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40" windowHeight="8775" tabRatio="838" activeTab="0"/>
  </bookViews>
  <sheets>
    <sheet name="目次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  <sheet name="表18" sheetId="19" r:id="rId19"/>
    <sheet name="表19" sheetId="20" r:id="rId20"/>
    <sheet name="表20" sheetId="21" r:id="rId21"/>
    <sheet name="表21" sheetId="22" r:id="rId22"/>
    <sheet name="表22" sheetId="23" r:id="rId23"/>
    <sheet name="表23" sheetId="24" r:id="rId24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'表1'!$A$2:$J$24</definedName>
    <definedName name="_xlnm.Print_Area" localSheetId="10">'表10'!$A$2:$F$17</definedName>
    <definedName name="_xlnm.Print_Area" localSheetId="11">'表11'!$A$2:$E$14</definedName>
    <definedName name="_xlnm.Print_Area" localSheetId="12">'表12'!$A$2:$I$19</definedName>
    <definedName name="_xlnm.Print_Area" localSheetId="13">'表13'!$A$2:$N$12</definedName>
    <definedName name="_xlnm.Print_Area" localSheetId="14">'表14'!$A$2:$F$11</definedName>
    <definedName name="_xlnm.Print_Area" localSheetId="15">'表15'!$A$2:$M$22</definedName>
    <definedName name="_xlnm.Print_Area" localSheetId="16">'表16'!$A$2:$G$18</definedName>
    <definedName name="_xlnm.Print_Area" localSheetId="17">'表17'!$A$2:$L$66</definedName>
    <definedName name="_xlnm.Print_Area" localSheetId="18">'表18'!$A$2:$K$71</definedName>
    <definedName name="_xlnm.Print_Area" localSheetId="19">'表19'!$A$2:$N$66</definedName>
    <definedName name="_xlnm.Print_Area" localSheetId="2">'表2'!$A$2:$Q$41</definedName>
    <definedName name="_xlnm.Print_Area" localSheetId="20">'表20'!$A$2:$G$66</definedName>
    <definedName name="_xlnm.Print_Area" localSheetId="21">'表21'!$A$2:$Q$67</definedName>
    <definedName name="_xlnm.Print_Area" localSheetId="22">'表22'!$A$2:$O$68</definedName>
    <definedName name="_xlnm.Print_Area" localSheetId="23">'表23'!$A$2:$I$67</definedName>
    <definedName name="_xlnm.Print_Area" localSheetId="3">'表3'!$A$2:$H$24</definedName>
    <definedName name="_xlnm.Print_Area" localSheetId="4">'表4'!$A$2:$F$12</definedName>
    <definedName name="_xlnm.Print_Area" localSheetId="5">'表5'!$A$2:$V$30</definedName>
    <definedName name="_xlnm.Print_Area" localSheetId="6">'表6'!$A$2:$H$26</definedName>
    <definedName name="_xlnm.Print_Area" localSheetId="7">'表7'!$A$2:$I$26</definedName>
    <definedName name="_xlnm.Print_Area" localSheetId="8">'表8'!$A$2:$F$15</definedName>
    <definedName name="_xlnm.Print_Area" localSheetId="9">'表9'!$A$2:$K$10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<sst xmlns="http://schemas.openxmlformats.org/spreadsheetml/2006/main" count="1385" uniqueCount="693">
  <si>
    <t>総数</t>
  </si>
  <si>
    <t>世帯</t>
  </si>
  <si>
    <t>南浜町</t>
  </si>
  <si>
    <t>涼風町</t>
  </si>
  <si>
    <t>海洋町</t>
  </si>
  <si>
    <t>-</t>
  </si>
  <si>
    <t>人</t>
  </si>
  <si>
    <t>一般
世帯数</t>
  </si>
  <si>
    <t>核家族世帯</t>
  </si>
  <si>
    <t>総 数</t>
  </si>
  <si>
    <t>夫婦
のみ</t>
  </si>
  <si>
    <t>夫婦と
子供</t>
  </si>
  <si>
    <t>単独
世帯</t>
  </si>
  <si>
    <t>１人当たり
面       積</t>
  </si>
  <si>
    <t>その他の親族世帯</t>
  </si>
  <si>
    <t>非親族世帯</t>
  </si>
  <si>
    <t>夫婦
のみ</t>
  </si>
  <si>
    <t>　　　 区分
町名</t>
  </si>
  <si>
    <t>人　口</t>
  </si>
  <si>
    <t>世帯数</t>
  </si>
  <si>
    <t>性 比</t>
  </si>
  <si>
    <t>平成12年
人口</t>
  </si>
  <si>
    <t>総数</t>
  </si>
  <si>
    <t>男</t>
  </si>
  <si>
    <t>女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</si>
  <si>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</si>
  <si>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</si>
  <si>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</si>
  <si>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</si>
  <si>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</si>
  <si>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</si>
  <si>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</si>
  <si>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</si>
  <si>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</si>
  <si>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</si>
  <si>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</si>
  <si>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</si>
  <si>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</si>
  <si>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</si>
  <si>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</si>
  <si>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</si>
  <si>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</si>
  <si>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</si>
  <si>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</si>
  <si>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</si>
  <si>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</si>
  <si>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</si>
  <si>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</si>
  <si>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</si>
  <si>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</si>
  <si>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</si>
  <si>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</si>
  <si>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</si>
  <si>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</si>
  <si>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</si>
  <si>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</si>
  <si>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</si>
  <si>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</si>
  <si>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</si>
  <si>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</si>
  <si>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</si>
  <si>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</si>
  <si>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</si>
  <si>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</si>
  <si>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</si>
  <si>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</si>
  <si>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</si>
  <si>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</si>
  <si>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</si>
  <si>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</si>
  <si>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</si>
  <si>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</si>
  <si>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</si>
  <si>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</si>
  <si>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</si>
  <si>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</si>
  <si>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</si>
  <si>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</si>
  <si>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</si>
  <si>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</si>
  <si>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</si>
  <si>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海洋町</t>
  </si>
  <si>
    <t>南浜町</t>
  </si>
  <si>
    <t>-</t>
  </si>
  <si>
    <t>涼風町</t>
  </si>
  <si>
    <t>-</t>
  </si>
  <si>
    <t>人口
前回比</t>
  </si>
  <si>
    <t>世帯数
前回比</t>
  </si>
  <si>
    <t>平成12年
世帯数</t>
  </si>
  <si>
    <t>人</t>
  </si>
  <si>
    <r>
      <t xml:space="preserve">１世帯当たり
</t>
    </r>
    <r>
      <rPr>
        <sz val="8"/>
        <rFont val="ＭＳ 明朝"/>
        <family val="1"/>
      </rPr>
      <t>世帯人員</t>
    </r>
  </si>
  <si>
    <t>％</t>
  </si>
  <si>
    <t>世帯</t>
  </si>
  <si>
    <t>　　　 区分
町名</t>
  </si>
  <si>
    <t>人　　　　　口</t>
  </si>
  <si>
    <t>年齢３区分別人口構成比</t>
  </si>
  <si>
    <t>年　齢　構　造　指　数</t>
  </si>
  <si>
    <t>総　数</t>
  </si>
  <si>
    <t>0～14歳</t>
  </si>
  <si>
    <t>15～64歳</t>
  </si>
  <si>
    <t>65歳以上</t>
  </si>
  <si>
    <t>年少
人口</t>
  </si>
  <si>
    <t>生産年齢
人口</t>
  </si>
  <si>
    <t>老年
人口</t>
  </si>
  <si>
    <t>従属
人口</t>
  </si>
  <si>
    <t>老年化</t>
  </si>
  <si>
    <t>-</t>
  </si>
  <si>
    <t>海洋町</t>
  </si>
  <si>
    <t>南浜町</t>
  </si>
  <si>
    <t>涼風町</t>
  </si>
  <si>
    <t>不詳</t>
  </si>
  <si>
    <t>接近度</t>
  </si>
  <si>
    <t>人口密度
(１ｋ㎡当たり)</t>
  </si>
  <si>
    <t>-</t>
  </si>
  <si>
    <t>m</t>
  </si>
  <si>
    <t>㎡</t>
  </si>
  <si>
    <t>面  積 ※</t>
  </si>
  <si>
    <t>　　　    区分
町名</t>
  </si>
  <si>
    <t>※都市計画区域面積による。</t>
  </si>
  <si>
    <t>　　　 区分
町名</t>
  </si>
  <si>
    <t>親族
世帯</t>
  </si>
  <si>
    <t>奥山</t>
  </si>
  <si>
    <t>奥池町</t>
  </si>
  <si>
    <t>奥池南町</t>
  </si>
  <si>
    <t>六麓荘町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</si>
  <si>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</si>
  <si>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</si>
  <si>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</si>
  <si>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</si>
  <si>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</si>
  <si>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</si>
  <si>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</si>
  <si>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</si>
  <si>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</si>
  <si>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</si>
  <si>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</si>
  <si>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</si>
  <si>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</si>
  <si>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</si>
  <si>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</si>
  <si>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</si>
  <si>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</si>
  <si>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</si>
  <si>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</si>
  <si>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</si>
  <si>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</si>
  <si>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</si>
  <si>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</si>
  <si>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</si>
  <si>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</si>
  <si>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</si>
  <si>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</si>
  <si>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</si>
  <si>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</si>
  <si>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</si>
  <si>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</si>
  <si>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</si>
  <si>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</si>
  <si>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</si>
  <si>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</si>
  <si>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</si>
  <si>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</si>
  <si>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</si>
  <si>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</si>
  <si>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</si>
  <si>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</si>
  <si>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</si>
  <si>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</si>
  <si>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</si>
  <si>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</si>
  <si>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</si>
  <si>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</si>
  <si>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</si>
  <si>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</si>
  <si>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</si>
  <si>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</si>
  <si>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</si>
  <si>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</si>
  <si>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</si>
  <si>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</si>
  <si>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</si>
  <si>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</si>
  <si>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</si>
  <si>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</si>
  <si>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</si>
  <si>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</si>
  <si>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</si>
  <si>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</si>
  <si>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</si>
  <si>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</si>
  <si>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</si>
  <si>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</si>
  <si>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</si>
  <si>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</si>
  <si>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</si>
  <si>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</si>
  <si>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</si>
  <si>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</si>
  <si>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</si>
  <si>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</si>
  <si>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</si>
  <si>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</si>
  <si>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</si>
  <si>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</si>
  <si>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</si>
  <si>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</si>
  <si>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</si>
  <si>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</si>
  <si>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</si>
  <si>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</si>
  <si>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</si>
  <si>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</si>
  <si>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</si>
  <si>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</si>
  <si>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</si>
  <si>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</si>
  <si>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</si>
  <si>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</si>
  <si>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</si>
  <si>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</si>
  <si>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</si>
  <si>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</si>
  <si>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</si>
  <si>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</si>
  <si>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</si>
  <si>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</si>
  <si>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</si>
  <si>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</si>
  <si>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</si>
  <si>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</si>
  <si>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</si>
  <si>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</si>
  <si>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１世帯
当たり人員</t>
  </si>
  <si>
    <t>一般
世帯
人員数</t>
  </si>
  <si>
    <t>一般世帯数構成比</t>
  </si>
  <si>
    <t>核家族世帯</t>
  </si>
  <si>
    <t>単独
世帯</t>
  </si>
  <si>
    <t>夫婦と
子供</t>
  </si>
  <si>
    <t>％</t>
  </si>
  <si>
    <t>剱谷</t>
  </si>
  <si>
    <t>-</t>
  </si>
  <si>
    <t>-</t>
  </si>
  <si>
    <t>15歳以上
人　口</t>
  </si>
  <si>
    <t>労 働 力 人 口</t>
  </si>
  <si>
    <t>就 業 者</t>
  </si>
  <si>
    <t>完  全
失業者</t>
  </si>
  <si>
    <t>15～16歳</t>
  </si>
  <si>
    <t>65歳以上</t>
  </si>
  <si>
    <t xml:space="preserve"> 0～14歳</t>
  </si>
  <si>
    <t>10～14歳</t>
  </si>
  <si>
    <t xml:space="preserve"> 0～ 4歳</t>
  </si>
  <si>
    <t xml:space="preserve"> 5～ 9歳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</si>
  <si>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</si>
  <si>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</si>
  <si>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</si>
  <si>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</si>
  <si>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</si>
  <si>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</si>
  <si>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</si>
  <si>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総 数</t>
  </si>
  <si>
    <t>区 分</t>
  </si>
  <si>
    <t>50～54歳</t>
  </si>
  <si>
    <t>100歳以上</t>
  </si>
  <si>
    <t>年齢不詳</t>
  </si>
  <si>
    <t>55～59歳</t>
  </si>
  <si>
    <t>60～64歳</t>
  </si>
  <si>
    <t>65～69歳</t>
  </si>
  <si>
    <t>70～74歳</t>
  </si>
  <si>
    <t>80～84歳</t>
  </si>
  <si>
    <t>75～79歳</t>
  </si>
  <si>
    <t>85～89歳</t>
  </si>
  <si>
    <t>90～94歳</t>
  </si>
  <si>
    <t>95～99歳</t>
  </si>
  <si>
    <t>うち休業者</t>
  </si>
  <si>
    <t>総　数</t>
  </si>
  <si>
    <t>うち通学</t>
  </si>
  <si>
    <t>非 労 働 力 人 口</t>
  </si>
  <si>
    <t>（表 17）　町別人口，世帯数，世帯人員，性比</t>
  </si>
  <si>
    <t>（表 18）　年齢別・男女別人口</t>
  </si>
  <si>
    <t>（表 19）　町別・年齢３区分別人口・人口構成比及び年齢構造指数</t>
  </si>
  <si>
    <t>（表 20）　町別面積，１人当たり人口，人口密度，接近度</t>
  </si>
  <si>
    <t>（表 21）　家族類型別一般世帯数</t>
  </si>
  <si>
    <t>（表 22）　家族類型別一般世帯人員数及び１世帯当たり人員</t>
  </si>
  <si>
    <t>（表 23）　町別労働力人口</t>
  </si>
  <si>
    <t>第10回</t>
  </si>
  <si>
    <t>第11回</t>
  </si>
  <si>
    <t>第12回</t>
  </si>
  <si>
    <t>第13回</t>
  </si>
  <si>
    <t>第14回</t>
  </si>
  <si>
    <t>第15回</t>
  </si>
  <si>
    <t>第16回</t>
  </si>
  <si>
    <t>第17回</t>
  </si>
  <si>
    <t>第18回</t>
  </si>
  <si>
    <t>養父市</t>
  </si>
  <si>
    <t>丹波市</t>
  </si>
  <si>
    <t>南あわじ市</t>
  </si>
  <si>
    <t>朝来市</t>
  </si>
  <si>
    <t>淡路市</t>
  </si>
  <si>
    <t>宍粟市</t>
  </si>
  <si>
    <t>たつの市</t>
  </si>
  <si>
    <t xml:space="preserve"> 1)　国土交通省国土地理院｢平成17年全国都道府県市区町村別面積調｣による。</t>
  </si>
  <si>
    <t xml:space="preserve"> 2)　一部境界未定のため，総務省統計局において推定した｡</t>
  </si>
  <si>
    <t>区　　分</t>
  </si>
  <si>
    <t>昭和50年</t>
  </si>
  <si>
    <t>昭和55年</t>
  </si>
  <si>
    <t>昭和60年</t>
  </si>
  <si>
    <t>平成2年</t>
  </si>
  <si>
    <t>平成７年</t>
  </si>
  <si>
    <t>平成12年</t>
  </si>
  <si>
    <t>歳</t>
  </si>
  <si>
    <t>%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</si>
  <si>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</si>
  <si>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</si>
  <si>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</si>
  <si>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</si>
  <si>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</si>
  <si>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</si>
  <si>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</si>
  <si>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</si>
  <si>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</si>
  <si>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</si>
  <si>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</si>
  <si>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</si>
  <si>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</si>
  <si>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</si>
  <si>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</si>
  <si>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年齢不詳</t>
  </si>
  <si>
    <t>尼 崎 市</t>
  </si>
  <si>
    <t>安　富　町</t>
  </si>
  <si>
    <t>伊 丹 市</t>
  </si>
  <si>
    <t>朝　来　市</t>
  </si>
  <si>
    <t>明 石 市</t>
  </si>
  <si>
    <t>加　美　町</t>
  </si>
  <si>
    <t>芦 屋 市</t>
  </si>
  <si>
    <t>神　崎　町</t>
  </si>
  <si>
    <t>西 宮 市</t>
  </si>
  <si>
    <t>新 温 泉 町</t>
  </si>
  <si>
    <t>播 磨 町</t>
  </si>
  <si>
    <t>佐　用　町</t>
  </si>
  <si>
    <t>川 西 市</t>
  </si>
  <si>
    <t>養　父　市</t>
  </si>
  <si>
    <t>神 戸 市</t>
  </si>
  <si>
    <t>宍　粟　市</t>
  </si>
  <si>
    <t>高 砂 市</t>
  </si>
  <si>
    <t>香　美　町</t>
  </si>
  <si>
    <t>宝 塚 市</t>
  </si>
  <si>
    <t>大 河 内 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</si>
  <si>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</si>
  <si>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</si>
  <si>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</si>
  <si>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</si>
  <si>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</si>
  <si>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</si>
  <si>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</si>
  <si>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</si>
  <si>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</si>
  <si>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</si>
  <si>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区　　　分</t>
  </si>
  <si>
    <t>核家族世帯</t>
  </si>
  <si>
    <t>総　　　数</t>
  </si>
  <si>
    <t>夫婦のみ</t>
  </si>
  <si>
    <t>夫婦と子供</t>
  </si>
  <si>
    <t>男親と子供</t>
  </si>
  <si>
    <t>女親と子供</t>
  </si>
  <si>
    <t>夫　婦　と　親</t>
  </si>
  <si>
    <t>夫婦と親と子供</t>
  </si>
  <si>
    <t>その他の親族世帯</t>
  </si>
  <si>
    <t>％</t>
  </si>
  <si>
    <t>目次へ</t>
  </si>
  <si>
    <t>区  分</t>
  </si>
  <si>
    <t>人     口</t>
  </si>
  <si>
    <t>人　口
増加率</t>
  </si>
  <si>
    <t>世帯数</t>
  </si>
  <si>
    <t>世帯数
増加率</t>
  </si>
  <si>
    <t>男</t>
  </si>
  <si>
    <t>女</t>
  </si>
  <si>
    <t>人</t>
  </si>
  <si>
    <t>％</t>
  </si>
  <si>
    <t>％</t>
  </si>
  <si>
    <t>大正　9年</t>
  </si>
  <si>
    <t>-</t>
  </si>
  <si>
    <t>　　14</t>
  </si>
  <si>
    <t>昭和　5年</t>
  </si>
  <si>
    <t>　　10</t>
  </si>
  <si>
    <t>　　15</t>
  </si>
  <si>
    <t>　　22</t>
  </si>
  <si>
    <t>　　25</t>
  </si>
  <si>
    <t>　　30</t>
  </si>
  <si>
    <t>　　35</t>
  </si>
  <si>
    <t>　　40</t>
  </si>
  <si>
    <t>　　45</t>
  </si>
  <si>
    <t>　　50</t>
  </si>
  <si>
    <t>　　55</t>
  </si>
  <si>
    <t>　　60</t>
  </si>
  <si>
    <t>平成　2年</t>
  </si>
  <si>
    <t xml:space="preserve">    7</t>
  </si>
  <si>
    <t>　　12</t>
  </si>
  <si>
    <t>　　17</t>
  </si>
  <si>
    <t>区　　分</t>
  </si>
  <si>
    <t>人　　　　口　　　　総　　　　数</t>
  </si>
  <si>
    <t>面　積
1)</t>
  </si>
  <si>
    <t>人口密度
(１k㎡
当たり)</t>
  </si>
  <si>
    <t>県全体に占める　割合(％)17年</t>
  </si>
  <si>
    <t>世　　　　　　帯　　　　　　数</t>
  </si>
  <si>
    <t>平成12年～平成17年の　　増 加  （△は減少）</t>
  </si>
  <si>
    <t>平成12年～平成17年の増 加 (△は減少）</t>
  </si>
  <si>
    <t>総　数</t>
  </si>
  <si>
    <t>女100人　につき男</t>
  </si>
  <si>
    <t>増 加 数</t>
  </si>
  <si>
    <t>増 加 率</t>
  </si>
  <si>
    <t>人　口</t>
  </si>
  <si>
    <t>面　積</t>
  </si>
  <si>
    <t>１世帯当たり人員</t>
  </si>
  <si>
    <t>増加数</t>
  </si>
  <si>
    <t>増加率</t>
  </si>
  <si>
    <t>k㎡</t>
  </si>
  <si>
    <t>県全体</t>
  </si>
  <si>
    <t>　市部</t>
  </si>
  <si>
    <t>　郡部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</si>
  <si>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</si>
  <si>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</si>
  <si>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</si>
  <si>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</si>
  <si>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</si>
  <si>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</si>
  <si>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</si>
  <si>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</si>
  <si>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</si>
  <si>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</si>
  <si>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</si>
  <si>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</si>
  <si>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</si>
  <si>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</si>
  <si>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</si>
  <si>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</si>
  <si>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</si>
  <si>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</si>
  <si>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</si>
  <si>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</si>
  <si>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</si>
  <si>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平成17年</t>
  </si>
  <si>
    <t xml:space="preserve"> 0～ 4</t>
  </si>
  <si>
    <t xml:space="preserve"> 5～ 9</t>
  </si>
  <si>
    <t>85以上</t>
  </si>
  <si>
    <t>総人口</t>
  </si>
  <si>
    <t>総人口
増加率</t>
  </si>
  <si>
    <t>老年人口</t>
  </si>
  <si>
    <t>老年人口
増加率</t>
  </si>
  <si>
    <t>老年人口割合</t>
  </si>
  <si>
    <t>区　　　　　　分</t>
  </si>
  <si>
    <t>構成比</t>
  </si>
  <si>
    <t>増加人口</t>
  </si>
  <si>
    <t>年少人口</t>
  </si>
  <si>
    <t>歳　</t>
  </si>
  <si>
    <t xml:space="preserve"> 0 ～  4</t>
  </si>
  <si>
    <t xml:space="preserve"> 5 ～  9</t>
  </si>
  <si>
    <t>10 ～ 14</t>
  </si>
  <si>
    <t>小　　　計</t>
  </si>
  <si>
    <t>生産年齢人口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</si>
  <si>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</si>
  <si>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</si>
  <si>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</si>
  <si>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</si>
  <si>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</si>
  <si>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</si>
  <si>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</si>
  <si>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</si>
  <si>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</si>
  <si>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</si>
  <si>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老齢人口</t>
  </si>
  <si>
    <t>65 ～ 69</t>
  </si>
  <si>
    <t>70 ～ 74</t>
  </si>
  <si>
    <t>75 ～ 79</t>
  </si>
  <si>
    <t>80 以 上</t>
  </si>
  <si>
    <t>年　齢　不　詳</t>
  </si>
  <si>
    <t>･･･</t>
  </si>
  <si>
    <t>総　　　　　数</t>
  </si>
  <si>
    <t>区          分</t>
  </si>
  <si>
    <t>昭和60年</t>
  </si>
  <si>
    <t>平成2年</t>
  </si>
  <si>
    <t>平成7年</t>
  </si>
  <si>
    <t>平成12年</t>
  </si>
  <si>
    <t>平成17年</t>
  </si>
  <si>
    <t>総数（人）</t>
  </si>
  <si>
    <t>年少人口指数</t>
  </si>
  <si>
    <t>従属人口指数</t>
  </si>
  <si>
    <t>老年人口指数</t>
  </si>
  <si>
    <t>老年化指数</t>
  </si>
  <si>
    <t>総数</t>
  </si>
  <si>
    <t>歳</t>
  </si>
  <si>
    <t>総    数</t>
  </si>
  <si>
    <t xml:space="preserve"> 0～ 4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</si>
  <si>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</si>
  <si>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</si>
  <si>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</si>
  <si>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</si>
  <si>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</si>
  <si>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</si>
  <si>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</si>
  <si>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</si>
  <si>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</si>
  <si>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</si>
  <si>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</si>
  <si>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</si>
  <si>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</si>
  <si>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</si>
  <si>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</si>
  <si>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</si>
  <si>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85以上</t>
  </si>
  <si>
    <t>年齢不詳</t>
  </si>
  <si>
    <t>区　 　分</t>
  </si>
  <si>
    <t>接  近  度</t>
  </si>
  <si>
    <t>近  い  方</t>
  </si>
  <si>
    <t>遠  い  方</t>
  </si>
  <si>
    <t>兵  庫  県</t>
  </si>
  <si>
    <t xml:space="preserve">      市部</t>
  </si>
  <si>
    <t xml:space="preserve">      郡部</t>
  </si>
  <si>
    <t>区分</t>
  </si>
  <si>
    <t>未婚</t>
  </si>
  <si>
    <t>有配偶</t>
  </si>
  <si>
    <t>未婚率</t>
  </si>
  <si>
    <t>有配偶率</t>
  </si>
  <si>
    <t>上　　　　位</t>
  </si>
  <si>
    <t>下　　　　位</t>
  </si>
  <si>
    <t>市　町</t>
  </si>
  <si>
    <t>世帯人員数</t>
  </si>
  <si>
    <t>1</t>
  </si>
  <si>
    <t>宍 粟 市</t>
  </si>
  <si>
    <t>尼 崎 市</t>
  </si>
  <si>
    <t>2</t>
  </si>
  <si>
    <t>加 西 市</t>
  </si>
  <si>
    <t>神 戸 市</t>
  </si>
  <si>
    <t>3</t>
  </si>
  <si>
    <t>たつの市</t>
  </si>
  <si>
    <t>芦 屋 市</t>
  </si>
  <si>
    <t>4</t>
  </si>
  <si>
    <t>丹 波 市</t>
  </si>
  <si>
    <t>西 宮 市</t>
  </si>
  <si>
    <t>5</t>
  </si>
  <si>
    <t>小 野 市</t>
  </si>
  <si>
    <t>洲 本 市</t>
  </si>
  <si>
    <t>6</t>
  </si>
  <si>
    <t>養 父 市</t>
  </si>
  <si>
    <t>宝 塚 市</t>
  </si>
  <si>
    <t>7</t>
  </si>
  <si>
    <t>明 石 市</t>
  </si>
  <si>
    <t>8</t>
  </si>
  <si>
    <t>三 田 市</t>
  </si>
  <si>
    <t>伊 丹 市</t>
  </si>
  <si>
    <t>9</t>
  </si>
  <si>
    <t>篠 山 市</t>
  </si>
  <si>
    <t>川 西 市</t>
  </si>
  <si>
    <t>10</t>
  </si>
  <si>
    <t>豊 岡 市</t>
  </si>
  <si>
    <t>姫 路 市</t>
  </si>
  <si>
    <t>区   分</t>
  </si>
  <si>
    <t>世帯人員数</t>
  </si>
  <si>
    <t>世帯　</t>
  </si>
  <si>
    <t>人　</t>
  </si>
  <si>
    <t>昭和45年</t>
  </si>
  <si>
    <t>（23,258）</t>
  </si>
  <si>
    <t>（3.05）</t>
  </si>
  <si>
    <t>　　50年</t>
  </si>
  <si>
    <t>（26,271）</t>
  </si>
  <si>
    <t>（2.90）</t>
  </si>
  <si>
    <t>　　55年</t>
  </si>
  <si>
    <t>　　60年</t>
  </si>
  <si>
    <t>平成 2年</t>
  </si>
  <si>
    <t>　　 7年</t>
  </si>
  <si>
    <t xml:space="preserve">  　12年</t>
  </si>
  <si>
    <t>　　17年</t>
  </si>
  <si>
    <t>一般
世帯数
構成比</t>
  </si>
  <si>
    <t>世帯</t>
  </si>
  <si>
    <t>総　　　　　数</t>
  </si>
  <si>
    <t>親族世帯</t>
  </si>
  <si>
    <t>非親族世帯</t>
  </si>
  <si>
    <t>単独世帯</t>
  </si>
  <si>
    <t>区　分</t>
  </si>
  <si>
    <t>一般世帯数</t>
  </si>
  <si>
    <t>構 成 比</t>
  </si>
  <si>
    <t>総数</t>
  </si>
  <si>
    <t>核　　家　　族　　世　　帯</t>
  </si>
  <si>
    <t>核 家 族 世 帯</t>
  </si>
  <si>
    <t>夫　婦
の　み</t>
  </si>
  <si>
    <t>夫　婦　と　　子　供</t>
  </si>
  <si>
    <t>男　親　と　　　子　供</t>
  </si>
  <si>
    <t>夫婦　と　　子供</t>
  </si>
  <si>
    <t>男親　と　　　子供</t>
  </si>
  <si>
    <t>女親　と　　子供</t>
  </si>
  <si>
    <t>　　12年</t>
  </si>
  <si>
    <t>一般世帯総数</t>
  </si>
  <si>
    <t>65歳以上親族のいる一般世帯</t>
  </si>
  <si>
    <t>65歳以上の単独世帯</t>
  </si>
  <si>
    <t>世帯</t>
  </si>
  <si>
    <t>%</t>
  </si>
  <si>
    <t>労　　働　　力　　人　　口</t>
  </si>
  <si>
    <t>非労働　力人口</t>
  </si>
  <si>
    <t>就業率</t>
  </si>
  <si>
    <t>失業率</t>
  </si>
  <si>
    <t>就　　　業　　　者</t>
  </si>
  <si>
    <t>完　全失業者</t>
  </si>
  <si>
    <t>主 に  仕 事</t>
  </si>
  <si>
    <t>通学のかたわら仕事</t>
  </si>
  <si>
    <t>　 　12年</t>
  </si>
  <si>
    <t>　 　17年</t>
  </si>
  <si>
    <t>就業者数</t>
  </si>
  <si>
    <t>65以上</t>
  </si>
  <si>
    <t>国勢調査結果概要　統計表一覧</t>
  </si>
  <si>
    <t>（表 1）　国勢調査人口・世帯数の推移</t>
  </si>
  <si>
    <t>（表 2）　県下各市の人口，面積，人口密度，世帯数</t>
  </si>
  <si>
    <t>（表 3）　年齢構造係数の推移</t>
  </si>
  <si>
    <t>（表 4）　老年人口の推移</t>
  </si>
  <si>
    <t>（表 5）　年齢別（５歳階級）人口構造の推移</t>
  </si>
  <si>
    <t>（表 6）　年齢構造指数の推移</t>
  </si>
  <si>
    <t>（表 7）　年齢別（５歳階級）の男女別人口，性比</t>
  </si>
  <si>
    <t>（表 8）　兵庫県下の接近度</t>
  </si>
  <si>
    <t>（表 10）　兵庫県下の１世帯当たり人員数</t>
  </si>
  <si>
    <t>（表 14）　65歳以上親族のいる一般世帯数及び構成比の推移</t>
  </si>
  <si>
    <t>平成12年
（組替）</t>
  </si>
  <si>
    <t>平　成　17　年</t>
  </si>
  <si>
    <t>昭和50年</t>
  </si>
  <si>
    <t>　　　7年</t>
  </si>
  <si>
    <t>平成 7年</t>
  </si>
  <si>
    <t xml:space="preserve">     7年</t>
  </si>
  <si>
    <t xml:space="preserve">    12年</t>
  </si>
  <si>
    <t xml:space="preserve">    17年</t>
  </si>
  <si>
    <t>（表 9）　男女別15歳以上の未婚者数，有配偶者数の推移</t>
  </si>
  <si>
    <t>6歳未満
親族のいる
一般世帯数</t>
  </si>
  <si>
    <t>18歳未満
親族のいる
一般世帯数</t>
  </si>
  <si>
    <t>65歳以上
親族のいる
一般世帯数</t>
  </si>
  <si>
    <t>15  歳　以　上　人　口</t>
  </si>
  <si>
    <t>休業者</t>
  </si>
  <si>
    <t>家事のほ　か
仕　事　</t>
  </si>
  <si>
    <t>（表 15）　労働力状態，男女別15歳以上人口</t>
  </si>
  <si>
    <t>％</t>
  </si>
  <si>
    <t>％</t>
  </si>
  <si>
    <t>（表 11）　世帯数，世帯人員数の推移</t>
  </si>
  <si>
    <t>（表 12）　家族類型別一般世帯数，一般世帯人員</t>
  </si>
  <si>
    <t>（表 13）　核家族世帯，単独世帯の世帯数及び構成比の推移</t>
  </si>
  <si>
    <t>（表 16）　男女，年齢別就業者数及び就業率</t>
  </si>
  <si>
    <t>％</t>
  </si>
  <si>
    <t>人口指数</t>
  </si>
  <si>
    <t>大正9年
＝100</t>
  </si>
  <si>
    <t>世帯
人員数</t>
  </si>
  <si>
    <t>国勢調査
回数</t>
  </si>
  <si>
    <t>第1回</t>
  </si>
  <si>
    <t>第2回</t>
  </si>
  <si>
    <t>第3回</t>
  </si>
  <si>
    <t>第4回</t>
  </si>
  <si>
    <t>第5回</t>
  </si>
  <si>
    <t>第6回</t>
  </si>
  <si>
    <t>第7回</t>
  </si>
  <si>
    <t>第8回</t>
  </si>
  <si>
    <t>第9回</t>
  </si>
  <si>
    <t>(注)　人口・世帯数欄の｢平成12年(組替)｣は，平成17年10月1日現在の市区町村の境域に基づいて組 み替えた平成12年の人口・世帯数を示す｡</t>
  </si>
  <si>
    <t>m</t>
  </si>
  <si>
    <t>性 比</t>
  </si>
  <si>
    <t>芦 屋 市</t>
  </si>
  <si>
    <t>兵 庫 県</t>
  </si>
  <si>
    <t>　　   　  注）（　）内の数値は，55年の定義により修正した。</t>
  </si>
  <si>
    <t>一般
世帯数</t>
  </si>
  <si>
    <t>一般
世帯人員</t>
  </si>
  <si>
    <t>芦　屋　市</t>
  </si>
  <si>
    <t>兵　庫　県</t>
  </si>
  <si>
    <t>年少人口
（0～14歳）</t>
  </si>
  <si>
    <t>生産年齢人口
（15～64歳）</t>
  </si>
  <si>
    <t>老年人口
（65歳以上）</t>
  </si>
  <si>
    <t>女　親　と　　子 供</t>
  </si>
  <si>
    <t>（表 1）　国勢調査人口・世帯数の推移</t>
  </si>
  <si>
    <t>（表 2）　県下各市の人口，面積，人口密度，世帯数</t>
  </si>
  <si>
    <t>（表 3）　年齢構造係数の推移</t>
  </si>
  <si>
    <t>（表 4）　老年人口の推移</t>
  </si>
  <si>
    <t>（表 5）　年齢別（５歳階級）人口構造の推移</t>
  </si>
  <si>
    <t>（表 6）　年齢構造指数の推移</t>
  </si>
  <si>
    <t>（表 7）　年齢別（５歳階級）の男女別人口，性比</t>
  </si>
  <si>
    <t>（表 8）　兵庫県下の接近度</t>
  </si>
  <si>
    <t>（表 9）　男女別15歳以上の未婚者数，有配偶者数の推移</t>
  </si>
  <si>
    <t>（表 10）　兵庫県下の１世帯当たり人員数</t>
  </si>
  <si>
    <t>（表 11）　世帯数，世帯人員数の推移</t>
  </si>
  <si>
    <t>（表 12）　家族類型別一般世帯数，一般世帯人員</t>
  </si>
  <si>
    <t>（表 13）　核家族世帯，単独世帯の世帯数及び構成比の推移</t>
  </si>
  <si>
    <t>（表 14）　65歳以上親族のいる一般世帯数及び構成比の推移</t>
  </si>
  <si>
    <t>（表 15）　労働力状態，男女別15歳以上人口</t>
  </si>
  <si>
    <t>（表 16）　男女，年齢別就業者数及び就業率</t>
  </si>
  <si>
    <t>（表 17）　町別人口，世帯数，世帯人員，性比</t>
  </si>
  <si>
    <t>（表 18）　年齢別・男女別人口</t>
  </si>
  <si>
    <t>（表 19）　町別・年齢３区分別人口・人口構成比及び年齢構造指数</t>
  </si>
  <si>
    <t>（表 20）　町別面積，１人当たり人口，人口密度，接近度</t>
  </si>
  <si>
    <t>（表 21）　家族類型別一般世帯数</t>
  </si>
  <si>
    <t>（表 22）　家族類型別一般世帯人員数及び１世帯当たり人員</t>
  </si>
  <si>
    <t>（表 23）　町別労働力人口</t>
  </si>
  <si>
    <t>総　　数　（人）</t>
  </si>
  <si>
    <t>構成比（％）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</si>
</sst>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#,###,##0;&quot; -&quot;###,###,##0"/>
    <numFmt numFmtId="180" formatCode="\ ###,###,##0;&quot;-&quot;###,###,##0"/>
    <numFmt numFmtId="181" formatCode="#,##0.0_ ;[Red]\-#,##0.0\ "/>
    <numFmt numFmtId="182" formatCode="#,##0.0;[Red]\-#,##0.0"/>
    <numFmt numFmtId="183" formatCode="#,##0_);[Red]\(#,##0\)"/>
    <numFmt numFmtId="184" formatCode="#,##0;&quot;△ &quot;#,##0"/>
    <numFmt numFmtId="185" formatCode="#,##0.0;&quot;△ &quot;#,##0.0"/>
    <numFmt numFmtId="186" formatCode="###,###,##0;&quot;-&quot;##,###,##0"/>
    <numFmt numFmtId="187" formatCode="###,###,###,##0;&quot;-&quot;##,###,###,##0"/>
    <numFmt numFmtId="188" formatCode="0.0"/>
    <numFmt numFmtId="189" formatCode="0_);[Red]\(0\)"/>
    <numFmt numFmtId="190" formatCode="#,##0.00_);[Red]\(#,##0.00\)"/>
    <numFmt numFmtId="191" formatCode="#,##0.0_);[Red]\(#,##0.0\)"/>
    <numFmt numFmtId="192" formatCode="#,##0_ ;[Red]\-#,##0\ "/>
    <numFmt numFmtId="193" formatCode="#,##0.00_ ;[Red]\-#,##0.00\ "/>
    <numFmt numFmtId="194" formatCode="0.0%"/>
    <numFmt numFmtId="195" formatCode="#,##0;[Red]#,##0"/>
    <numFmt numFmtId="196" formatCode="0.0;&quot;△ &quot;0.0"/>
    <numFmt numFmtId="197" formatCode="0.0;[Red]0.0"/>
    <numFmt numFmtId="198" formatCode="0;&quot;△ &quot;0"/>
    <numFmt numFmtId="199" formatCode="\2\)\ ##,###,###,##0.00;&quot;2) -&quot;##,###,###,##0.00"/>
    <numFmt numFmtId="200" formatCode="#,##0.00_ "/>
    <numFmt numFmtId="201" formatCode="0.0000_);[Red]\(0.0000\)"/>
    <numFmt numFmtId="202" formatCode="#,##0.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,###,###,##0.0;&quot;-&quot;#,###,###,##0.0"/>
    <numFmt numFmtId="208" formatCode="0;[Red]0"/>
    <numFmt numFmtId="209" formatCode="0.00;&quot;△ &quot;0.00"/>
    <numFmt numFmtId="210" formatCode="0.000;&quot;△ &quot;0.000"/>
    <numFmt numFmtId="211" formatCode="0.0000"/>
    <numFmt numFmtId="212" formatCode="0.000"/>
    <numFmt numFmtId="213" formatCode="0.00_);[Red]\(0.00\)"/>
    <numFmt numFmtId="214" formatCode="#,##0_ "/>
    <numFmt numFmtId="215" formatCode="_ * #,##0.0_ ;_ * \-#,##0.0_ ;_ * &quot;-&quot;?_ ;_ @_ "/>
    <numFmt numFmtId="216" formatCode="#,##0.0"/>
    <numFmt numFmtId="217" formatCode="[&lt;=999]000;[&lt;=99999]000\-00;000\-0000"/>
  </numFmts>
  <fonts count="29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.5"/>
      <name val="ＭＳ 明朝"/>
      <family val="1"/>
    </font>
    <font>
      <sz val="8.5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sz val="1.5"/>
      <name val="ＭＳ ゴシック"/>
      <family val="3"/>
    </font>
    <font>
      <sz val="1.25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u val="single"/>
      <sz val="10"/>
      <color indexed="12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3"/>
      </right>
      <top style="hair"/>
      <bottom>
        <color indexed="63"/>
      </bottom>
    </border>
    <border>
      <left style="thin">
        <color indexed="23"/>
      </left>
      <right style="dotted">
        <color indexed="23"/>
      </right>
      <top style="hair"/>
      <bottom>
        <color indexed="63"/>
      </bottom>
    </border>
    <border>
      <left style="dotted">
        <color indexed="23"/>
      </left>
      <right style="dotted">
        <color indexed="23"/>
      </right>
      <top style="hair"/>
      <bottom>
        <color indexed="63"/>
      </bottom>
    </border>
    <border>
      <left style="dotted">
        <color indexed="2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 style="hair"/>
    </border>
    <border>
      <left style="thin">
        <color indexed="23"/>
      </left>
      <right style="dotted">
        <color indexed="23"/>
      </right>
      <top>
        <color indexed="63"/>
      </top>
      <bottom style="hair"/>
    </border>
    <border>
      <left style="dotted">
        <color indexed="23"/>
      </left>
      <right style="dotted">
        <color indexed="23"/>
      </right>
      <top>
        <color indexed="63"/>
      </top>
      <bottom style="hair"/>
    </border>
    <border>
      <left style="dotted">
        <color indexed="2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 style="hair"/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hair"/>
    </border>
    <border>
      <left>
        <color indexed="63"/>
      </left>
      <right style="dotted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thin">
        <color indexed="23"/>
      </right>
      <top style="hair"/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 style="hair"/>
    </border>
    <border>
      <left style="dotted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hair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dotted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 style="thin"/>
      <top style="hair"/>
      <bottom style="thin"/>
    </border>
    <border>
      <left style="dotted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thin"/>
      <right style="dotted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 diagonalDown="1">
      <left>
        <color indexed="63"/>
      </left>
      <right style="thin">
        <color indexed="23"/>
      </right>
      <top style="thin"/>
      <bottom style="thin">
        <color indexed="23"/>
      </bottom>
      <diagonal style="thin">
        <color indexed="23"/>
      </diagonal>
    </border>
    <border diagonalDown="1">
      <left style="thin">
        <color indexed="23"/>
      </left>
      <right style="thin">
        <color indexed="23"/>
      </right>
      <top style="thin"/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Down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  <border>
      <left style="thin">
        <color indexed="23"/>
      </left>
      <right>
        <color indexed="63"/>
      </right>
      <top style="thin"/>
      <bottom>
        <color indexed="63"/>
      </bottom>
    </border>
    <border diagonalDown="1">
      <left style="thin">
        <color indexed="2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67">
    <xf numFmtId="0" fontId="0" fillId="0" borderId="0" xfId="0" applyAlignment="1">
      <alignment/>
    </xf>
    <xf numFmtId="38" fontId="5" fillId="0" borderId="0" xfId="19" applyFont="1" applyAlignment="1">
      <alignment vertical="center"/>
    </xf>
    <xf numFmtId="38" fontId="4" fillId="0" borderId="0" xfId="19" applyFont="1" applyAlignment="1">
      <alignment vertical="center"/>
    </xf>
    <xf numFmtId="38" fontId="9" fillId="0" borderId="0" xfId="19" applyFont="1" applyBorder="1" applyAlignment="1">
      <alignment vertical="center"/>
    </xf>
    <xf numFmtId="38" fontId="9" fillId="0" borderId="1" xfId="19" applyFont="1" applyBorder="1" applyAlignment="1">
      <alignment horizontal="right" vertical="center"/>
    </xf>
    <xf numFmtId="0" fontId="6" fillId="0" borderId="2" xfId="23" applyFont="1" applyBorder="1" applyAlignment="1">
      <alignment horizontal="center" vertical="center" wrapText="1"/>
      <protection/>
    </xf>
    <xf numFmtId="189" fontId="4" fillId="0" borderId="0" xfId="27" applyNumberFormat="1" applyFont="1" applyAlignment="1">
      <alignment vertical="center"/>
      <protection/>
    </xf>
    <xf numFmtId="189" fontId="12" fillId="0" borderId="0" xfId="27" applyNumberFormat="1" applyFont="1" applyAlignment="1">
      <alignment vertical="center"/>
      <protection/>
    </xf>
    <xf numFmtId="190" fontId="12" fillId="0" borderId="0" xfId="27" applyNumberFormat="1" applyFont="1" applyAlignment="1">
      <alignment vertical="center"/>
      <protection/>
    </xf>
    <xf numFmtId="178" fontId="12" fillId="0" borderId="0" xfId="27" applyNumberFormat="1" applyFont="1" applyAlignment="1">
      <alignment vertical="center"/>
      <protection/>
    </xf>
    <xf numFmtId="189" fontId="12" fillId="0" borderId="2" xfId="27" applyNumberFormat="1" applyFont="1" applyBorder="1" applyAlignment="1">
      <alignment horizontal="center" vertical="center"/>
      <protection/>
    </xf>
    <xf numFmtId="189" fontId="12" fillId="0" borderId="0" xfId="27" applyNumberFormat="1" applyFont="1" applyBorder="1" applyAlignment="1">
      <alignment horizontal="distributed" vertical="center"/>
      <protection/>
    </xf>
    <xf numFmtId="189" fontId="12" fillId="0" borderId="3" xfId="27" applyNumberFormat="1" applyFont="1" applyBorder="1" applyAlignment="1">
      <alignment horizontal="distributed" vertical="center"/>
      <protection/>
    </xf>
    <xf numFmtId="189" fontId="12" fillId="0" borderId="4" xfId="27" applyNumberFormat="1" applyFont="1" applyBorder="1" applyAlignment="1">
      <alignment horizontal="distributed" vertical="center"/>
      <protection/>
    </xf>
    <xf numFmtId="189" fontId="12" fillId="0" borderId="5" xfId="27" applyNumberFormat="1" applyFont="1" applyBorder="1" applyAlignment="1">
      <alignment horizontal="distributed" vertical="center"/>
      <protection/>
    </xf>
    <xf numFmtId="38" fontId="12" fillId="0" borderId="6" xfId="19" applyFont="1" applyBorder="1" applyAlignment="1">
      <alignment vertical="center"/>
    </xf>
    <xf numFmtId="38" fontId="12" fillId="0" borderId="7" xfId="19" applyFont="1" applyBorder="1" applyAlignment="1">
      <alignment vertical="center"/>
    </xf>
    <xf numFmtId="40" fontId="12" fillId="0" borderId="8" xfId="19" applyNumberFormat="1" applyFont="1" applyBorder="1" applyAlignment="1">
      <alignment vertical="center"/>
    </xf>
    <xf numFmtId="182" fontId="12" fillId="0" borderId="8" xfId="19" applyNumberFormat="1" applyFont="1" applyBorder="1" applyAlignment="1">
      <alignment vertical="center"/>
    </xf>
    <xf numFmtId="38" fontId="12" fillId="0" borderId="9" xfId="19" applyFont="1" applyBorder="1" applyAlignment="1">
      <alignment vertical="center"/>
    </xf>
    <xf numFmtId="38" fontId="12" fillId="0" borderId="10" xfId="19" applyFont="1" applyBorder="1" applyAlignment="1">
      <alignment vertical="center"/>
    </xf>
    <xf numFmtId="40" fontId="12" fillId="0" borderId="11" xfId="19" applyNumberFormat="1" applyFont="1" applyBorder="1" applyAlignment="1">
      <alignment vertical="center"/>
    </xf>
    <xf numFmtId="182" fontId="12" fillId="0" borderId="11" xfId="19" applyNumberFormat="1" applyFont="1" applyBorder="1" applyAlignment="1">
      <alignment vertical="center"/>
    </xf>
    <xf numFmtId="189" fontId="12" fillId="0" borderId="12" xfId="27" applyNumberFormat="1" applyFont="1" applyBorder="1" applyAlignment="1">
      <alignment horizontal="distributed" vertical="center"/>
      <protection/>
    </xf>
    <xf numFmtId="189" fontId="12" fillId="0" borderId="13" xfId="27" applyNumberFormat="1" applyFont="1" applyBorder="1" applyAlignment="1">
      <alignment horizontal="distributed" vertical="center"/>
      <protection/>
    </xf>
    <xf numFmtId="38" fontId="12" fillId="0" borderId="14" xfId="19" applyFont="1" applyBorder="1" applyAlignment="1">
      <alignment vertical="center"/>
    </xf>
    <xf numFmtId="38" fontId="12" fillId="0" borderId="15" xfId="19" applyFont="1" applyBorder="1" applyAlignment="1">
      <alignment vertical="center"/>
    </xf>
    <xf numFmtId="40" fontId="12" fillId="0" borderId="16" xfId="19" applyNumberFormat="1" applyFont="1" applyBorder="1" applyAlignment="1">
      <alignment vertical="center"/>
    </xf>
    <xf numFmtId="182" fontId="12" fillId="0" borderId="16" xfId="19" applyNumberFormat="1" applyFont="1" applyBorder="1" applyAlignment="1">
      <alignment vertical="center"/>
    </xf>
    <xf numFmtId="38" fontId="13" fillId="0" borderId="9" xfId="19" applyFont="1" applyFill="1" applyBorder="1" applyAlignment="1">
      <alignment horizontal="right" vertical="center"/>
    </xf>
    <xf numFmtId="38" fontId="13" fillId="0" borderId="10" xfId="19" applyFont="1" applyFill="1" applyBorder="1" applyAlignment="1">
      <alignment horizontal="right" vertical="center"/>
    </xf>
    <xf numFmtId="182" fontId="13" fillId="0" borderId="11" xfId="19" applyNumberFormat="1" applyFont="1" applyFill="1" applyBorder="1" applyAlignment="1">
      <alignment horizontal="right" vertical="center"/>
    </xf>
    <xf numFmtId="189" fontId="12" fillId="0" borderId="10" xfId="27" applyNumberFormat="1" applyFont="1" applyBorder="1" applyAlignment="1">
      <alignment horizontal="right" vertical="center"/>
      <protection/>
    </xf>
    <xf numFmtId="189" fontId="12" fillId="0" borderId="11" xfId="27" applyNumberFormat="1" applyFont="1" applyBorder="1" applyAlignment="1">
      <alignment horizontal="right" vertical="center"/>
      <protection/>
    </xf>
    <xf numFmtId="189" fontId="12" fillId="0" borderId="1" xfId="27" applyNumberFormat="1" applyFont="1" applyBorder="1" applyAlignment="1">
      <alignment horizontal="distributed" vertical="center"/>
      <protection/>
    </xf>
    <xf numFmtId="189" fontId="12" fillId="0" borderId="17" xfId="27" applyNumberFormat="1" applyFont="1" applyBorder="1" applyAlignment="1">
      <alignment horizontal="distributed" vertical="center"/>
      <protection/>
    </xf>
    <xf numFmtId="189" fontId="12" fillId="0" borderId="18" xfId="27" applyNumberFormat="1" applyFont="1" applyBorder="1" applyAlignment="1">
      <alignment horizontal="right" vertical="center"/>
      <protection/>
    </xf>
    <xf numFmtId="189" fontId="12" fillId="0" borderId="19" xfId="27" applyNumberFormat="1" applyFont="1" applyBorder="1" applyAlignment="1">
      <alignment horizontal="right" vertical="center"/>
      <protection/>
    </xf>
    <xf numFmtId="190" fontId="12" fillId="0" borderId="19" xfId="27" applyNumberFormat="1" applyFont="1" applyBorder="1" applyAlignment="1">
      <alignment horizontal="right" vertical="center"/>
      <protection/>
    </xf>
    <xf numFmtId="178" fontId="12" fillId="0" borderId="19" xfId="27" applyNumberFormat="1" applyFont="1" applyBorder="1" applyAlignment="1">
      <alignment horizontal="right" vertical="center"/>
      <protection/>
    </xf>
    <xf numFmtId="189" fontId="12" fillId="0" borderId="20" xfId="27" applyNumberFormat="1" applyFont="1" applyBorder="1" applyAlignment="1">
      <alignment horizontal="right" vertical="center"/>
      <protection/>
    </xf>
    <xf numFmtId="38" fontId="12" fillId="0" borderId="8" xfId="19" applyNumberFormat="1" applyFont="1" applyBorder="1" applyAlignment="1">
      <alignment vertical="center"/>
    </xf>
    <xf numFmtId="38" fontId="12" fillId="0" borderId="11" xfId="19" applyNumberFormat="1" applyFont="1" applyBorder="1" applyAlignment="1">
      <alignment vertical="center"/>
    </xf>
    <xf numFmtId="38" fontId="12" fillId="0" borderId="16" xfId="19" applyNumberFormat="1" applyFont="1" applyBorder="1" applyAlignment="1">
      <alignment vertical="center"/>
    </xf>
    <xf numFmtId="189" fontId="12" fillId="0" borderId="21" xfId="27" applyNumberFormat="1" applyFont="1" applyBorder="1" applyAlignment="1">
      <alignment horizontal="left" vertical="center" wrapText="1"/>
      <protection/>
    </xf>
    <xf numFmtId="189" fontId="12" fillId="0" borderId="22" xfId="27" applyNumberFormat="1" applyFont="1" applyBorder="1" applyAlignment="1">
      <alignment horizontal="left" vertical="center" wrapText="1"/>
      <protection/>
    </xf>
    <xf numFmtId="189" fontId="14" fillId="0" borderId="23" xfId="27" applyNumberFormat="1" applyFont="1" applyBorder="1" applyAlignment="1">
      <alignment horizontal="right" vertical="center"/>
      <protection/>
    </xf>
    <xf numFmtId="189" fontId="14" fillId="0" borderId="24" xfId="27" applyNumberFormat="1" applyFont="1" applyBorder="1" applyAlignment="1">
      <alignment horizontal="right" vertical="center"/>
      <protection/>
    </xf>
    <xf numFmtId="190" fontId="14" fillId="0" borderId="24" xfId="27" applyNumberFormat="1" applyFont="1" applyBorder="1" applyAlignment="1">
      <alignment horizontal="right" vertical="center" wrapText="1"/>
      <protection/>
    </xf>
    <xf numFmtId="189" fontId="14" fillId="0" borderId="25" xfId="27" applyNumberFormat="1" applyFont="1" applyBorder="1" applyAlignment="1">
      <alignment horizontal="right" vertical="center"/>
      <protection/>
    </xf>
    <xf numFmtId="189" fontId="9" fillId="0" borderId="0" xfId="27" applyNumberFormat="1" applyFont="1" applyBorder="1" applyAlignment="1">
      <alignment horizontal="distributed" vertical="center"/>
      <protection/>
    </xf>
    <xf numFmtId="189" fontId="9" fillId="0" borderId="4" xfId="27" applyNumberFormat="1" applyFont="1" applyBorder="1" applyAlignment="1">
      <alignment horizontal="distributed" vertical="center"/>
      <protection/>
    </xf>
    <xf numFmtId="189" fontId="9" fillId="0" borderId="12" xfId="27" applyNumberFormat="1" applyFont="1" applyBorder="1" applyAlignment="1">
      <alignment horizontal="distributed" vertical="center"/>
      <protection/>
    </xf>
    <xf numFmtId="189" fontId="9" fillId="0" borderId="1" xfId="27" applyNumberFormat="1" applyFont="1" applyBorder="1" applyAlignment="1">
      <alignment horizontal="distributed" vertical="center"/>
      <protection/>
    </xf>
    <xf numFmtId="38" fontId="5" fillId="0" borderId="0" xfId="19" applyFont="1" applyAlignment="1">
      <alignment horizontal="center" vertical="center"/>
    </xf>
    <xf numFmtId="182" fontId="5" fillId="0" borderId="0" xfId="19" applyNumberFormat="1" applyFont="1" applyAlignment="1">
      <alignment vertical="center"/>
    </xf>
    <xf numFmtId="38" fontId="9" fillId="0" borderId="26" xfId="19" applyFont="1" applyBorder="1" applyAlignment="1">
      <alignment horizontal="center" vertical="center"/>
    </xf>
    <xf numFmtId="38" fontId="6" fillId="0" borderId="2" xfId="19" applyFont="1" applyBorder="1" applyAlignment="1">
      <alignment horizontal="center" vertical="center" wrapText="1"/>
    </xf>
    <xf numFmtId="38" fontId="6" fillId="0" borderId="2" xfId="19" applyFont="1" applyBorder="1" applyAlignment="1">
      <alignment horizontal="center" vertical="center"/>
    </xf>
    <xf numFmtId="38" fontId="9" fillId="0" borderId="12" xfId="19" applyFont="1" applyBorder="1" applyAlignment="1">
      <alignment horizontal="distributed" vertical="center"/>
    </xf>
    <xf numFmtId="38" fontId="9" fillId="0" borderId="13" xfId="19" applyFont="1" applyBorder="1" applyAlignment="1">
      <alignment horizontal="distributed" vertical="center"/>
    </xf>
    <xf numFmtId="38" fontId="9" fillId="0" borderId="12" xfId="19" applyFont="1" applyBorder="1" applyAlignment="1">
      <alignment horizontal="right" vertical="center"/>
    </xf>
    <xf numFmtId="38" fontId="9" fillId="0" borderId="12" xfId="19" applyFont="1" applyBorder="1" applyAlignment="1">
      <alignment horizontal="right"/>
    </xf>
    <xf numFmtId="38" fontId="9" fillId="0" borderId="0" xfId="19" applyFont="1" applyBorder="1" applyAlignment="1">
      <alignment horizontal="distributed" vertical="center"/>
    </xf>
    <xf numFmtId="38" fontId="9" fillId="0" borderId="3" xfId="19" applyFont="1" applyBorder="1" applyAlignment="1">
      <alignment horizontal="distributed" vertical="center"/>
    </xf>
    <xf numFmtId="38" fontId="9" fillId="0" borderId="0" xfId="19" applyFont="1" applyBorder="1" applyAlignment="1">
      <alignment horizontal="right" vertical="center"/>
    </xf>
    <xf numFmtId="38" fontId="9" fillId="0" borderId="0" xfId="19" applyFont="1" applyBorder="1" applyAlignment="1">
      <alignment horizontal="right"/>
    </xf>
    <xf numFmtId="182" fontId="9" fillId="0" borderId="27" xfId="19" applyNumberFormat="1" applyFont="1" applyBorder="1" applyAlignment="1">
      <alignment horizontal="right" vertical="center"/>
    </xf>
    <xf numFmtId="38" fontId="9" fillId="0" borderId="4" xfId="19" applyFont="1" applyBorder="1" applyAlignment="1">
      <alignment horizontal="distributed" vertical="center"/>
    </xf>
    <xf numFmtId="38" fontId="9" fillId="0" borderId="5" xfId="19" applyFont="1" applyBorder="1" applyAlignment="1">
      <alignment horizontal="distributed" vertical="center"/>
    </xf>
    <xf numFmtId="38" fontId="9" fillId="0" borderId="4" xfId="19" applyFont="1" applyBorder="1" applyAlignment="1">
      <alignment horizontal="right" vertical="center"/>
    </xf>
    <xf numFmtId="38" fontId="9" fillId="0" borderId="4" xfId="19" applyFont="1" applyBorder="1" applyAlignment="1">
      <alignment horizontal="right"/>
    </xf>
    <xf numFmtId="182" fontId="9" fillId="0" borderId="28" xfId="19" applyNumberFormat="1" applyFont="1" applyBorder="1" applyAlignment="1">
      <alignment horizontal="right" vertical="center"/>
    </xf>
    <xf numFmtId="182" fontId="9" fillId="0" borderId="29" xfId="19" applyNumberFormat="1" applyFont="1" applyBorder="1" applyAlignment="1">
      <alignment horizontal="right" vertical="center"/>
    </xf>
    <xf numFmtId="38" fontId="9" fillId="0" borderId="1" xfId="19" applyFont="1" applyBorder="1" applyAlignment="1">
      <alignment horizontal="distributed" vertical="center"/>
    </xf>
    <xf numFmtId="38" fontId="9" fillId="0" borderId="17" xfId="19" applyFont="1" applyBorder="1" applyAlignment="1">
      <alignment horizontal="distributed" vertical="center"/>
    </xf>
    <xf numFmtId="38" fontId="9" fillId="0" borderId="30" xfId="19" applyFont="1" applyBorder="1" applyAlignment="1">
      <alignment horizontal="right" vertical="center"/>
    </xf>
    <xf numFmtId="189" fontId="9" fillId="0" borderId="31" xfId="27" applyNumberFormat="1" applyFont="1" applyBorder="1" applyAlignment="1">
      <alignment horizontal="center" vertical="center"/>
      <protection/>
    </xf>
    <xf numFmtId="178" fontId="9" fillId="0" borderId="31" xfId="27" applyNumberFormat="1" applyFont="1" applyBorder="1" applyAlignment="1">
      <alignment horizontal="center" vertical="center" wrapText="1"/>
      <protection/>
    </xf>
    <xf numFmtId="189" fontId="9" fillId="0" borderId="32" xfId="27" applyNumberFormat="1" applyFont="1" applyBorder="1" applyAlignment="1">
      <alignment horizontal="center" vertical="center" wrapText="1"/>
      <protection/>
    </xf>
    <xf numFmtId="190" fontId="14" fillId="0" borderId="25" xfId="27" applyNumberFormat="1" applyFont="1" applyBorder="1" applyAlignment="1">
      <alignment horizontal="right" vertical="center" wrapText="1"/>
      <protection/>
    </xf>
    <xf numFmtId="38" fontId="9" fillId="0" borderId="9" xfId="19" applyFont="1" applyBorder="1" applyAlignment="1">
      <alignment vertical="center"/>
    </xf>
    <xf numFmtId="38" fontId="9" fillId="0" borderId="10" xfId="19" applyFont="1" applyBorder="1" applyAlignment="1">
      <alignment vertical="center"/>
    </xf>
    <xf numFmtId="38" fontId="9" fillId="0" borderId="11" xfId="19" applyFont="1" applyBorder="1" applyAlignment="1">
      <alignment vertical="center"/>
    </xf>
    <xf numFmtId="38" fontId="9" fillId="0" borderId="6" xfId="19" applyFont="1" applyBorder="1" applyAlignment="1">
      <alignment vertical="center"/>
    </xf>
    <xf numFmtId="38" fontId="9" fillId="0" borderId="7" xfId="19" applyFont="1" applyBorder="1" applyAlignment="1">
      <alignment vertical="center"/>
    </xf>
    <xf numFmtId="38" fontId="9" fillId="0" borderId="8" xfId="19" applyFont="1" applyBorder="1" applyAlignment="1">
      <alignment vertical="center"/>
    </xf>
    <xf numFmtId="38" fontId="9" fillId="0" borderId="14" xfId="19" applyFont="1" applyBorder="1" applyAlignment="1">
      <alignment vertical="center"/>
    </xf>
    <xf numFmtId="38" fontId="9" fillId="0" borderId="15" xfId="19" applyFont="1" applyBorder="1" applyAlignment="1">
      <alignment vertical="center"/>
    </xf>
    <xf numFmtId="38" fontId="9" fillId="0" borderId="16" xfId="19" applyFont="1" applyBorder="1" applyAlignment="1">
      <alignment vertical="center"/>
    </xf>
    <xf numFmtId="191" fontId="9" fillId="0" borderId="11" xfId="19" applyNumberFormat="1" applyFont="1" applyBorder="1" applyAlignment="1">
      <alignment vertical="center"/>
    </xf>
    <xf numFmtId="191" fontId="9" fillId="0" borderId="8" xfId="19" applyNumberFormat="1" applyFont="1" applyBorder="1" applyAlignment="1">
      <alignment vertical="center"/>
    </xf>
    <xf numFmtId="191" fontId="9" fillId="0" borderId="16" xfId="19" applyNumberFormat="1" applyFont="1" applyBorder="1" applyAlignment="1">
      <alignment vertical="center"/>
    </xf>
    <xf numFmtId="41" fontId="9" fillId="0" borderId="19" xfId="27" applyNumberFormat="1" applyFont="1" applyBorder="1" applyAlignment="1">
      <alignment horizontal="right" vertical="center"/>
      <protection/>
    </xf>
    <xf numFmtId="41" fontId="9" fillId="0" borderId="20" xfId="27" applyNumberFormat="1" applyFont="1" applyBorder="1" applyAlignment="1">
      <alignment horizontal="right" vertical="center"/>
      <protection/>
    </xf>
    <xf numFmtId="42" fontId="9" fillId="0" borderId="18" xfId="27" applyNumberFormat="1" applyFont="1" applyBorder="1" applyAlignment="1">
      <alignment horizontal="right" vertical="center"/>
      <protection/>
    </xf>
    <xf numFmtId="181" fontId="9" fillId="0" borderId="11" xfId="19" applyNumberFormat="1" applyFont="1" applyBorder="1" applyAlignment="1">
      <alignment vertical="center"/>
    </xf>
    <xf numFmtId="181" fontId="9" fillId="0" borderId="7" xfId="19" applyNumberFormat="1" applyFont="1" applyBorder="1" applyAlignment="1">
      <alignment vertical="center"/>
    </xf>
    <xf numFmtId="181" fontId="9" fillId="0" borderId="10" xfId="19" applyNumberFormat="1" applyFont="1" applyBorder="1" applyAlignment="1">
      <alignment vertical="center"/>
    </xf>
    <xf numFmtId="181" fontId="9" fillId="0" borderId="15" xfId="19" applyNumberFormat="1" applyFont="1" applyBorder="1" applyAlignment="1">
      <alignment vertical="center"/>
    </xf>
    <xf numFmtId="192" fontId="9" fillId="0" borderId="9" xfId="19" applyNumberFormat="1" applyFont="1" applyBorder="1" applyAlignment="1">
      <alignment vertical="center"/>
    </xf>
    <xf numFmtId="192" fontId="9" fillId="0" borderId="10" xfId="19" applyNumberFormat="1" applyFont="1" applyBorder="1" applyAlignment="1">
      <alignment vertical="center"/>
    </xf>
    <xf numFmtId="192" fontId="9" fillId="0" borderId="6" xfId="19" applyNumberFormat="1" applyFont="1" applyBorder="1" applyAlignment="1">
      <alignment vertical="center"/>
    </xf>
    <xf numFmtId="192" fontId="9" fillId="0" borderId="7" xfId="19" applyNumberFormat="1" applyFont="1" applyBorder="1" applyAlignment="1">
      <alignment vertical="center"/>
    </xf>
    <xf numFmtId="192" fontId="9" fillId="0" borderId="14" xfId="19" applyNumberFormat="1" applyFont="1" applyBorder="1" applyAlignment="1">
      <alignment vertical="center"/>
    </xf>
    <xf numFmtId="192" fontId="9" fillId="0" borderId="15" xfId="19" applyNumberFormat="1" applyFont="1" applyBorder="1" applyAlignment="1">
      <alignment vertical="center"/>
    </xf>
    <xf numFmtId="192" fontId="15" fillId="0" borderId="9" xfId="19" applyNumberFormat="1" applyFont="1" applyFill="1" applyBorder="1" applyAlignment="1">
      <alignment horizontal="right" vertical="center"/>
    </xf>
    <xf numFmtId="192" fontId="15" fillId="0" borderId="10" xfId="19" applyNumberFormat="1" applyFont="1" applyFill="1" applyBorder="1" applyAlignment="1">
      <alignment horizontal="right" vertical="center"/>
    </xf>
    <xf numFmtId="192" fontId="15" fillId="0" borderId="19" xfId="19" applyNumberFormat="1" applyFont="1" applyFill="1" applyBorder="1" applyAlignment="1">
      <alignment horizontal="right" vertical="center"/>
    </xf>
    <xf numFmtId="0" fontId="4" fillId="0" borderId="0" xfId="23" applyFont="1" applyAlignment="1">
      <alignment vertical="center"/>
      <protection/>
    </xf>
    <xf numFmtId="178" fontId="4" fillId="0" borderId="0" xfId="23" applyNumberFormat="1" applyFont="1" applyAlignme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12" fillId="0" borderId="0" xfId="23" applyFont="1" applyBorder="1" applyAlignment="1">
      <alignment horizontal="distributed"/>
      <protection/>
    </xf>
    <xf numFmtId="0" fontId="9" fillId="0" borderId="3" xfId="23" applyFont="1" applyBorder="1" applyAlignment="1">
      <alignment horizontal="distributed"/>
      <protection/>
    </xf>
    <xf numFmtId="0" fontId="5" fillId="0" borderId="0" xfId="23" applyFont="1" applyAlignment="1">
      <alignment/>
      <protection/>
    </xf>
    <xf numFmtId="0" fontId="12" fillId="0" borderId="4" xfId="23" applyFont="1" applyBorder="1" applyAlignment="1">
      <alignment horizontal="distributed" vertical="center"/>
      <protection/>
    </xf>
    <xf numFmtId="0" fontId="9" fillId="0" borderId="5" xfId="23" applyFont="1" applyBorder="1" applyAlignment="1">
      <alignment horizontal="distributed" vertical="center"/>
      <protection/>
    </xf>
    <xf numFmtId="38" fontId="9" fillId="0" borderId="4" xfId="19" applyFont="1" applyBorder="1" applyAlignment="1">
      <alignment vertical="center"/>
    </xf>
    <xf numFmtId="38" fontId="9" fillId="0" borderId="28" xfId="19" applyFont="1" applyBorder="1" applyAlignment="1">
      <alignment vertical="center"/>
    </xf>
    <xf numFmtId="38" fontId="9" fillId="0" borderId="7" xfId="19" applyFont="1" applyBorder="1" applyAlignment="1">
      <alignment horizontal="right" vertical="center"/>
    </xf>
    <xf numFmtId="0" fontId="5" fillId="0" borderId="0" xfId="23" applyFont="1" applyAlignment="1">
      <alignment vertical="center"/>
      <protection/>
    </xf>
    <xf numFmtId="0" fontId="12" fillId="0" borderId="0" xfId="23" applyFont="1" applyBorder="1" applyAlignment="1">
      <alignment horizontal="distributed" vertical="center"/>
      <protection/>
    </xf>
    <xf numFmtId="0" fontId="9" fillId="0" borderId="3" xfId="23" applyFont="1" applyBorder="1" applyAlignment="1">
      <alignment horizontal="distributed" vertical="center"/>
      <protection/>
    </xf>
    <xf numFmtId="38" fontId="9" fillId="0" borderId="27" xfId="19" applyFont="1" applyBorder="1" applyAlignment="1">
      <alignment vertical="center"/>
    </xf>
    <xf numFmtId="38" fontId="9" fillId="0" borderId="10" xfId="19" applyFont="1" applyBorder="1" applyAlignment="1">
      <alignment horizontal="right" vertical="center"/>
    </xf>
    <xf numFmtId="0" fontId="12" fillId="0" borderId="12" xfId="23" applyFont="1" applyBorder="1" applyAlignment="1">
      <alignment horizontal="distributed" vertical="center"/>
      <protection/>
    </xf>
    <xf numFmtId="0" fontId="9" fillId="0" borderId="13" xfId="23" applyFont="1" applyBorder="1" applyAlignment="1">
      <alignment horizontal="distributed" vertical="center"/>
      <protection/>
    </xf>
    <xf numFmtId="38" fontId="9" fillId="0" borderId="12" xfId="19" applyFont="1" applyBorder="1" applyAlignment="1">
      <alignment vertical="center"/>
    </xf>
    <xf numFmtId="38" fontId="9" fillId="0" borderId="29" xfId="19" applyFont="1" applyBorder="1" applyAlignment="1">
      <alignment horizontal="right" vertical="center"/>
    </xf>
    <xf numFmtId="38" fontId="9" fillId="0" borderId="15" xfId="19" applyFont="1" applyBorder="1" applyAlignment="1">
      <alignment horizontal="right" vertical="center"/>
    </xf>
    <xf numFmtId="38" fontId="9" fillId="0" borderId="16" xfId="19" applyFont="1" applyBorder="1" applyAlignment="1">
      <alignment horizontal="right" vertical="center"/>
    </xf>
    <xf numFmtId="38" fontId="9" fillId="0" borderId="29" xfId="19" applyFont="1" applyBorder="1" applyAlignment="1">
      <alignment vertical="center"/>
    </xf>
    <xf numFmtId="0" fontId="12" fillId="0" borderId="1" xfId="23" applyFont="1" applyBorder="1" applyAlignment="1">
      <alignment horizontal="distributed" vertical="center"/>
      <protection/>
    </xf>
    <xf numFmtId="0" fontId="9" fillId="0" borderId="17" xfId="23" applyFont="1" applyBorder="1" applyAlignment="1">
      <alignment horizontal="distributed" vertical="center"/>
      <protection/>
    </xf>
    <xf numFmtId="38" fontId="9" fillId="0" borderId="18" xfId="19" applyFont="1" applyBorder="1" applyAlignment="1">
      <alignment horizontal="right" vertical="center"/>
    </xf>
    <xf numFmtId="38" fontId="9" fillId="0" borderId="20" xfId="19" applyFont="1" applyBorder="1" applyAlignment="1">
      <alignment horizontal="right" vertical="center"/>
    </xf>
    <xf numFmtId="38" fontId="9" fillId="0" borderId="19" xfId="19" applyFont="1" applyBorder="1" applyAlignment="1">
      <alignment horizontal="right" vertical="center"/>
    </xf>
    <xf numFmtId="178" fontId="5" fillId="0" borderId="0" xfId="23" applyNumberFormat="1" applyFont="1" applyAlignment="1">
      <alignment vertical="center"/>
      <protection/>
    </xf>
    <xf numFmtId="38" fontId="5" fillId="0" borderId="0" xfId="23" applyNumberFormat="1" applyFont="1" applyAlignment="1">
      <alignment vertical="center"/>
      <protection/>
    </xf>
    <xf numFmtId="0" fontId="9" fillId="0" borderId="0" xfId="23" applyFont="1" applyBorder="1" applyAlignment="1">
      <alignment horizontal="left" vertical="center" wrapText="1"/>
      <protection/>
    </xf>
    <xf numFmtId="0" fontId="9" fillId="0" borderId="3" xfId="23" applyFont="1" applyBorder="1" applyAlignment="1">
      <alignment horizontal="left" vertical="center" wrapText="1"/>
      <protection/>
    </xf>
    <xf numFmtId="0" fontId="14" fillId="0" borderId="21" xfId="23" applyFont="1" applyBorder="1" applyAlignment="1">
      <alignment horizontal="right" vertical="center" wrapText="1"/>
      <protection/>
    </xf>
    <xf numFmtId="0" fontId="14" fillId="0" borderId="25" xfId="23" applyFont="1" applyBorder="1" applyAlignment="1">
      <alignment horizontal="right" vertical="center" wrapText="1"/>
      <protection/>
    </xf>
    <xf numFmtId="0" fontId="14" fillId="0" borderId="33" xfId="23" applyFont="1" applyBorder="1" applyAlignment="1">
      <alignment horizontal="right" vertical="center" wrapText="1"/>
      <protection/>
    </xf>
    <xf numFmtId="0" fontId="14" fillId="0" borderId="24" xfId="23" applyFont="1" applyBorder="1" applyAlignment="1">
      <alignment horizontal="right" vertical="center" wrapText="1"/>
      <protection/>
    </xf>
    <xf numFmtId="178" fontId="14" fillId="0" borderId="24" xfId="23" applyNumberFormat="1" applyFont="1" applyBorder="1" applyAlignment="1">
      <alignment horizontal="right" vertical="center" wrapText="1"/>
      <protection/>
    </xf>
    <xf numFmtId="0" fontId="6" fillId="0" borderId="34" xfId="23" applyFont="1" applyBorder="1" applyAlignment="1">
      <alignment vertical="center" wrapText="1"/>
      <protection/>
    </xf>
    <xf numFmtId="0" fontId="6" fillId="0" borderId="26" xfId="23" applyFont="1" applyBorder="1" applyAlignment="1">
      <alignment vertical="center" wrapText="1"/>
      <protection/>
    </xf>
    <xf numFmtId="40" fontId="9" fillId="0" borderId="9" xfId="19" applyNumberFormat="1" applyFont="1" applyBorder="1" applyAlignment="1">
      <alignment vertical="center"/>
    </xf>
    <xf numFmtId="40" fontId="9" fillId="0" borderId="6" xfId="19" applyNumberFormat="1" applyFont="1" applyBorder="1" applyAlignment="1">
      <alignment vertical="center"/>
    </xf>
    <xf numFmtId="40" fontId="9" fillId="0" borderId="14" xfId="19" applyNumberFormat="1" applyFont="1" applyBorder="1" applyAlignment="1">
      <alignment vertical="center"/>
    </xf>
    <xf numFmtId="0" fontId="6" fillId="0" borderId="35" xfId="23" applyFont="1" applyBorder="1" applyAlignment="1">
      <alignment vertical="center" wrapText="1"/>
      <protection/>
    </xf>
    <xf numFmtId="0" fontId="6" fillId="0" borderId="36" xfId="23" applyFont="1" applyBorder="1" applyAlignment="1">
      <alignment vertical="center" wrapText="1"/>
      <protection/>
    </xf>
    <xf numFmtId="40" fontId="9" fillId="0" borderId="11" xfId="19" applyNumberFormat="1" applyFont="1" applyBorder="1" applyAlignment="1">
      <alignment vertical="center"/>
    </xf>
    <xf numFmtId="40" fontId="9" fillId="0" borderId="0" xfId="19" applyNumberFormat="1" applyFont="1" applyBorder="1" applyAlignment="1">
      <alignment vertical="center"/>
    </xf>
    <xf numFmtId="40" fontId="9" fillId="0" borderId="27" xfId="19" applyNumberFormat="1" applyFont="1" applyBorder="1" applyAlignment="1">
      <alignment vertical="center"/>
    </xf>
    <xf numFmtId="40" fontId="9" fillId="0" borderId="11" xfId="19" applyNumberFormat="1" applyFont="1" applyBorder="1" applyAlignment="1">
      <alignment horizontal="right" vertical="center"/>
    </xf>
    <xf numFmtId="40" fontId="9" fillId="0" borderId="8" xfId="19" applyNumberFormat="1" applyFont="1" applyBorder="1" applyAlignment="1">
      <alignment vertical="center"/>
    </xf>
    <xf numFmtId="40" fontId="9" fillId="0" borderId="4" xfId="19" applyNumberFormat="1" applyFont="1" applyBorder="1" applyAlignment="1">
      <alignment vertical="center"/>
    </xf>
    <xf numFmtId="40" fontId="9" fillId="0" borderId="28" xfId="19" applyNumberFormat="1" applyFont="1" applyBorder="1" applyAlignment="1">
      <alignment vertical="center"/>
    </xf>
    <xf numFmtId="40" fontId="9" fillId="0" borderId="8" xfId="19" applyNumberFormat="1" applyFont="1" applyBorder="1" applyAlignment="1">
      <alignment horizontal="right" vertical="center"/>
    </xf>
    <xf numFmtId="40" fontId="9" fillId="0" borderId="16" xfId="19" applyNumberFormat="1" applyFont="1" applyBorder="1" applyAlignment="1">
      <alignment vertical="center"/>
    </xf>
    <xf numFmtId="40" fontId="9" fillId="0" borderId="12" xfId="19" applyNumberFormat="1" applyFont="1" applyBorder="1" applyAlignment="1">
      <alignment vertical="center"/>
    </xf>
    <xf numFmtId="40" fontId="9" fillId="0" borderId="16" xfId="19" applyNumberFormat="1" applyFont="1" applyBorder="1" applyAlignment="1">
      <alignment horizontal="right" vertical="center"/>
    </xf>
    <xf numFmtId="40" fontId="9" fillId="0" borderId="29" xfId="19" applyNumberFormat="1" applyFont="1" applyBorder="1" applyAlignment="1">
      <alignment vertical="center"/>
    </xf>
    <xf numFmtId="40" fontId="9" fillId="0" borderId="20" xfId="19" applyNumberFormat="1" applyFont="1" applyBorder="1" applyAlignment="1">
      <alignment horizontal="right" vertical="center"/>
    </xf>
    <xf numFmtId="40" fontId="9" fillId="0" borderId="1" xfId="19" applyNumberFormat="1" applyFont="1" applyBorder="1" applyAlignment="1">
      <alignment horizontal="right" vertical="center"/>
    </xf>
    <xf numFmtId="40" fontId="9" fillId="0" borderId="30" xfId="19" applyNumberFormat="1" applyFont="1" applyBorder="1" applyAlignment="1">
      <alignment horizontal="right" vertical="center"/>
    </xf>
    <xf numFmtId="189" fontId="14" fillId="0" borderId="37" xfId="27" applyNumberFormat="1" applyFont="1" applyBorder="1" applyAlignment="1">
      <alignment horizontal="right" vertical="center"/>
      <protection/>
    </xf>
    <xf numFmtId="189" fontId="14" fillId="0" borderId="21" xfId="27" applyNumberFormat="1" applyFont="1" applyBorder="1" applyAlignment="1">
      <alignment horizontal="right" vertical="center"/>
      <protection/>
    </xf>
    <xf numFmtId="189" fontId="14" fillId="0" borderId="33" xfId="27" applyNumberFormat="1" applyFont="1" applyBorder="1" applyAlignment="1">
      <alignment horizontal="right" vertical="center"/>
      <protection/>
    </xf>
    <xf numFmtId="190" fontId="14" fillId="0" borderId="21" xfId="27" applyNumberFormat="1" applyFont="1" applyBorder="1" applyAlignment="1">
      <alignment horizontal="right" vertical="center" wrapText="1"/>
      <protection/>
    </xf>
    <xf numFmtId="190" fontId="14" fillId="0" borderId="33" xfId="27" applyNumberFormat="1" applyFont="1" applyBorder="1" applyAlignment="1">
      <alignment horizontal="right" vertical="center" wrapText="1"/>
      <protection/>
    </xf>
    <xf numFmtId="189" fontId="12" fillId="0" borderId="33" xfId="27" applyNumberFormat="1" applyFont="1" applyBorder="1" applyAlignment="1">
      <alignment vertical="center"/>
      <protection/>
    </xf>
    <xf numFmtId="38" fontId="9" fillId="0" borderId="11" xfId="19" applyFont="1" applyBorder="1" applyAlignment="1">
      <alignment horizontal="right" vertical="center"/>
    </xf>
    <xf numFmtId="0" fontId="14" fillId="0" borderId="37" xfId="23" applyFont="1" applyBorder="1" applyAlignment="1">
      <alignment horizontal="right" vertical="center" wrapText="1"/>
      <protection/>
    </xf>
    <xf numFmtId="189" fontId="14" fillId="0" borderId="10" xfId="27" applyNumberFormat="1" applyFont="1" applyBorder="1" applyAlignment="1">
      <alignment horizontal="right" vertical="center"/>
      <protection/>
    </xf>
    <xf numFmtId="38" fontId="9" fillId="0" borderId="31" xfId="19" applyFont="1" applyBorder="1" applyAlignment="1">
      <alignment horizontal="center" vertical="center" wrapText="1"/>
    </xf>
    <xf numFmtId="38" fontId="9" fillId="0" borderId="8" xfId="19" applyFont="1" applyBorder="1" applyAlignment="1">
      <alignment horizontal="right" vertical="center"/>
    </xf>
    <xf numFmtId="176" fontId="4" fillId="0" borderId="0" xfId="23" applyNumberFormat="1" applyFont="1" applyAlignment="1">
      <alignment vertical="center"/>
      <protection/>
    </xf>
    <xf numFmtId="176" fontId="5" fillId="0" borderId="0" xfId="23" applyNumberFormat="1" applyFont="1" applyAlignment="1">
      <alignment horizontal="center" vertical="center"/>
      <protection/>
    </xf>
    <xf numFmtId="176" fontId="5" fillId="0" borderId="0" xfId="23" applyNumberFormat="1" applyFont="1" applyAlignment="1">
      <alignment/>
      <protection/>
    </xf>
    <xf numFmtId="176" fontId="5" fillId="0" borderId="0" xfId="23" applyNumberFormat="1" applyFont="1" applyAlignment="1">
      <alignment vertical="center"/>
      <protection/>
    </xf>
    <xf numFmtId="189" fontId="12" fillId="0" borderId="31" xfId="27" applyNumberFormat="1" applyFont="1" applyBorder="1" applyAlignment="1">
      <alignment horizontal="center" vertical="center"/>
      <protection/>
    </xf>
    <xf numFmtId="0" fontId="6" fillId="0" borderId="38" xfId="23" applyFont="1" applyBorder="1" applyAlignment="1">
      <alignment horizontal="center" vertical="center" wrapText="1"/>
      <protection/>
    </xf>
    <xf numFmtId="178" fontId="14" fillId="0" borderId="22" xfId="23" applyNumberFormat="1" applyFont="1" applyBorder="1" applyAlignment="1">
      <alignment horizontal="right" vertical="center" wrapText="1"/>
      <protection/>
    </xf>
    <xf numFmtId="38" fontId="9" fillId="0" borderId="39" xfId="19" applyFont="1" applyBorder="1" applyAlignment="1">
      <alignment vertical="center"/>
    </xf>
    <xf numFmtId="38" fontId="9" fillId="0" borderId="40" xfId="19" applyFont="1" applyBorder="1" applyAlignment="1">
      <alignment vertical="center"/>
    </xf>
    <xf numFmtId="38" fontId="9" fillId="0" borderId="41" xfId="19" applyFont="1" applyBorder="1" applyAlignment="1">
      <alignment vertical="center"/>
    </xf>
    <xf numFmtId="38" fontId="9" fillId="0" borderId="42" xfId="19" applyFont="1" applyBorder="1" applyAlignment="1">
      <alignment horizontal="right" vertical="center"/>
    </xf>
    <xf numFmtId="38" fontId="9" fillId="0" borderId="43" xfId="19" applyFont="1" applyBorder="1" applyAlignment="1">
      <alignment horizontal="right" vertical="center"/>
    </xf>
    <xf numFmtId="182" fontId="9" fillId="0" borderId="44" xfId="19" applyNumberFormat="1" applyFont="1" applyBorder="1" applyAlignment="1">
      <alignment vertical="center"/>
    </xf>
    <xf numFmtId="182" fontId="9" fillId="0" borderId="0" xfId="19" applyNumberFormat="1" applyFont="1" applyBorder="1" applyAlignment="1">
      <alignment horizontal="right" vertical="center"/>
    </xf>
    <xf numFmtId="182" fontId="9" fillId="0" borderId="0" xfId="19" applyNumberFormat="1" applyFont="1" applyBorder="1" applyAlignment="1">
      <alignment vertical="center"/>
    </xf>
    <xf numFmtId="182" fontId="9" fillId="0" borderId="27" xfId="19" applyNumberFormat="1" applyFont="1" applyBorder="1" applyAlignment="1">
      <alignment vertical="center"/>
    </xf>
    <xf numFmtId="182" fontId="9" fillId="0" borderId="11" xfId="19" applyNumberFormat="1" applyFont="1" applyBorder="1" applyAlignment="1">
      <alignment vertical="center"/>
    </xf>
    <xf numFmtId="182" fontId="9" fillId="0" borderId="45" xfId="19" applyNumberFormat="1" applyFont="1" applyBorder="1" applyAlignment="1">
      <alignment vertical="center"/>
    </xf>
    <xf numFmtId="182" fontId="9" fillId="0" borderId="4" xfId="19" applyNumberFormat="1" applyFont="1" applyBorder="1" applyAlignment="1">
      <alignment horizontal="right" vertical="center"/>
    </xf>
    <xf numFmtId="182" fontId="9" fillId="0" borderId="4" xfId="19" applyNumberFormat="1" applyFont="1" applyBorder="1" applyAlignment="1">
      <alignment vertical="center"/>
    </xf>
    <xf numFmtId="182" fontId="9" fillId="0" borderId="28" xfId="19" applyNumberFormat="1" applyFont="1" applyBorder="1" applyAlignment="1">
      <alignment vertical="center"/>
    </xf>
    <xf numFmtId="182" fontId="9" fillId="0" borderId="8" xfId="19" applyNumberFormat="1" applyFont="1" applyBorder="1" applyAlignment="1">
      <alignment vertical="center"/>
    </xf>
    <xf numFmtId="182" fontId="9" fillId="0" borderId="12" xfId="19" applyNumberFormat="1" applyFont="1" applyBorder="1" applyAlignment="1">
      <alignment horizontal="right" vertical="center"/>
    </xf>
    <xf numFmtId="182" fontId="9" fillId="0" borderId="12" xfId="19" applyNumberFormat="1" applyFont="1" applyBorder="1" applyAlignment="1">
      <alignment vertical="center"/>
    </xf>
    <xf numFmtId="182" fontId="9" fillId="0" borderId="16" xfId="19" applyNumberFormat="1" applyFont="1" applyBorder="1" applyAlignment="1">
      <alignment horizontal="right" vertical="center"/>
    </xf>
    <xf numFmtId="182" fontId="9" fillId="0" borderId="46" xfId="19" applyNumberFormat="1" applyFont="1" applyBorder="1" applyAlignment="1">
      <alignment vertical="center"/>
    </xf>
    <xf numFmtId="182" fontId="9" fillId="0" borderId="29" xfId="19" applyNumberFormat="1" applyFont="1" applyBorder="1" applyAlignment="1">
      <alignment vertical="center"/>
    </xf>
    <xf numFmtId="182" fontId="9" fillId="0" borderId="16" xfId="19" applyNumberFormat="1" applyFont="1" applyBorder="1" applyAlignment="1">
      <alignment vertical="center"/>
    </xf>
    <xf numFmtId="0" fontId="16" fillId="0" borderId="2" xfId="23" applyFont="1" applyBorder="1" applyAlignment="1">
      <alignment horizontal="center" vertical="center" wrapText="1"/>
      <protection/>
    </xf>
    <xf numFmtId="0" fontId="6" fillId="0" borderId="47" xfId="23" applyFont="1" applyBorder="1" applyAlignment="1">
      <alignment vertical="center" wrapText="1"/>
      <protection/>
    </xf>
    <xf numFmtId="189" fontId="12" fillId="0" borderId="37" xfId="27" applyNumberFormat="1" applyFont="1" applyBorder="1" applyAlignment="1">
      <alignment horizontal="left" vertical="center" wrapText="1"/>
      <protection/>
    </xf>
    <xf numFmtId="38" fontId="9" fillId="0" borderId="27" xfId="19" applyFont="1" applyBorder="1" applyAlignment="1">
      <alignment horizontal="right" vertical="center"/>
    </xf>
    <xf numFmtId="38" fontId="9" fillId="0" borderId="27" xfId="19" applyFont="1" applyBorder="1" applyAlignment="1">
      <alignment horizontal="right"/>
    </xf>
    <xf numFmtId="38" fontId="9" fillId="0" borderId="28" xfId="19" applyFont="1" applyBorder="1" applyAlignment="1">
      <alignment horizontal="right" vertical="center"/>
    </xf>
    <xf numFmtId="38" fontId="9" fillId="0" borderId="14" xfId="19" applyFont="1" applyBorder="1" applyAlignment="1">
      <alignment horizontal="right" vertical="center"/>
    </xf>
    <xf numFmtId="38" fontId="9" fillId="0" borderId="9" xfId="19" applyFont="1" applyBorder="1" applyAlignment="1">
      <alignment horizontal="right" vertical="center"/>
    </xf>
    <xf numFmtId="38" fontId="9" fillId="0" borderId="6" xfId="19" applyFont="1" applyBorder="1" applyAlignment="1">
      <alignment horizontal="right" vertical="center"/>
    </xf>
    <xf numFmtId="38" fontId="9" fillId="0" borderId="2" xfId="19" applyFont="1" applyBorder="1" applyAlignment="1">
      <alignment horizontal="center" vertical="center" wrapText="1"/>
    </xf>
    <xf numFmtId="38" fontId="9" fillId="0" borderId="2" xfId="19" applyFont="1" applyBorder="1" applyAlignment="1">
      <alignment horizontal="center" vertical="center"/>
    </xf>
    <xf numFmtId="189" fontId="12" fillId="0" borderId="32" xfId="27" applyNumberFormat="1" applyFont="1" applyBorder="1" applyAlignment="1">
      <alignment horizontal="center" vertical="center"/>
      <protection/>
    </xf>
    <xf numFmtId="189" fontId="12" fillId="0" borderId="35" xfId="27" applyNumberFormat="1" applyFont="1" applyBorder="1" applyAlignment="1">
      <alignment horizontal="center" vertical="center"/>
      <protection/>
    </xf>
    <xf numFmtId="189" fontId="12" fillId="0" borderId="36" xfId="27" applyNumberFormat="1" applyFont="1" applyBorder="1" applyAlignment="1">
      <alignment horizontal="center" vertical="center"/>
      <protection/>
    </xf>
    <xf numFmtId="189" fontId="12" fillId="0" borderId="0" xfId="27" applyNumberFormat="1" applyFont="1" applyBorder="1" applyAlignment="1">
      <alignment vertical="center"/>
      <protection/>
    </xf>
    <xf numFmtId="189" fontId="12" fillId="0" borderId="48" xfId="27" applyNumberFormat="1" applyFont="1" applyBorder="1" applyAlignment="1">
      <alignment horizontal="center" vertical="center"/>
      <protection/>
    </xf>
    <xf numFmtId="189" fontId="12" fillId="0" borderId="0" xfId="27" applyNumberFormat="1" applyFont="1" applyBorder="1" applyAlignment="1">
      <alignment horizontal="center" vertical="center"/>
      <protection/>
    </xf>
    <xf numFmtId="189" fontId="12" fillId="0" borderId="12" xfId="27" applyNumberFormat="1" applyFont="1" applyBorder="1" applyAlignment="1">
      <alignment horizontal="center" vertical="center"/>
      <protection/>
    </xf>
    <xf numFmtId="189" fontId="12" fillId="0" borderId="4" xfId="27" applyNumberFormat="1" applyFont="1" applyBorder="1" applyAlignment="1">
      <alignment horizontal="center" vertical="center"/>
      <protection/>
    </xf>
    <xf numFmtId="189" fontId="12" fillId="0" borderId="1" xfId="27" applyNumberFormat="1" applyFont="1" applyBorder="1" applyAlignment="1">
      <alignment horizontal="center" vertical="center"/>
      <protection/>
    </xf>
    <xf numFmtId="38" fontId="12" fillId="0" borderId="18" xfId="19" applyFont="1" applyBorder="1" applyAlignment="1">
      <alignment vertical="center"/>
    </xf>
    <xf numFmtId="38" fontId="12" fillId="0" borderId="19" xfId="19" applyFont="1" applyBorder="1" applyAlignment="1">
      <alignment vertical="center"/>
    </xf>
    <xf numFmtId="189" fontId="12" fillId="0" borderId="21" xfId="27" applyNumberFormat="1" applyFont="1" applyBorder="1" applyAlignment="1">
      <alignment horizontal="center" vertical="center"/>
      <protection/>
    </xf>
    <xf numFmtId="189" fontId="12" fillId="0" borderId="22" xfId="27" applyNumberFormat="1" applyFont="1" applyBorder="1" applyAlignment="1">
      <alignment horizontal="distributed" vertical="center"/>
      <protection/>
    </xf>
    <xf numFmtId="38" fontId="12" fillId="0" borderId="23" xfId="19" applyFont="1" applyBorder="1" applyAlignment="1">
      <alignment vertical="center"/>
    </xf>
    <xf numFmtId="38" fontId="12" fillId="0" borderId="24" xfId="19" applyFont="1" applyBorder="1" applyAlignment="1">
      <alignment vertical="center"/>
    </xf>
    <xf numFmtId="189" fontId="12" fillId="0" borderId="49" xfId="27" applyNumberFormat="1" applyFont="1" applyBorder="1" applyAlignment="1">
      <alignment horizontal="center" vertical="center"/>
      <protection/>
    </xf>
    <xf numFmtId="189" fontId="12" fillId="0" borderId="50" xfId="27" applyNumberFormat="1" applyFont="1" applyBorder="1" applyAlignment="1">
      <alignment horizontal="distributed" vertical="center"/>
      <protection/>
    </xf>
    <xf numFmtId="38" fontId="12" fillId="0" borderId="51" xfId="19" applyFont="1" applyBorder="1" applyAlignment="1">
      <alignment vertical="center"/>
    </xf>
    <xf numFmtId="38" fontId="12" fillId="0" borderId="52" xfId="19" applyFont="1" applyBorder="1" applyAlignment="1">
      <alignment vertical="center"/>
    </xf>
    <xf numFmtId="189" fontId="14" fillId="0" borderId="53" xfId="27" applyNumberFormat="1" applyFont="1" applyBorder="1" applyAlignment="1">
      <alignment horizontal="right" vertical="center"/>
      <protection/>
    </xf>
    <xf numFmtId="189" fontId="12" fillId="0" borderId="44" xfId="27" applyNumberFormat="1" applyFont="1" applyBorder="1" applyAlignment="1">
      <alignment horizontal="center" vertical="center"/>
      <protection/>
    </xf>
    <xf numFmtId="38" fontId="12" fillId="0" borderId="39" xfId="19" applyFont="1" applyBorder="1" applyAlignment="1">
      <alignment vertical="center"/>
    </xf>
    <xf numFmtId="189" fontId="12" fillId="0" borderId="45" xfId="27" applyNumberFormat="1" applyFont="1" applyBorder="1" applyAlignment="1">
      <alignment horizontal="center" vertical="center"/>
      <protection/>
    </xf>
    <xf numFmtId="38" fontId="12" fillId="0" borderId="40" xfId="19" applyFont="1" applyBorder="1" applyAlignment="1">
      <alignment vertical="center"/>
    </xf>
    <xf numFmtId="189" fontId="12" fillId="0" borderId="37" xfId="27" applyNumberFormat="1" applyFont="1" applyBorder="1" applyAlignment="1">
      <alignment horizontal="center" vertical="center"/>
      <protection/>
    </xf>
    <xf numFmtId="38" fontId="12" fillId="0" borderId="53" xfId="19" applyFont="1" applyBorder="1" applyAlignment="1">
      <alignment vertical="center"/>
    </xf>
    <xf numFmtId="189" fontId="12" fillId="0" borderId="54" xfId="27" applyNumberFormat="1" applyFont="1" applyBorder="1" applyAlignment="1">
      <alignment horizontal="center" vertical="center"/>
      <protection/>
    </xf>
    <xf numFmtId="38" fontId="12" fillId="0" borderId="55" xfId="19" applyFont="1" applyBorder="1" applyAlignment="1">
      <alignment vertical="center"/>
    </xf>
    <xf numFmtId="189" fontId="12" fillId="0" borderId="46" xfId="27" applyNumberFormat="1" applyFont="1" applyBorder="1" applyAlignment="1">
      <alignment horizontal="center" vertical="center"/>
      <protection/>
    </xf>
    <xf numFmtId="38" fontId="12" fillId="0" borderId="41" xfId="19" applyFont="1" applyBorder="1" applyAlignment="1">
      <alignment vertical="center"/>
    </xf>
    <xf numFmtId="189" fontId="12" fillId="0" borderId="43" xfId="27" applyNumberFormat="1" applyFont="1" applyBorder="1" applyAlignment="1">
      <alignment horizontal="center" vertical="center"/>
      <protection/>
    </xf>
    <xf numFmtId="38" fontId="12" fillId="0" borderId="42" xfId="19" applyFont="1" applyBorder="1" applyAlignment="1">
      <alignment vertical="center"/>
    </xf>
    <xf numFmtId="38" fontId="12" fillId="0" borderId="11" xfId="19" applyFont="1" applyBorder="1" applyAlignment="1">
      <alignment vertical="center"/>
    </xf>
    <xf numFmtId="38" fontId="12" fillId="0" borderId="8" xfId="19" applyFont="1" applyBorder="1" applyAlignment="1">
      <alignment vertical="center"/>
    </xf>
    <xf numFmtId="38" fontId="12" fillId="0" borderId="25" xfId="19" applyFont="1" applyBorder="1" applyAlignment="1">
      <alignment vertical="center"/>
    </xf>
    <xf numFmtId="38" fontId="12" fillId="0" borderId="56" xfId="19" applyFont="1" applyBorder="1" applyAlignment="1">
      <alignment vertical="center"/>
    </xf>
    <xf numFmtId="38" fontId="12" fillId="0" borderId="16" xfId="19" applyFont="1" applyBorder="1" applyAlignment="1">
      <alignment vertical="center"/>
    </xf>
    <xf numFmtId="38" fontId="12" fillId="0" borderId="20" xfId="19" applyFont="1" applyBorder="1" applyAlignment="1">
      <alignment vertical="center"/>
    </xf>
    <xf numFmtId="189" fontId="14" fillId="0" borderId="48" xfId="27" applyNumberFormat="1" applyFont="1" applyBorder="1" applyAlignment="1">
      <alignment horizontal="right" vertical="center"/>
      <protection/>
    </xf>
    <xf numFmtId="38" fontId="12" fillId="0" borderId="48" xfId="19" applyFont="1" applyBorder="1" applyAlignment="1">
      <alignment vertical="center"/>
    </xf>
    <xf numFmtId="38" fontId="13" fillId="0" borderId="48" xfId="19" applyFont="1" applyFill="1" applyBorder="1" applyAlignment="1">
      <alignment horizontal="right" vertical="center"/>
    </xf>
    <xf numFmtId="189" fontId="12" fillId="0" borderId="48" xfId="27" applyNumberFormat="1" applyFont="1" applyBorder="1" applyAlignment="1">
      <alignment horizontal="right" vertical="center"/>
      <protection/>
    </xf>
    <xf numFmtId="189" fontId="12" fillId="0" borderId="48" xfId="27" applyNumberFormat="1" applyFont="1" applyBorder="1" applyAlignment="1">
      <alignment vertical="center"/>
      <protection/>
    </xf>
    <xf numFmtId="189" fontId="8" fillId="0" borderId="0" xfId="27" applyNumberFormat="1" applyFont="1" applyAlignment="1">
      <alignment vertical="center"/>
      <protection/>
    </xf>
    <xf numFmtId="0" fontId="8" fillId="0" borderId="0" xfId="0" applyFont="1" applyAlignment="1">
      <alignment vertical="center"/>
    </xf>
    <xf numFmtId="38" fontId="8" fillId="0" borderId="0" xfId="19" applyFont="1" applyAlignment="1">
      <alignment horizontal="left" vertical="center"/>
    </xf>
    <xf numFmtId="38" fontId="8" fillId="0" borderId="0" xfId="19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182" fontId="9" fillId="0" borderId="11" xfId="19" applyNumberFormat="1" applyFont="1" applyBorder="1" applyAlignment="1">
      <alignment horizontal="right" vertical="center"/>
    </xf>
    <xf numFmtId="182" fontId="9" fillId="0" borderId="8" xfId="19" applyNumberFormat="1" applyFont="1" applyBorder="1" applyAlignment="1">
      <alignment horizontal="right" vertical="center"/>
    </xf>
    <xf numFmtId="0" fontId="5" fillId="0" borderId="57" xfId="30" applyFont="1" applyBorder="1" applyAlignment="1">
      <alignment horizontal="center" vertical="center"/>
      <protection/>
    </xf>
    <xf numFmtId="0" fontId="7" fillId="0" borderId="0" xfId="25">
      <alignment vertical="center"/>
      <protection/>
    </xf>
    <xf numFmtId="0" fontId="4" fillId="0" borderId="0" xfId="32" applyFont="1" applyAlignment="1">
      <alignment vertical="center"/>
      <protection/>
    </xf>
    <xf numFmtId="185" fontId="4" fillId="0" borderId="0" xfId="32" applyNumberFormat="1" applyFont="1" applyAlignment="1">
      <alignment vertical="center"/>
      <protection/>
    </xf>
    <xf numFmtId="0" fontId="4" fillId="0" borderId="0" xfId="32" applyFont="1">
      <alignment/>
      <protection/>
    </xf>
    <xf numFmtId="185" fontId="4" fillId="0" borderId="0" xfId="32" applyNumberFormat="1" applyFont="1">
      <alignment/>
      <protection/>
    </xf>
    <xf numFmtId="0" fontId="5" fillId="0" borderId="58" xfId="32" applyFont="1" applyBorder="1" applyAlignment="1">
      <alignment horizontal="center" vertical="center"/>
      <protection/>
    </xf>
    <xf numFmtId="0" fontId="5" fillId="0" borderId="59" xfId="32" applyFont="1" applyBorder="1" applyAlignment="1">
      <alignment horizontal="center" vertical="center"/>
      <protection/>
    </xf>
    <xf numFmtId="0" fontId="5" fillId="0" borderId="60" xfId="32" applyFont="1" applyBorder="1" applyAlignment="1">
      <alignment horizontal="center" vertical="center"/>
      <protection/>
    </xf>
    <xf numFmtId="0" fontId="5" fillId="0" borderId="61" xfId="32" applyFont="1" applyBorder="1" applyAlignment="1">
      <alignment horizontal="center" vertical="center"/>
      <protection/>
    </xf>
    <xf numFmtId="0" fontId="5" fillId="0" borderId="62" xfId="32" applyFont="1" applyBorder="1" applyAlignment="1">
      <alignment horizontal="right" vertical="center"/>
      <protection/>
    </xf>
    <xf numFmtId="0" fontId="5" fillId="0" borderId="57" xfId="32" applyFont="1" applyBorder="1" applyAlignment="1">
      <alignment horizontal="right" vertical="center"/>
      <protection/>
    </xf>
    <xf numFmtId="0" fontId="6" fillId="0" borderId="0" xfId="32" applyFont="1">
      <alignment/>
      <protection/>
    </xf>
    <xf numFmtId="185" fontId="6" fillId="0" borderId="0" xfId="32" applyNumberFormat="1" applyFont="1">
      <alignment/>
      <protection/>
    </xf>
    <xf numFmtId="49" fontId="5" fillId="0" borderId="62" xfId="32" applyNumberFormat="1" applyFont="1" applyBorder="1" applyAlignment="1">
      <alignment horizontal="center" vertical="center"/>
      <protection/>
    </xf>
    <xf numFmtId="185" fontId="5" fillId="0" borderId="57" xfId="19" applyNumberFormat="1" applyFont="1" applyBorder="1" applyAlignment="1">
      <alignment horizontal="right" vertical="center"/>
    </xf>
    <xf numFmtId="38" fontId="5" fillId="0" borderId="57" xfId="19" applyFont="1" applyBorder="1" applyAlignment="1">
      <alignment horizontal="center" vertical="center"/>
    </xf>
    <xf numFmtId="0" fontId="5" fillId="0" borderId="57" xfId="25" applyFont="1" applyBorder="1" applyAlignment="1">
      <alignment horizontal="center" vertical="center" wrapText="1"/>
      <protection/>
    </xf>
    <xf numFmtId="49" fontId="5" fillId="0" borderId="57" xfId="32" applyNumberFormat="1" applyFont="1" applyBorder="1" applyAlignment="1">
      <alignment horizontal="center" vertical="center"/>
      <protection/>
    </xf>
    <xf numFmtId="49" fontId="5" fillId="0" borderId="63" xfId="32" applyNumberFormat="1" applyFont="1" applyBorder="1" applyAlignment="1">
      <alignment horizontal="center" vertical="center"/>
      <protection/>
    </xf>
    <xf numFmtId="185" fontId="5" fillId="0" borderId="64" xfId="19" applyNumberFormat="1" applyFont="1" applyBorder="1" applyAlignment="1">
      <alignment horizontal="right" vertical="center"/>
    </xf>
    <xf numFmtId="38" fontId="5" fillId="0" borderId="64" xfId="19" applyFont="1" applyBorder="1" applyAlignment="1">
      <alignment horizontal="center" vertical="center"/>
    </xf>
    <xf numFmtId="0" fontId="5" fillId="0" borderId="64" xfId="25" applyFont="1" applyBorder="1" applyAlignment="1">
      <alignment horizontal="center" vertical="center" wrapText="1"/>
      <protection/>
    </xf>
    <xf numFmtId="38" fontId="5" fillId="0" borderId="0" xfId="19" applyFont="1" applyAlignment="1">
      <alignment/>
    </xf>
    <xf numFmtId="38" fontId="5" fillId="0" borderId="1" xfId="19" applyFont="1" applyBorder="1" applyAlignment="1">
      <alignment horizontal="center"/>
    </xf>
    <xf numFmtId="38" fontId="5" fillId="0" borderId="61" xfId="19" applyFont="1" applyBorder="1" applyAlignment="1">
      <alignment horizontal="center" vertical="center"/>
    </xf>
    <xf numFmtId="38" fontId="5" fillId="0" borderId="58" xfId="19" applyFont="1" applyBorder="1" applyAlignment="1">
      <alignment horizontal="center" vertical="center"/>
    </xf>
    <xf numFmtId="38" fontId="5" fillId="0" borderId="61" xfId="19" applyFont="1" applyBorder="1" applyAlignment="1">
      <alignment horizontal="center" vertical="center" wrapText="1"/>
    </xf>
    <xf numFmtId="38" fontId="5" fillId="0" borderId="57" xfId="19" applyFont="1" applyBorder="1" applyAlignment="1">
      <alignment horizontal="right" vertical="center"/>
    </xf>
    <xf numFmtId="38" fontId="5" fillId="0" borderId="57" xfId="19" applyFont="1" applyBorder="1" applyAlignment="1">
      <alignment horizontal="right" vertical="center" wrapText="1"/>
    </xf>
    <xf numFmtId="38" fontId="5" fillId="0" borderId="62" xfId="19" applyFont="1" applyBorder="1" applyAlignment="1">
      <alignment horizontal="right" vertical="center"/>
    </xf>
    <xf numFmtId="38" fontId="5" fillId="0" borderId="57" xfId="19" applyFont="1" applyBorder="1" applyAlignment="1">
      <alignment vertical="center"/>
    </xf>
    <xf numFmtId="182" fontId="5" fillId="0" borderId="57" xfId="19" applyNumberFormat="1" applyFont="1" applyBorder="1" applyAlignment="1">
      <alignment vertical="center"/>
    </xf>
    <xf numFmtId="38" fontId="5" fillId="0" borderId="65" xfId="19" applyFont="1" applyBorder="1" applyAlignment="1">
      <alignment horizontal="distributed" vertical="center"/>
    </xf>
    <xf numFmtId="38" fontId="5" fillId="0" borderId="66" xfId="19" applyFont="1" applyBorder="1" applyAlignment="1">
      <alignment horizontal="distributed" vertical="center"/>
    </xf>
    <xf numFmtId="38" fontId="5" fillId="0" borderId="67" xfId="19" applyFont="1" applyBorder="1" applyAlignment="1">
      <alignment horizontal="distributed" vertical="center"/>
    </xf>
    <xf numFmtId="38" fontId="5" fillId="0" borderId="61" xfId="19" applyFont="1" applyBorder="1" applyAlignment="1">
      <alignment horizontal="distributed" vertical="center"/>
    </xf>
    <xf numFmtId="38" fontId="5" fillId="0" borderId="61" xfId="19" applyFont="1" applyBorder="1" applyAlignment="1">
      <alignment vertical="center"/>
    </xf>
    <xf numFmtId="187" fontId="18" fillId="0" borderId="61" xfId="26" applyNumberFormat="1" applyFont="1" applyFill="1" applyBorder="1" applyAlignment="1" quotePrefix="1">
      <alignment horizontal="right" vertical="center"/>
      <protection/>
    </xf>
    <xf numFmtId="182" fontId="5" fillId="0" borderId="61" xfId="19" applyNumberFormat="1" applyFont="1" applyBorder="1" applyAlignment="1">
      <alignment horizontal="right" vertical="center"/>
    </xf>
    <xf numFmtId="38" fontId="5" fillId="0" borderId="61" xfId="19" applyFont="1" applyBorder="1" applyAlignment="1">
      <alignment horizontal="right" vertical="center"/>
    </xf>
    <xf numFmtId="184" fontId="5" fillId="0" borderId="61" xfId="19" applyNumberFormat="1" applyFont="1" applyBorder="1" applyAlignment="1">
      <alignment horizontal="right" vertical="center"/>
    </xf>
    <xf numFmtId="185" fontId="5" fillId="0" borderId="61" xfId="19" applyNumberFormat="1" applyFont="1" applyBorder="1" applyAlignment="1">
      <alignment horizontal="right" vertical="center"/>
    </xf>
    <xf numFmtId="199" fontId="18" fillId="0" borderId="61" xfId="32" applyNumberFormat="1" applyFont="1" applyBorder="1" applyAlignment="1">
      <alignment horizontal="right" vertical="center" wrapText="1"/>
      <protection/>
    </xf>
    <xf numFmtId="182" fontId="5" fillId="0" borderId="61" xfId="19" applyNumberFormat="1" applyFont="1" applyBorder="1" applyAlignment="1">
      <alignment vertical="center"/>
    </xf>
    <xf numFmtId="40" fontId="5" fillId="0" borderId="61" xfId="19" applyNumberFormat="1" applyFont="1" applyBorder="1" applyAlignment="1">
      <alignment vertical="center"/>
    </xf>
    <xf numFmtId="38" fontId="5" fillId="0" borderId="0" xfId="19" applyFont="1" applyAlignment="1">
      <alignment horizontal="right"/>
    </xf>
    <xf numFmtId="0" fontId="4" fillId="0" borderId="0" xfId="25" applyFont="1" applyAlignment="1">
      <alignment horizontal="left" vertical="center"/>
      <protection/>
    </xf>
    <xf numFmtId="0" fontId="5" fillId="0" borderId="61" xfId="25" applyFont="1" applyBorder="1" applyAlignment="1">
      <alignment horizontal="center" vertical="center" wrapText="1"/>
      <protection/>
    </xf>
    <xf numFmtId="0" fontId="5" fillId="0" borderId="57" xfId="25" applyFont="1" applyBorder="1" applyAlignment="1">
      <alignment horizontal="right" vertical="center" wrapText="1"/>
      <protection/>
    </xf>
    <xf numFmtId="0" fontId="18" fillId="0" borderId="57" xfId="25" applyFont="1" applyBorder="1" applyAlignment="1">
      <alignment horizontal="center" vertical="center" wrapText="1"/>
      <protection/>
    </xf>
    <xf numFmtId="177" fontId="5" fillId="0" borderId="68" xfId="25" applyNumberFormat="1" applyFont="1" applyBorder="1" applyAlignment="1">
      <alignment horizontal="right" vertical="center" wrapText="1"/>
      <protection/>
    </xf>
    <xf numFmtId="177" fontId="5" fillId="0" borderId="57" xfId="25" applyNumberFormat="1" applyFont="1" applyBorder="1" applyAlignment="1">
      <alignment horizontal="right" vertical="center" wrapText="1"/>
      <protection/>
    </xf>
    <xf numFmtId="177" fontId="5" fillId="0" borderId="64" xfId="25" applyNumberFormat="1" applyFont="1" applyBorder="1" applyAlignment="1">
      <alignment horizontal="right" vertical="center" wrapText="1"/>
      <protection/>
    </xf>
    <xf numFmtId="0" fontId="4" fillId="0" borderId="0" xfId="30" applyFont="1">
      <alignment/>
      <protection/>
    </xf>
    <xf numFmtId="0" fontId="5" fillId="0" borderId="61" xfId="30" applyFont="1" applyBorder="1" applyAlignment="1">
      <alignment horizontal="center" vertical="center"/>
      <protection/>
    </xf>
    <xf numFmtId="0" fontId="5" fillId="0" borderId="0" xfId="30" applyFont="1">
      <alignment/>
      <protection/>
    </xf>
    <xf numFmtId="0" fontId="5" fillId="0" borderId="69" xfId="30" applyFont="1" applyBorder="1" applyAlignment="1">
      <alignment horizontal="center" vertical="center"/>
      <protection/>
    </xf>
    <xf numFmtId="49" fontId="5" fillId="0" borderId="64" xfId="30" applyNumberFormat="1" applyFont="1" applyBorder="1" applyAlignment="1">
      <alignment horizontal="center" vertical="center"/>
      <protection/>
    </xf>
    <xf numFmtId="38" fontId="5" fillId="0" borderId="63" xfId="19" applyFont="1" applyBorder="1" applyAlignment="1">
      <alignment horizontal="right" vertical="center"/>
    </xf>
    <xf numFmtId="49" fontId="4" fillId="0" borderId="0" xfId="30" applyNumberFormat="1" applyFont="1" applyAlignment="1">
      <alignment horizontal="center" vertical="center"/>
      <protection/>
    </xf>
    <xf numFmtId="0" fontId="4" fillId="0" borderId="0" xfId="30" applyFont="1" applyAlignment="1">
      <alignment horizontal="right"/>
      <protection/>
    </xf>
    <xf numFmtId="194" fontId="5" fillId="0" borderId="0" xfId="30" applyNumberFormat="1" applyFont="1">
      <alignment/>
      <protection/>
    </xf>
    <xf numFmtId="0" fontId="5" fillId="0" borderId="0" xfId="32" applyFont="1">
      <alignment/>
      <protection/>
    </xf>
    <xf numFmtId="197" fontId="5" fillId="0" borderId="0" xfId="32" applyNumberFormat="1" applyFont="1">
      <alignment/>
      <protection/>
    </xf>
    <xf numFmtId="198" fontId="5" fillId="0" borderId="0" xfId="32" applyNumberFormat="1" applyFont="1">
      <alignment/>
      <protection/>
    </xf>
    <xf numFmtId="196" fontId="5" fillId="0" borderId="0" xfId="32" applyNumberFormat="1" applyFont="1">
      <alignment/>
      <protection/>
    </xf>
    <xf numFmtId="184" fontId="5" fillId="0" borderId="0" xfId="32" applyNumberFormat="1" applyFont="1">
      <alignment/>
      <protection/>
    </xf>
    <xf numFmtId="0" fontId="5" fillId="0" borderId="70" xfId="32" applyFont="1" applyBorder="1" applyAlignment="1">
      <alignment horizontal="center" vertical="center"/>
      <protection/>
    </xf>
    <xf numFmtId="197" fontId="5" fillId="0" borderId="70" xfId="32" applyNumberFormat="1" applyFont="1" applyBorder="1" applyAlignment="1">
      <alignment horizontal="center" vertical="center"/>
      <protection/>
    </xf>
    <xf numFmtId="198" fontId="5" fillId="0" borderId="70" xfId="32" applyNumberFormat="1" applyFont="1" applyBorder="1" applyAlignment="1">
      <alignment horizontal="center" vertical="center"/>
      <protection/>
    </xf>
    <xf numFmtId="196" fontId="5" fillId="0" borderId="59" xfId="32" applyNumberFormat="1" applyFont="1" applyBorder="1" applyAlignment="1">
      <alignment horizontal="center" vertical="center"/>
      <protection/>
    </xf>
    <xf numFmtId="184" fontId="5" fillId="0" borderId="70" xfId="32" applyNumberFormat="1" applyFont="1" applyBorder="1" applyAlignment="1">
      <alignment horizontal="center" vertical="center"/>
      <protection/>
    </xf>
    <xf numFmtId="0" fontId="5" fillId="0" borderId="71" xfId="32" applyFont="1" applyBorder="1" applyAlignment="1">
      <alignment horizontal="right"/>
      <protection/>
    </xf>
    <xf numFmtId="0" fontId="5" fillId="0" borderId="72" xfId="32" applyFont="1" applyBorder="1" applyAlignment="1">
      <alignment horizontal="right"/>
      <protection/>
    </xf>
    <xf numFmtId="0" fontId="5" fillId="0" borderId="73" xfId="32" applyFont="1" applyBorder="1" applyAlignment="1">
      <alignment horizontal="right"/>
      <protection/>
    </xf>
    <xf numFmtId="38" fontId="5" fillId="0" borderId="73" xfId="19" applyFont="1" applyBorder="1" applyAlignment="1">
      <alignment horizontal="right"/>
    </xf>
    <xf numFmtId="197" fontId="5" fillId="0" borderId="73" xfId="32" applyNumberFormat="1" applyFont="1" applyBorder="1" applyAlignment="1">
      <alignment horizontal="right"/>
      <protection/>
    </xf>
    <xf numFmtId="198" fontId="5" fillId="0" borderId="73" xfId="19" applyNumberFormat="1" applyFont="1" applyBorder="1" applyAlignment="1">
      <alignment horizontal="right"/>
    </xf>
    <xf numFmtId="196" fontId="5" fillId="0" borderId="71" xfId="32" applyNumberFormat="1" applyFont="1" applyBorder="1" applyAlignment="1">
      <alignment horizontal="right"/>
      <protection/>
    </xf>
    <xf numFmtId="184" fontId="5" fillId="0" borderId="73" xfId="19" applyNumberFormat="1" applyFont="1" applyBorder="1" applyAlignment="1">
      <alignment horizontal="right"/>
    </xf>
    <xf numFmtId="196" fontId="5" fillId="0" borderId="68" xfId="17" applyNumberFormat="1" applyFont="1" applyBorder="1" applyAlignment="1">
      <alignment horizontal="right" vertical="center"/>
    </xf>
    <xf numFmtId="196" fontId="5" fillId="0" borderId="68" xfId="17" applyNumberFormat="1" applyFont="1" applyBorder="1" applyAlignment="1">
      <alignment vertical="center"/>
    </xf>
    <xf numFmtId="196" fontId="5" fillId="0" borderId="74" xfId="17" applyNumberFormat="1" applyFont="1" applyBorder="1" applyAlignment="1">
      <alignment vertical="center"/>
    </xf>
    <xf numFmtId="38" fontId="5" fillId="0" borderId="58" xfId="19" applyFont="1" applyBorder="1" applyAlignment="1">
      <alignment vertical="center"/>
    </xf>
    <xf numFmtId="196" fontId="5" fillId="0" borderId="70" xfId="17" applyNumberFormat="1" applyFont="1" applyBorder="1" applyAlignment="1">
      <alignment vertical="center"/>
    </xf>
    <xf numFmtId="184" fontId="5" fillId="0" borderId="70" xfId="19" applyNumberFormat="1" applyFont="1" applyBorder="1" applyAlignment="1">
      <alignment horizontal="right" vertical="center"/>
    </xf>
    <xf numFmtId="196" fontId="5" fillId="0" borderId="75" xfId="17" applyNumberFormat="1" applyFont="1" applyBorder="1" applyAlignment="1">
      <alignment horizontal="right" vertical="center"/>
    </xf>
    <xf numFmtId="197" fontId="5" fillId="0" borderId="70" xfId="19" applyNumberFormat="1" applyFont="1" applyBorder="1" applyAlignment="1">
      <alignment vertical="center"/>
    </xf>
    <xf numFmtId="196" fontId="5" fillId="0" borderId="75" xfId="17" applyNumberFormat="1" applyFont="1" applyBorder="1" applyAlignment="1">
      <alignment vertical="center"/>
    </xf>
    <xf numFmtId="197" fontId="5" fillId="0" borderId="70" xfId="17" applyNumberFormat="1" applyFont="1" applyBorder="1" applyAlignment="1">
      <alignment vertical="center"/>
    </xf>
    <xf numFmtId="0" fontId="5" fillId="0" borderId="71" xfId="32" applyFont="1" applyBorder="1" applyAlignment="1">
      <alignment horizontal="center"/>
      <protection/>
    </xf>
    <xf numFmtId="38" fontId="5" fillId="0" borderId="72" xfId="19" applyFont="1" applyBorder="1" applyAlignment="1">
      <alignment vertical="center"/>
    </xf>
    <xf numFmtId="184" fontId="5" fillId="0" borderId="73" xfId="19" applyNumberFormat="1" applyFont="1" applyBorder="1" applyAlignment="1">
      <alignment horizontal="right" vertical="center"/>
    </xf>
    <xf numFmtId="196" fontId="5" fillId="0" borderId="76" xfId="17" applyNumberFormat="1" applyFont="1" applyBorder="1" applyAlignment="1">
      <alignment horizontal="right" vertical="center"/>
    </xf>
    <xf numFmtId="197" fontId="5" fillId="0" borderId="74" xfId="19" applyNumberFormat="1" applyFont="1" applyBorder="1" applyAlignment="1">
      <alignment vertical="center"/>
    </xf>
    <xf numFmtId="197" fontId="5" fillId="0" borderId="74" xfId="17" applyNumberFormat="1" applyFont="1" applyBorder="1" applyAlignment="1">
      <alignment vertical="center"/>
    </xf>
    <xf numFmtId="0" fontId="19" fillId="0" borderId="71" xfId="32" applyFont="1" applyBorder="1" applyAlignment="1">
      <alignment horizontal="center" vertical="center"/>
      <protection/>
    </xf>
    <xf numFmtId="38" fontId="19" fillId="0" borderId="72" xfId="19" applyFont="1" applyBorder="1" applyAlignment="1">
      <alignment vertical="center"/>
    </xf>
    <xf numFmtId="196" fontId="19" fillId="0" borderId="74" xfId="17" applyNumberFormat="1" applyFont="1" applyBorder="1" applyAlignment="1">
      <alignment vertical="center"/>
    </xf>
    <xf numFmtId="184" fontId="19" fillId="0" borderId="73" xfId="19" applyNumberFormat="1" applyFont="1" applyBorder="1" applyAlignment="1">
      <alignment horizontal="right" vertical="center"/>
    </xf>
    <xf numFmtId="196" fontId="19" fillId="0" borderId="76" xfId="17" applyNumberFormat="1" applyFont="1" applyBorder="1" applyAlignment="1">
      <alignment horizontal="right" vertical="center"/>
    </xf>
    <xf numFmtId="197" fontId="19" fillId="0" borderId="74" xfId="19" applyNumberFormat="1" applyFont="1" applyBorder="1" applyAlignment="1">
      <alignment vertical="center"/>
    </xf>
    <xf numFmtId="196" fontId="19" fillId="0" borderId="68" xfId="17" applyNumberFormat="1" applyFont="1" applyBorder="1" applyAlignment="1">
      <alignment vertical="center"/>
    </xf>
    <xf numFmtId="197" fontId="19" fillId="0" borderId="74" xfId="17" applyNumberFormat="1" applyFont="1" applyBorder="1" applyAlignment="1">
      <alignment vertical="center"/>
    </xf>
    <xf numFmtId="196" fontId="19" fillId="0" borderId="68" xfId="17" applyNumberFormat="1" applyFont="1" applyBorder="1" applyAlignment="1">
      <alignment horizontal="right" vertical="center"/>
    </xf>
    <xf numFmtId="0" fontId="19" fillId="0" borderId="0" xfId="32" applyFont="1">
      <alignment/>
      <protection/>
    </xf>
    <xf numFmtId="184" fontId="5" fillId="0" borderId="77" xfId="19" applyNumberFormat="1" applyFont="1" applyBorder="1" applyAlignment="1">
      <alignment horizontal="right" vertical="center"/>
    </xf>
    <xf numFmtId="38" fontId="18" fillId="0" borderId="62" xfId="19" applyFont="1" applyBorder="1" applyAlignment="1">
      <alignment vertical="center"/>
    </xf>
    <xf numFmtId="196" fontId="18" fillId="0" borderId="74" xfId="17" applyNumberFormat="1" applyFont="1" applyBorder="1" applyAlignment="1">
      <alignment vertical="center"/>
    </xf>
    <xf numFmtId="184" fontId="18" fillId="0" borderId="74" xfId="19" applyNumberFormat="1" applyFont="1" applyBorder="1" applyAlignment="1">
      <alignment horizontal="right" vertical="center"/>
    </xf>
    <xf numFmtId="196" fontId="18" fillId="0" borderId="68" xfId="17" applyNumberFormat="1" applyFont="1" applyBorder="1" applyAlignment="1">
      <alignment horizontal="right" vertical="center"/>
    </xf>
    <xf numFmtId="196" fontId="18" fillId="0" borderId="78" xfId="17" applyNumberFormat="1" applyFont="1" applyBorder="1" applyAlignment="1">
      <alignment horizontal="right" vertical="center"/>
    </xf>
    <xf numFmtId="184" fontId="18" fillId="0" borderId="79" xfId="19" applyNumberFormat="1" applyFont="1" applyBorder="1" applyAlignment="1">
      <alignment horizontal="right" vertical="center"/>
    </xf>
    <xf numFmtId="0" fontId="18" fillId="0" borderId="0" xfId="32" applyFont="1">
      <alignment/>
      <protection/>
    </xf>
    <xf numFmtId="38" fontId="5" fillId="0" borderId="80" xfId="19" applyFont="1" applyBorder="1" applyAlignment="1">
      <alignment horizontal="right" vertical="center"/>
    </xf>
    <xf numFmtId="184" fontId="5" fillId="0" borderId="70" xfId="32" applyNumberFormat="1" applyFont="1" applyBorder="1" applyAlignment="1">
      <alignment horizontal="right" vertical="center"/>
      <protection/>
    </xf>
    <xf numFmtId="0" fontId="5" fillId="0" borderId="0" xfId="30" applyFont="1" applyAlignment="1">
      <alignment horizontal="center"/>
      <protection/>
    </xf>
    <xf numFmtId="0" fontId="5" fillId="0" borderId="60" xfId="30" applyFont="1" applyBorder="1" applyAlignment="1">
      <alignment horizontal="center" vertical="center"/>
      <protection/>
    </xf>
    <xf numFmtId="38" fontId="5" fillId="0" borderId="69" xfId="19" applyFont="1" applyBorder="1" applyAlignment="1">
      <alignment horizontal="right" vertical="center"/>
    </xf>
    <xf numFmtId="38" fontId="5" fillId="0" borderId="60" xfId="19" applyFont="1" applyBorder="1" applyAlignment="1">
      <alignment horizontal="right" vertical="center"/>
    </xf>
    <xf numFmtId="38" fontId="5" fillId="0" borderId="69" xfId="19" applyFont="1" applyBorder="1" applyAlignment="1">
      <alignment vertical="center"/>
    </xf>
    <xf numFmtId="182" fontId="5" fillId="0" borderId="64" xfId="19" applyNumberFormat="1" applyFont="1" applyBorder="1" applyAlignment="1">
      <alignment vertical="center"/>
    </xf>
    <xf numFmtId="38" fontId="5" fillId="0" borderId="61" xfId="19" applyNumberFormat="1" applyFont="1" applyBorder="1" applyAlignment="1">
      <alignment vertical="center"/>
    </xf>
    <xf numFmtId="38" fontId="5" fillId="0" borderId="80" xfId="19" applyNumberFormat="1" applyFont="1" applyBorder="1" applyAlignment="1">
      <alignment vertical="center"/>
    </xf>
    <xf numFmtId="0" fontId="5" fillId="0" borderId="0" xfId="32" applyFont="1" applyFill="1">
      <alignment/>
      <protection/>
    </xf>
    <xf numFmtId="38" fontId="9" fillId="0" borderId="72" xfId="19" applyFont="1" applyBorder="1" applyAlignment="1">
      <alignment horizontal="right" vertical="center"/>
    </xf>
    <xf numFmtId="38" fontId="9" fillId="0" borderId="69" xfId="19" applyFont="1" applyBorder="1" applyAlignment="1">
      <alignment horizontal="right" vertical="center"/>
    </xf>
    <xf numFmtId="0" fontId="9" fillId="0" borderId="0" xfId="30" applyFont="1">
      <alignment/>
      <protection/>
    </xf>
    <xf numFmtId="38" fontId="5" fillId="0" borderId="81" xfId="19" applyFont="1" applyBorder="1" applyAlignment="1">
      <alignment horizontal="center" vertical="center"/>
    </xf>
    <xf numFmtId="38" fontId="18" fillId="0" borderId="62" xfId="19" applyFont="1" applyFill="1" applyBorder="1" applyAlignment="1" quotePrefix="1">
      <alignment horizontal="right" vertical="center"/>
    </xf>
    <xf numFmtId="196" fontId="5" fillId="0" borderId="57" xfId="16" applyNumberFormat="1" applyFont="1" applyBorder="1" applyAlignment="1">
      <alignment horizontal="right" vertical="center"/>
    </xf>
    <xf numFmtId="38" fontId="18" fillId="0" borderId="82" xfId="19" applyFont="1" applyFill="1" applyBorder="1" applyAlignment="1">
      <alignment horizontal="center" vertical="center"/>
    </xf>
    <xf numFmtId="38" fontId="18" fillId="0" borderId="82" xfId="19" applyFont="1" applyFill="1" applyBorder="1" applyAlignment="1" quotePrefix="1">
      <alignment horizontal="right" vertical="center"/>
    </xf>
    <xf numFmtId="196" fontId="5" fillId="0" borderId="66" xfId="16" applyNumberFormat="1" applyFont="1" applyBorder="1" applyAlignment="1">
      <alignment horizontal="right" vertical="center"/>
    </xf>
    <xf numFmtId="38" fontId="18" fillId="0" borderId="62" xfId="19" applyFont="1" applyFill="1" applyBorder="1" applyAlignment="1">
      <alignment horizontal="center" vertical="center"/>
    </xf>
    <xf numFmtId="196" fontId="5" fillId="0" borderId="67" xfId="16" applyNumberFormat="1" applyFont="1" applyBorder="1" applyAlignment="1">
      <alignment horizontal="right" vertical="center"/>
    </xf>
    <xf numFmtId="38" fontId="18" fillId="0" borderId="83" xfId="19" applyFont="1" applyFill="1" applyBorder="1" applyAlignment="1">
      <alignment horizontal="center" vertical="center"/>
    </xf>
    <xf numFmtId="38" fontId="18" fillId="0" borderId="84" xfId="19" applyFont="1" applyFill="1" applyBorder="1" applyAlignment="1" quotePrefix="1">
      <alignment horizontal="right" vertical="center"/>
    </xf>
    <xf numFmtId="38" fontId="18" fillId="0" borderId="85" xfId="19" applyFont="1" applyFill="1" applyBorder="1" applyAlignment="1" quotePrefix="1">
      <alignment horizontal="right" vertical="center"/>
    </xf>
    <xf numFmtId="38" fontId="18" fillId="0" borderId="83" xfId="19" applyFont="1" applyFill="1" applyBorder="1" applyAlignment="1" quotePrefix="1">
      <alignment horizontal="right" vertical="center"/>
    </xf>
    <xf numFmtId="196" fontId="5" fillId="0" borderId="84" xfId="16" applyNumberFormat="1" applyFont="1" applyBorder="1" applyAlignment="1">
      <alignment horizontal="right" vertical="center"/>
    </xf>
    <xf numFmtId="38" fontId="18" fillId="0" borderId="0" xfId="19" applyFont="1" applyFill="1" applyBorder="1" applyAlignment="1">
      <alignment horizontal="right" vertical="center"/>
    </xf>
    <xf numFmtId="38" fontId="18" fillId="0" borderId="0" xfId="19" applyFont="1" applyFill="1" applyBorder="1" applyAlignment="1" quotePrefix="1">
      <alignment horizontal="right" vertical="center"/>
    </xf>
    <xf numFmtId="196" fontId="5" fillId="0" borderId="0" xfId="16" applyNumberFormat="1" applyFont="1" applyBorder="1" applyAlignment="1">
      <alignment horizontal="right" vertical="center"/>
    </xf>
    <xf numFmtId="0" fontId="4" fillId="0" borderId="0" xfId="28" applyFont="1" applyAlignment="1">
      <alignment vertical="center"/>
      <protection/>
    </xf>
    <xf numFmtId="0" fontId="5" fillId="0" borderId="0" xfId="28" applyFont="1">
      <alignment/>
      <protection/>
    </xf>
    <xf numFmtId="0" fontId="5" fillId="0" borderId="58" xfId="28" applyFont="1" applyBorder="1" applyAlignment="1">
      <alignment horizontal="center" vertical="center"/>
      <protection/>
    </xf>
    <xf numFmtId="0" fontId="5" fillId="0" borderId="75" xfId="28" applyFont="1" applyBorder="1" applyAlignment="1">
      <alignment horizontal="center" vertical="center"/>
      <protection/>
    </xf>
    <xf numFmtId="0" fontId="5" fillId="0" borderId="86" xfId="28" applyFont="1" applyBorder="1" applyAlignment="1">
      <alignment horizontal="center" vertical="center"/>
      <protection/>
    </xf>
    <xf numFmtId="0" fontId="5" fillId="0" borderId="59" xfId="28" applyFont="1" applyBorder="1" applyAlignment="1">
      <alignment horizontal="center" vertical="center"/>
      <protection/>
    </xf>
    <xf numFmtId="0" fontId="5" fillId="0" borderId="72" xfId="28" applyFont="1" applyBorder="1" applyAlignment="1">
      <alignment horizontal="center" vertical="center"/>
      <protection/>
    </xf>
    <xf numFmtId="0" fontId="5" fillId="0" borderId="62" xfId="28" applyFont="1" applyBorder="1" applyAlignment="1">
      <alignment horizontal="center" vertical="center"/>
      <protection/>
    </xf>
    <xf numFmtId="49" fontId="5" fillId="0" borderId="87" xfId="28" applyNumberFormat="1" applyFont="1" applyFill="1" applyBorder="1" applyAlignment="1">
      <alignment horizontal="center" vertical="center"/>
      <protection/>
    </xf>
    <xf numFmtId="177" fontId="5" fillId="0" borderId="78" xfId="28" applyNumberFormat="1" applyFont="1" applyBorder="1" applyAlignment="1">
      <alignment horizontal="center" vertical="center"/>
      <protection/>
    </xf>
    <xf numFmtId="0" fontId="5" fillId="0" borderId="87" xfId="28" applyFont="1" applyBorder="1" applyAlignment="1">
      <alignment horizontal="center" vertical="center"/>
      <protection/>
    </xf>
    <xf numFmtId="177" fontId="5" fillId="0" borderId="0" xfId="28" applyNumberFormat="1" applyFont="1" applyAlignment="1">
      <alignment horizontal="center"/>
      <protection/>
    </xf>
    <xf numFmtId="0" fontId="5" fillId="0" borderId="63" xfId="28" applyFont="1" applyBorder="1" applyAlignment="1">
      <alignment vertical="center"/>
      <protection/>
    </xf>
    <xf numFmtId="0" fontId="5" fillId="0" borderId="88" xfId="28" applyFont="1" applyBorder="1" applyAlignment="1">
      <alignment horizontal="center" vertical="center"/>
      <protection/>
    </xf>
    <xf numFmtId="49" fontId="5" fillId="0" borderId="89" xfId="28" applyNumberFormat="1" applyFont="1" applyFill="1" applyBorder="1" applyAlignment="1">
      <alignment horizontal="center" vertical="center"/>
      <protection/>
    </xf>
    <xf numFmtId="0" fontId="5" fillId="0" borderId="0" xfId="28" applyFont="1" applyBorder="1">
      <alignment/>
      <protection/>
    </xf>
    <xf numFmtId="0" fontId="5" fillId="0" borderId="0" xfId="28" applyFont="1" applyBorder="1" applyAlignment="1">
      <alignment horizontal="center"/>
      <protection/>
    </xf>
    <xf numFmtId="49" fontId="5" fillId="0" borderId="0" xfId="28" applyNumberFormat="1" applyFont="1" applyFill="1" applyBorder="1" applyAlignment="1">
      <alignment horizontal="distributed"/>
      <protection/>
    </xf>
    <xf numFmtId="177" fontId="5" fillId="0" borderId="0" xfId="28" applyNumberFormat="1" applyFont="1" applyBorder="1" applyAlignment="1">
      <alignment horizontal="center"/>
      <protection/>
    </xf>
    <xf numFmtId="0" fontId="5" fillId="0" borderId="69" xfId="28" applyFont="1" applyBorder="1" applyAlignment="1">
      <alignment horizontal="center" vertical="center"/>
      <protection/>
    </xf>
    <xf numFmtId="0" fontId="5" fillId="0" borderId="64" xfId="28" applyFont="1" applyBorder="1" applyAlignment="1">
      <alignment horizontal="center" vertical="center"/>
      <protection/>
    </xf>
    <xf numFmtId="0" fontId="5" fillId="0" borderId="61" xfId="28" applyFont="1" applyBorder="1" applyAlignment="1">
      <alignment horizontal="center" vertical="center"/>
      <protection/>
    </xf>
    <xf numFmtId="0" fontId="9" fillId="0" borderId="61" xfId="28" applyFont="1" applyBorder="1" applyAlignment="1">
      <alignment horizontal="center" vertical="center"/>
      <protection/>
    </xf>
    <xf numFmtId="0" fontId="6" fillId="0" borderId="69" xfId="28" applyFont="1" applyBorder="1" applyAlignment="1">
      <alignment horizontal="right" vertical="center"/>
      <protection/>
    </xf>
    <xf numFmtId="0" fontId="6" fillId="0" borderId="0" xfId="28" applyFont="1" applyAlignment="1">
      <alignment horizontal="right"/>
      <protection/>
    </xf>
    <xf numFmtId="0" fontId="4" fillId="0" borderId="0" xfId="28" applyFont="1" applyAlignment="1">
      <alignment horizontal="center" vertical="center"/>
      <protection/>
    </xf>
    <xf numFmtId="0" fontId="4" fillId="0" borderId="0" xfId="28" applyFont="1">
      <alignment/>
      <protection/>
    </xf>
    <xf numFmtId="0" fontId="4" fillId="0" borderId="61" xfId="28" applyFont="1" applyBorder="1" applyAlignment="1">
      <alignment horizontal="center" vertical="center"/>
      <protection/>
    </xf>
    <xf numFmtId="0" fontId="4" fillId="0" borderId="58" xfId="28" applyFont="1" applyBorder="1" applyAlignment="1">
      <alignment horizontal="center" vertical="center"/>
      <protection/>
    </xf>
    <xf numFmtId="0" fontId="4" fillId="0" borderId="75" xfId="28" applyFont="1" applyBorder="1" applyAlignment="1">
      <alignment horizontal="center" vertical="center"/>
      <protection/>
    </xf>
    <xf numFmtId="0" fontId="4" fillId="0" borderId="86" xfId="28" applyFont="1" applyBorder="1" applyAlignment="1">
      <alignment horizontal="center" vertical="center"/>
      <protection/>
    </xf>
    <xf numFmtId="0" fontId="4" fillId="0" borderId="59" xfId="28" applyFont="1" applyBorder="1" applyAlignment="1">
      <alignment horizontal="center" vertical="center"/>
      <protection/>
    </xf>
    <xf numFmtId="49" fontId="4" fillId="0" borderId="57" xfId="28" applyNumberFormat="1" applyFont="1" applyBorder="1" applyAlignment="1">
      <alignment horizontal="center" vertical="center"/>
      <protection/>
    </xf>
    <xf numFmtId="0" fontId="4" fillId="0" borderId="62" xfId="28" applyFont="1" applyBorder="1" applyAlignment="1">
      <alignment horizontal="center" vertical="center"/>
      <protection/>
    </xf>
    <xf numFmtId="0" fontId="4" fillId="0" borderId="87" xfId="28" applyFont="1" applyBorder="1" applyAlignment="1">
      <alignment horizontal="center" vertical="center"/>
      <protection/>
    </xf>
    <xf numFmtId="49" fontId="4" fillId="0" borderId="62" xfId="29" applyNumberFormat="1" applyFont="1" applyFill="1" applyBorder="1" applyAlignment="1">
      <alignment horizontal="center" vertical="center"/>
      <protection/>
    </xf>
    <xf numFmtId="2" fontId="4" fillId="0" borderId="78" xfId="29" applyNumberFormat="1" applyFont="1" applyFill="1" applyBorder="1" applyAlignment="1">
      <alignment horizontal="center" vertical="center"/>
      <protection/>
    </xf>
    <xf numFmtId="49" fontId="4" fillId="0" borderId="87" xfId="29" applyNumberFormat="1" applyFont="1" applyFill="1" applyBorder="1" applyAlignment="1">
      <alignment horizontal="center" vertical="center"/>
      <protection/>
    </xf>
    <xf numFmtId="2" fontId="4" fillId="0" borderId="68" xfId="29" applyNumberFormat="1" applyFont="1" applyFill="1" applyBorder="1" applyAlignment="1">
      <alignment horizontal="center" vertical="center"/>
      <protection/>
    </xf>
    <xf numFmtId="2" fontId="23" fillId="0" borderId="78" xfId="26" applyNumberFormat="1" applyFont="1" applyFill="1" applyBorder="1" applyAlignment="1">
      <alignment horizontal="center" vertical="center"/>
      <protection/>
    </xf>
    <xf numFmtId="0" fontId="4" fillId="0" borderId="64" xfId="28" applyFont="1" applyBorder="1" applyAlignment="1">
      <alignment horizontal="center" vertical="center"/>
      <protection/>
    </xf>
    <xf numFmtId="0" fontId="4" fillId="0" borderId="63" xfId="28" applyFont="1" applyBorder="1" applyAlignment="1">
      <alignment horizontal="center" vertical="center"/>
      <protection/>
    </xf>
    <xf numFmtId="0" fontId="4" fillId="0" borderId="88" xfId="28" applyFont="1" applyBorder="1" applyAlignment="1">
      <alignment horizontal="center" vertical="center"/>
      <protection/>
    </xf>
    <xf numFmtId="49" fontId="4" fillId="0" borderId="64" xfId="28" applyNumberFormat="1" applyFont="1" applyBorder="1" applyAlignment="1">
      <alignment horizontal="center" vertical="center"/>
      <protection/>
    </xf>
    <xf numFmtId="49" fontId="4" fillId="0" borderId="89" xfId="29" applyNumberFormat="1" applyFont="1" applyFill="1" applyBorder="1" applyAlignment="1">
      <alignment horizontal="center" vertical="center"/>
      <protection/>
    </xf>
    <xf numFmtId="2" fontId="4" fillId="0" borderId="90" xfId="29" applyNumberFormat="1" applyFont="1" applyFill="1" applyBorder="1" applyAlignment="1">
      <alignment horizontal="center" vertical="center"/>
      <protection/>
    </xf>
    <xf numFmtId="0" fontId="4" fillId="0" borderId="0" xfId="28" applyFont="1" applyAlignment="1">
      <alignment horizontal="center"/>
      <protection/>
    </xf>
    <xf numFmtId="0" fontId="4" fillId="0" borderId="69" xfId="28" applyFont="1" applyBorder="1" applyAlignment="1">
      <alignment horizontal="center" vertical="center"/>
      <protection/>
    </xf>
    <xf numFmtId="0" fontId="4" fillId="0" borderId="72" xfId="28" applyFont="1" applyBorder="1" applyAlignment="1">
      <alignment vertical="center"/>
      <protection/>
    </xf>
    <xf numFmtId="0" fontId="4" fillId="0" borderId="71" xfId="28" applyFont="1" applyBorder="1" applyAlignment="1">
      <alignment horizontal="right" vertical="center"/>
      <protection/>
    </xf>
    <xf numFmtId="0" fontId="4" fillId="0" borderId="57" xfId="28" applyFont="1" applyBorder="1" applyAlignment="1">
      <alignment horizontal="center" vertical="center"/>
      <protection/>
    </xf>
    <xf numFmtId="38" fontId="4" fillId="0" borderId="62" xfId="19" applyFont="1" applyBorder="1" applyAlignment="1">
      <alignment horizontal="right" vertical="center"/>
    </xf>
    <xf numFmtId="49" fontId="4" fillId="0" borderId="68" xfId="19" applyNumberFormat="1" applyFont="1" applyBorder="1" applyAlignment="1">
      <alignment horizontal="left" vertical="center"/>
    </xf>
    <xf numFmtId="40" fontId="4" fillId="0" borderId="62" xfId="19" applyNumberFormat="1" applyFont="1" applyBorder="1" applyAlignment="1">
      <alignment horizontal="right" vertical="center"/>
    </xf>
    <xf numFmtId="49" fontId="4" fillId="0" borderId="68" xfId="28" applyNumberFormat="1" applyFont="1" applyBorder="1" applyAlignment="1">
      <alignment horizontal="left" vertical="center"/>
      <protection/>
    </xf>
    <xf numFmtId="38" fontId="4" fillId="0" borderId="63" xfId="19" applyFont="1" applyBorder="1" applyAlignment="1">
      <alignment horizontal="right" vertical="center"/>
    </xf>
    <xf numFmtId="49" fontId="4" fillId="0" borderId="90" xfId="19" applyNumberFormat="1" applyFont="1" applyBorder="1" applyAlignment="1">
      <alignment horizontal="left" vertical="center"/>
    </xf>
    <xf numFmtId="40" fontId="4" fillId="0" borderId="63" xfId="19" applyNumberFormat="1" applyFont="1" applyBorder="1" applyAlignment="1">
      <alignment horizontal="right" vertical="center"/>
    </xf>
    <xf numFmtId="49" fontId="4" fillId="0" borderId="90" xfId="28" applyNumberFormat="1" applyFont="1" applyBorder="1" applyAlignment="1">
      <alignment horizontal="left" vertical="center"/>
      <protection/>
    </xf>
    <xf numFmtId="38" fontId="4" fillId="0" borderId="0" xfId="19" applyFont="1" applyAlignment="1">
      <alignment horizontal="left" vertical="center"/>
    </xf>
    <xf numFmtId="40" fontId="4" fillId="0" borderId="0" xfId="19" applyNumberFormat="1" applyFont="1" applyAlignment="1">
      <alignment horizontal="right" vertical="center"/>
    </xf>
    <xf numFmtId="0" fontId="4" fillId="0" borderId="0" xfId="28" applyFont="1" applyAlignment="1">
      <alignment horizontal="left"/>
      <protection/>
    </xf>
    <xf numFmtId="38" fontId="4" fillId="0" borderId="0" xfId="19" applyFont="1" applyAlignment="1">
      <alignment horizontal="center" vertical="center"/>
    </xf>
    <xf numFmtId="0" fontId="5" fillId="0" borderId="62" xfId="25" applyFont="1" applyBorder="1" applyAlignment="1">
      <alignment horizontal="center" vertical="center" wrapText="1"/>
      <protection/>
    </xf>
    <xf numFmtId="0" fontId="5" fillId="0" borderId="0" xfId="25" applyFont="1" applyBorder="1" applyAlignment="1">
      <alignment horizontal="center" vertical="center" wrapText="1"/>
      <protection/>
    </xf>
    <xf numFmtId="0" fontId="5" fillId="0" borderId="68" xfId="25" applyFont="1" applyBorder="1" applyAlignment="1">
      <alignment horizontal="center" vertical="center" wrapText="1"/>
      <protection/>
    </xf>
    <xf numFmtId="0" fontId="4" fillId="0" borderId="57" xfId="25" applyFont="1" applyBorder="1" applyAlignment="1">
      <alignment horizontal="right" vertical="center" wrapText="1"/>
      <protection/>
    </xf>
    <xf numFmtId="3" fontId="18" fillId="0" borderId="57" xfId="25" applyNumberFormat="1" applyFont="1" applyBorder="1" applyAlignment="1">
      <alignment horizontal="right" vertical="center" wrapText="1"/>
      <protection/>
    </xf>
    <xf numFmtId="3" fontId="18" fillId="0" borderId="61" xfId="25" applyNumberFormat="1" applyFont="1" applyBorder="1" applyAlignment="1">
      <alignment horizontal="right" vertical="center" wrapText="1"/>
      <protection/>
    </xf>
    <xf numFmtId="177" fontId="5" fillId="0" borderId="61" xfId="25" applyNumberFormat="1" applyFont="1" applyBorder="1" applyAlignment="1">
      <alignment horizontal="right" vertical="center" wrapText="1"/>
      <protection/>
    </xf>
    <xf numFmtId="0" fontId="5" fillId="0" borderId="57" xfId="25" applyFont="1" applyBorder="1" applyAlignment="1">
      <alignment horizontal="left" vertical="top" wrapText="1"/>
      <protection/>
    </xf>
    <xf numFmtId="0" fontId="5" fillId="0" borderId="62" xfId="25" applyFont="1" applyBorder="1" applyAlignment="1">
      <alignment horizontal="left" vertical="top" wrapText="1"/>
      <protection/>
    </xf>
    <xf numFmtId="0" fontId="5" fillId="0" borderId="64" xfId="25" applyFont="1" applyBorder="1" applyAlignment="1">
      <alignment horizontal="left" vertical="top" wrapText="1"/>
      <protection/>
    </xf>
    <xf numFmtId="0" fontId="5" fillId="0" borderId="61" xfId="25" applyFont="1" applyBorder="1" applyAlignment="1">
      <alignment horizontal="right" vertical="center" wrapText="1"/>
      <protection/>
    </xf>
    <xf numFmtId="3" fontId="18" fillId="0" borderId="64" xfId="25" applyNumberFormat="1" applyFont="1" applyBorder="1" applyAlignment="1">
      <alignment horizontal="right" vertical="center" wrapText="1"/>
      <protection/>
    </xf>
    <xf numFmtId="0" fontId="5" fillId="0" borderId="64" xfId="25" applyFont="1" applyBorder="1" applyAlignment="1">
      <alignment horizontal="right" vertical="center" wrapText="1"/>
      <protection/>
    </xf>
    <xf numFmtId="0" fontId="5" fillId="0" borderId="64" xfId="28" applyFont="1" applyBorder="1" applyAlignment="1">
      <alignment horizontal="center" vertical="center" wrapText="1"/>
      <protection/>
    </xf>
    <xf numFmtId="0" fontId="5" fillId="0" borderId="61" xfId="28" applyFont="1" applyBorder="1" applyAlignment="1">
      <alignment horizontal="center" vertical="center" wrapText="1"/>
      <protection/>
    </xf>
    <xf numFmtId="0" fontId="5" fillId="0" borderId="57" xfId="28" applyFont="1" applyBorder="1" applyAlignment="1">
      <alignment horizontal="center" vertical="center"/>
      <protection/>
    </xf>
    <xf numFmtId="0" fontId="6" fillId="0" borderId="72" xfId="28" applyFont="1" applyBorder="1" applyAlignment="1">
      <alignment horizontal="right" vertical="top"/>
      <protection/>
    </xf>
    <xf numFmtId="38" fontId="18" fillId="0" borderId="57" xfId="19" applyFont="1" applyFill="1" applyBorder="1" applyAlignment="1" quotePrefix="1">
      <alignment horizontal="right" vertical="center"/>
    </xf>
    <xf numFmtId="38" fontId="18" fillId="0" borderId="63" xfId="19" applyFont="1" applyFill="1" applyBorder="1" applyAlignment="1" quotePrefix="1">
      <alignment horizontal="right" vertical="center"/>
    </xf>
    <xf numFmtId="38" fontId="18" fillId="0" borderId="64" xfId="19" applyFont="1" applyFill="1" applyBorder="1" applyAlignment="1" quotePrefix="1">
      <alignment horizontal="right" vertical="center"/>
    </xf>
    <xf numFmtId="0" fontId="5" fillId="0" borderId="0" xfId="28" applyFont="1" applyAlignment="1">
      <alignment vertical="center"/>
      <protection/>
    </xf>
    <xf numFmtId="0" fontId="5" fillId="0" borderId="59" xfId="28" applyFont="1" applyBorder="1" applyAlignment="1">
      <alignment horizontal="center" vertical="center" wrapText="1"/>
      <protection/>
    </xf>
    <xf numFmtId="0" fontId="9" fillId="0" borderId="57" xfId="28" applyFont="1" applyBorder="1" applyAlignment="1">
      <alignment horizontal="right" vertical="center"/>
      <protection/>
    </xf>
    <xf numFmtId="0" fontId="9" fillId="0" borderId="72" xfId="28" applyFont="1" applyBorder="1" applyAlignment="1">
      <alignment horizontal="right"/>
      <protection/>
    </xf>
    <xf numFmtId="0" fontId="9" fillId="0" borderId="69" xfId="28" applyFont="1" applyBorder="1" applyAlignment="1">
      <alignment horizontal="right" vertical="center"/>
      <protection/>
    </xf>
    <xf numFmtId="0" fontId="9" fillId="0" borderId="71" xfId="28" applyFont="1" applyBorder="1" applyAlignment="1">
      <alignment horizontal="right"/>
      <protection/>
    </xf>
    <xf numFmtId="183" fontId="5" fillId="0" borderId="57" xfId="28" applyNumberFormat="1" applyFont="1" applyBorder="1" applyAlignment="1">
      <alignment horizontal="right" vertical="center" indent="1"/>
      <protection/>
    </xf>
    <xf numFmtId="202" fontId="5" fillId="0" borderId="62" xfId="28" applyNumberFormat="1" applyFont="1" applyBorder="1">
      <alignment/>
      <protection/>
    </xf>
    <xf numFmtId="3" fontId="5" fillId="0" borderId="57" xfId="28" applyNumberFormat="1" applyFont="1" applyBorder="1" applyAlignment="1">
      <alignment horizontal="right" wrapText="1" indent="1"/>
      <protection/>
    </xf>
    <xf numFmtId="202" fontId="5" fillId="0" borderId="68" xfId="28" applyNumberFormat="1" applyFont="1" applyBorder="1">
      <alignment/>
      <protection/>
    </xf>
    <xf numFmtId="183" fontId="5" fillId="0" borderId="64" xfId="28" applyNumberFormat="1" applyFont="1" applyBorder="1" applyAlignment="1">
      <alignment horizontal="right" vertical="center" indent="1"/>
      <protection/>
    </xf>
    <xf numFmtId="202" fontId="5" fillId="0" borderId="63" xfId="28" applyNumberFormat="1" applyFont="1" applyBorder="1">
      <alignment/>
      <protection/>
    </xf>
    <xf numFmtId="3" fontId="5" fillId="0" borderId="64" xfId="28" applyNumberFormat="1" applyFont="1" applyBorder="1" applyAlignment="1">
      <alignment horizontal="right" wrapText="1" indent="1"/>
      <protection/>
    </xf>
    <xf numFmtId="202" fontId="5" fillId="0" borderId="90" xfId="28" applyNumberFormat="1" applyFont="1" applyBorder="1">
      <alignment/>
      <protection/>
    </xf>
    <xf numFmtId="3" fontId="5" fillId="0" borderId="0" xfId="28" applyNumberFormat="1" applyFont="1" applyBorder="1" applyAlignment="1">
      <alignment horizontal="right" wrapText="1"/>
      <protection/>
    </xf>
    <xf numFmtId="0" fontId="4" fillId="0" borderId="0" xfId="28" applyFont="1" applyBorder="1">
      <alignment/>
      <protection/>
    </xf>
    <xf numFmtId="0" fontId="5" fillId="0" borderId="0" xfId="28" applyFont="1" applyBorder="1" applyAlignment="1">
      <alignment horizontal="right" wrapText="1"/>
      <protection/>
    </xf>
    <xf numFmtId="3" fontId="18" fillId="0" borderId="0" xfId="28" applyNumberFormat="1" applyFont="1" applyBorder="1" applyAlignment="1">
      <alignment horizontal="right" wrapText="1"/>
      <protection/>
    </xf>
    <xf numFmtId="0" fontId="4" fillId="0" borderId="0" xfId="28" applyFont="1" applyBorder="1" applyAlignment="1">
      <alignment vertical="center"/>
      <protection/>
    </xf>
    <xf numFmtId="201" fontId="4" fillId="0" borderId="0" xfId="28" applyNumberFormat="1" applyFont="1">
      <alignment/>
      <protection/>
    </xf>
    <xf numFmtId="0" fontId="6" fillId="0" borderId="69" xfId="28" applyFont="1" applyBorder="1" applyAlignment="1">
      <alignment horizontal="center" vertical="center"/>
      <protection/>
    </xf>
    <xf numFmtId="0" fontId="6" fillId="0" borderId="71" xfId="28" applyFont="1" applyBorder="1" applyAlignment="1">
      <alignment horizontal="center" vertical="center"/>
      <protection/>
    </xf>
    <xf numFmtId="201" fontId="6" fillId="0" borderId="69" xfId="28" applyNumberFormat="1" applyFont="1" applyBorder="1" applyAlignment="1">
      <alignment horizontal="right" vertical="center"/>
      <protection/>
    </xf>
    <xf numFmtId="0" fontId="6" fillId="0" borderId="0" xfId="28" applyFont="1">
      <alignment/>
      <protection/>
    </xf>
    <xf numFmtId="0" fontId="4" fillId="0" borderId="57" xfId="28" applyFont="1" applyBorder="1">
      <alignment/>
      <protection/>
    </xf>
    <xf numFmtId="0" fontId="5" fillId="0" borderId="68" xfId="28" applyFont="1" applyBorder="1" applyAlignment="1">
      <alignment horizontal="center" vertical="center"/>
      <protection/>
    </xf>
    <xf numFmtId="188" fontId="5" fillId="0" borderId="57" xfId="28" applyNumberFormat="1" applyFont="1" applyBorder="1" applyAlignment="1">
      <alignment vertical="center"/>
      <protection/>
    </xf>
    <xf numFmtId="38" fontId="5" fillId="0" borderId="64" xfId="19" applyFont="1" applyBorder="1" applyAlignment="1">
      <alignment vertical="center"/>
    </xf>
    <xf numFmtId="0" fontId="5" fillId="0" borderId="71" xfId="28" applyFont="1" applyBorder="1" applyAlignment="1">
      <alignment horizontal="center" vertical="center"/>
      <protection/>
    </xf>
    <xf numFmtId="38" fontId="5" fillId="0" borderId="69" xfId="19" applyFont="1" applyBorder="1" applyAlignment="1">
      <alignment horizontal="center" vertical="center"/>
    </xf>
    <xf numFmtId="188" fontId="5" fillId="0" borderId="69" xfId="28" applyNumberFormat="1" applyFont="1" applyBorder="1" applyAlignment="1">
      <alignment vertical="center"/>
      <protection/>
    </xf>
    <xf numFmtId="0" fontId="5" fillId="0" borderId="90" xfId="28" applyFont="1" applyBorder="1" applyAlignment="1">
      <alignment horizontal="center" vertical="center"/>
      <protection/>
    </xf>
    <xf numFmtId="188" fontId="5" fillId="0" borderId="64" xfId="28" applyNumberFormat="1" applyFont="1" applyBorder="1" applyAlignment="1">
      <alignment vertical="center"/>
      <protection/>
    </xf>
    <xf numFmtId="0" fontId="4" fillId="0" borderId="0" xfId="28" applyFont="1" applyBorder="1" applyAlignment="1">
      <alignment horizontal="center" vertical="center"/>
      <protection/>
    </xf>
    <xf numFmtId="201" fontId="5" fillId="0" borderId="0" xfId="28" applyNumberFormat="1" applyFont="1">
      <alignment/>
      <protection/>
    </xf>
    <xf numFmtId="0" fontId="5" fillId="0" borderId="0" xfId="28" applyFont="1" applyAlignment="1">
      <alignment horizontal="right"/>
      <protection/>
    </xf>
    <xf numFmtId="188" fontId="4" fillId="0" borderId="0" xfId="28" applyNumberFormat="1" applyFont="1">
      <alignment/>
      <protection/>
    </xf>
    <xf numFmtId="0" fontId="9" fillId="0" borderId="0" xfId="28" applyFont="1">
      <alignment/>
      <protection/>
    </xf>
    <xf numFmtId="38" fontId="4" fillId="0" borderId="0" xfId="28" applyNumberFormat="1" applyFont="1">
      <alignment/>
      <protection/>
    </xf>
    <xf numFmtId="49" fontId="4" fillId="0" borderId="0" xfId="28" applyNumberFormat="1" applyFont="1">
      <alignment/>
      <protection/>
    </xf>
    <xf numFmtId="38" fontId="4" fillId="0" borderId="0" xfId="19" applyFont="1" applyAlignment="1">
      <alignment/>
    </xf>
    <xf numFmtId="38" fontId="4" fillId="0" borderId="0" xfId="19" applyFont="1" applyBorder="1" applyAlignment="1">
      <alignment horizontal="center" vertical="center"/>
    </xf>
    <xf numFmtId="0" fontId="24" fillId="0" borderId="0" xfId="31" applyFont="1">
      <alignment vertical="center"/>
      <protection/>
    </xf>
    <xf numFmtId="0" fontId="25" fillId="0" borderId="0" xfId="31" applyFont="1" applyAlignment="1">
      <alignment horizontal="justify" vertical="center"/>
      <protection/>
    </xf>
    <xf numFmtId="0" fontId="25" fillId="0" borderId="0" xfId="31" applyFont="1" applyAlignment="1">
      <alignment horizontal="left" vertical="center"/>
      <protection/>
    </xf>
    <xf numFmtId="0" fontId="7" fillId="0" borderId="0" xfId="31">
      <alignment vertical="center"/>
      <protection/>
    </xf>
    <xf numFmtId="0" fontId="5" fillId="0" borderId="61" xfId="30" applyFont="1" applyBorder="1" applyAlignment="1">
      <alignment horizontal="center" vertical="center" wrapText="1"/>
      <protection/>
    </xf>
    <xf numFmtId="0" fontId="8" fillId="0" borderId="0" xfId="25" applyFont="1" applyAlignment="1">
      <alignment horizontal="left" vertical="center"/>
      <protection/>
    </xf>
    <xf numFmtId="0" fontId="8" fillId="0" borderId="0" xfId="30" applyFont="1" applyAlignment="1">
      <alignment vertical="center"/>
      <protection/>
    </xf>
    <xf numFmtId="0" fontId="8" fillId="0" borderId="0" xfId="32" applyFont="1" applyAlignment="1">
      <alignment vertical="center"/>
      <protection/>
    </xf>
    <xf numFmtId="0" fontId="8" fillId="0" borderId="0" xfId="28" applyFont="1" applyAlignment="1">
      <alignment vertical="center"/>
      <protection/>
    </xf>
    <xf numFmtId="0" fontId="8" fillId="0" borderId="0" xfId="28" applyFont="1" applyAlignment="1">
      <alignment horizontal="left" vertical="center"/>
      <protection/>
    </xf>
    <xf numFmtId="0" fontId="8" fillId="0" borderId="0" xfId="28" applyFont="1" applyBorder="1" applyAlignment="1">
      <alignment vertical="center"/>
      <protection/>
    </xf>
    <xf numFmtId="49" fontId="5" fillId="0" borderId="57" xfId="30" applyNumberFormat="1" applyFont="1" applyBorder="1" applyAlignment="1">
      <alignment horizontal="center" vertical="center"/>
      <protection/>
    </xf>
    <xf numFmtId="0" fontId="6" fillId="0" borderId="69" xfId="30" applyFont="1" applyBorder="1" applyAlignment="1">
      <alignment horizontal="right" vertical="center"/>
      <protection/>
    </xf>
    <xf numFmtId="38" fontId="5" fillId="0" borderId="64" xfId="19" applyFont="1" applyBorder="1" applyAlignment="1">
      <alignment horizontal="right" vertical="center"/>
    </xf>
    <xf numFmtId="196" fontId="5" fillId="0" borderId="64" xfId="16" applyNumberFormat="1" applyFont="1" applyBorder="1" applyAlignment="1">
      <alignment horizontal="right" vertical="center"/>
    </xf>
    <xf numFmtId="0" fontId="5" fillId="0" borderId="61" xfId="24" applyFont="1" applyBorder="1" applyAlignment="1">
      <alignment horizontal="center" vertical="center"/>
      <protection/>
    </xf>
    <xf numFmtId="0" fontId="6" fillId="0" borderId="62" xfId="28" applyFont="1" applyBorder="1" applyAlignment="1">
      <alignment horizontal="right" vertical="center"/>
      <protection/>
    </xf>
    <xf numFmtId="0" fontId="6" fillId="0" borderId="69" xfId="24" applyFont="1" applyBorder="1" applyAlignment="1">
      <alignment horizontal="right" vertical="center"/>
      <protection/>
    </xf>
    <xf numFmtId="0" fontId="5" fillId="0" borderId="63" xfId="28" applyFont="1" applyBorder="1" applyAlignment="1">
      <alignment horizontal="center" vertical="center"/>
      <protection/>
    </xf>
    <xf numFmtId="0" fontId="26" fillId="0" borderId="0" xfId="18" applyFont="1" applyAlignment="1">
      <alignment vertical="center"/>
    </xf>
    <xf numFmtId="0" fontId="6" fillId="0" borderId="62" xfId="32" applyFont="1" applyBorder="1" applyAlignment="1">
      <alignment horizontal="right" vertical="center"/>
      <protection/>
    </xf>
    <xf numFmtId="0" fontId="6" fillId="0" borderId="57" xfId="32" applyFont="1" applyBorder="1" applyAlignment="1">
      <alignment horizontal="right" vertical="center"/>
      <protection/>
    </xf>
    <xf numFmtId="0" fontId="6" fillId="0" borderId="68" xfId="32" applyFont="1" applyBorder="1" applyAlignment="1">
      <alignment horizontal="right" vertical="center"/>
      <protection/>
    </xf>
    <xf numFmtId="0" fontId="6" fillId="0" borderId="69" xfId="32" applyFont="1" applyBorder="1" applyAlignment="1">
      <alignment horizontal="right" vertical="center"/>
      <protection/>
    </xf>
    <xf numFmtId="0" fontId="6" fillId="0" borderId="0" xfId="32" applyFont="1" applyBorder="1" applyAlignment="1">
      <alignment horizontal="right" vertical="center"/>
      <protection/>
    </xf>
    <xf numFmtId="195" fontId="5" fillId="0" borderId="57" xfId="19" applyNumberFormat="1" applyFont="1" applyBorder="1" applyAlignment="1">
      <alignment horizontal="right" vertical="center"/>
    </xf>
    <xf numFmtId="38" fontId="5" fillId="0" borderId="68" xfId="19" applyFont="1" applyBorder="1" applyAlignment="1">
      <alignment horizontal="right" vertical="center"/>
    </xf>
    <xf numFmtId="38" fontId="5" fillId="0" borderId="0" xfId="19" applyFont="1" applyBorder="1" applyAlignment="1">
      <alignment horizontal="right" vertical="center"/>
    </xf>
    <xf numFmtId="195" fontId="5" fillId="0" borderId="64" xfId="19" applyNumberFormat="1" applyFont="1" applyBorder="1" applyAlignment="1">
      <alignment horizontal="right" vertical="center"/>
    </xf>
    <xf numFmtId="38" fontId="5" fillId="0" borderId="90" xfId="19" applyFont="1" applyBorder="1" applyAlignment="1">
      <alignment horizontal="right" vertical="center"/>
    </xf>
    <xf numFmtId="38" fontId="5" fillId="0" borderId="1" xfId="19" applyFont="1" applyBorder="1" applyAlignment="1">
      <alignment horizontal="right" vertical="center"/>
    </xf>
    <xf numFmtId="193" fontId="5" fillId="0" borderId="0" xfId="19" applyNumberFormat="1" applyFont="1" applyBorder="1" applyAlignment="1">
      <alignment horizontal="right" vertical="center"/>
    </xf>
    <xf numFmtId="193" fontId="5" fillId="0" borderId="1" xfId="19" applyNumberFormat="1" applyFont="1" applyBorder="1" applyAlignment="1">
      <alignment horizontal="right" vertical="center"/>
    </xf>
    <xf numFmtId="0" fontId="5" fillId="0" borderId="1" xfId="32" applyFont="1" applyBorder="1" applyAlignment="1">
      <alignment horizontal="center" vertical="center" wrapText="1"/>
      <protection/>
    </xf>
    <xf numFmtId="38" fontId="5" fillId="0" borderId="0" xfId="19" applyFont="1" applyBorder="1" applyAlignment="1">
      <alignment horizontal="center"/>
    </xf>
    <xf numFmtId="38" fontId="5" fillId="0" borderId="86" xfId="19" applyFont="1" applyBorder="1" applyAlignment="1">
      <alignment horizontal="right" vertical="center"/>
    </xf>
    <xf numFmtId="0" fontId="5" fillId="0" borderId="76" xfId="28" applyFont="1" applyBorder="1" applyAlignment="1">
      <alignment horizontal="right" vertical="center"/>
      <protection/>
    </xf>
    <xf numFmtId="0" fontId="5" fillId="0" borderId="91" xfId="28" applyFont="1" applyBorder="1" applyAlignment="1">
      <alignment horizontal="right" vertical="center"/>
      <protection/>
    </xf>
    <xf numFmtId="178" fontId="5" fillId="0" borderId="78" xfId="28" applyNumberFormat="1" applyFont="1" applyBorder="1" applyAlignment="1">
      <alignment vertical="center"/>
      <protection/>
    </xf>
    <xf numFmtId="177" fontId="5" fillId="0" borderId="78" xfId="28" applyNumberFormat="1" applyFont="1" applyBorder="1" applyAlignment="1">
      <alignment vertical="center"/>
      <protection/>
    </xf>
    <xf numFmtId="177" fontId="5" fillId="0" borderId="88" xfId="28" applyNumberFormat="1" applyFont="1" applyBorder="1" applyAlignment="1">
      <alignment vertical="center"/>
      <protection/>
    </xf>
    <xf numFmtId="177" fontId="5" fillId="0" borderId="68" xfId="28" applyNumberFormat="1" applyFont="1" applyBorder="1" applyAlignment="1">
      <alignment vertical="center"/>
      <protection/>
    </xf>
    <xf numFmtId="177" fontId="5" fillId="0" borderId="90" xfId="28" applyNumberFormat="1" applyFont="1" applyBorder="1" applyAlignment="1">
      <alignment vertical="center"/>
      <protection/>
    </xf>
    <xf numFmtId="0" fontId="5" fillId="0" borderId="57" xfId="28" applyFont="1" applyBorder="1" applyAlignment="1">
      <alignment horizontal="right" vertical="center"/>
      <protection/>
    </xf>
    <xf numFmtId="0" fontId="5" fillId="0" borderId="64" xfId="28" applyFont="1" applyBorder="1" applyAlignment="1">
      <alignment horizontal="right" vertical="center"/>
      <protection/>
    </xf>
    <xf numFmtId="0" fontId="4" fillId="0" borderId="69" xfId="28" applyFont="1" applyBorder="1" applyAlignment="1">
      <alignment horizontal="right"/>
      <protection/>
    </xf>
    <xf numFmtId="0" fontId="27" fillId="0" borderId="0" xfId="31" applyFont="1">
      <alignment vertical="center"/>
      <protection/>
    </xf>
    <xf numFmtId="0" fontId="7" fillId="0" borderId="0" xfId="31" applyFont="1">
      <alignment vertical="center"/>
      <protection/>
    </xf>
    <xf numFmtId="0" fontId="8" fillId="0" borderId="0" xfId="0" applyFont="1" applyAlignment="1">
      <alignment/>
    </xf>
    <xf numFmtId="0" fontId="28" fillId="0" borderId="0" xfId="18" applyFont="1" applyAlignment="1">
      <alignment/>
    </xf>
    <xf numFmtId="38" fontId="28" fillId="0" borderId="0" xfId="18" applyNumberFormat="1" applyFont="1" applyAlignment="1">
      <alignment/>
    </xf>
    <xf numFmtId="38" fontId="5" fillId="0" borderId="65" xfId="19" applyFont="1" applyBorder="1" applyAlignment="1">
      <alignment vertical="center"/>
    </xf>
    <xf numFmtId="187" fontId="18" fillId="0" borderId="65" xfId="26" applyNumberFormat="1" applyFont="1" applyFill="1" applyBorder="1" applyAlignment="1" quotePrefix="1">
      <alignment horizontal="right" vertical="center"/>
      <protection/>
    </xf>
    <xf numFmtId="182" fontId="5" fillId="0" borderId="65" xfId="19" applyNumberFormat="1" applyFont="1" applyBorder="1" applyAlignment="1">
      <alignment horizontal="right" vertical="center"/>
    </xf>
    <xf numFmtId="38" fontId="5" fillId="0" borderId="65" xfId="19" applyFont="1" applyBorder="1" applyAlignment="1">
      <alignment horizontal="right" vertical="center"/>
    </xf>
    <xf numFmtId="184" fontId="5" fillId="0" borderId="81" xfId="19" applyNumberFormat="1" applyFont="1" applyBorder="1" applyAlignment="1">
      <alignment horizontal="right" vertical="center"/>
    </xf>
    <xf numFmtId="185" fontId="5" fillId="0" borderId="65" xfId="19" applyNumberFormat="1" applyFont="1" applyBorder="1" applyAlignment="1">
      <alignment horizontal="right" vertical="center"/>
    </xf>
    <xf numFmtId="200" fontId="18" fillId="0" borderId="65" xfId="32" applyNumberFormat="1" applyFont="1" applyBorder="1" applyAlignment="1">
      <alignment horizontal="right" vertical="center" wrapText="1"/>
      <protection/>
    </xf>
    <xf numFmtId="182" fontId="5" fillId="0" borderId="65" xfId="19" applyNumberFormat="1" applyFont="1" applyBorder="1" applyAlignment="1">
      <alignment vertical="center"/>
    </xf>
    <xf numFmtId="40" fontId="5" fillId="0" borderId="65" xfId="19" applyNumberFormat="1" applyFont="1" applyBorder="1" applyAlignment="1">
      <alignment vertical="center"/>
    </xf>
    <xf numFmtId="38" fontId="5" fillId="0" borderId="66" xfId="19" applyFont="1" applyBorder="1" applyAlignment="1">
      <alignment vertical="center"/>
    </xf>
    <xf numFmtId="187" fontId="18" fillId="0" borderId="66" xfId="26" applyNumberFormat="1" applyFont="1" applyFill="1" applyBorder="1" applyAlignment="1" quotePrefix="1">
      <alignment horizontal="right" vertical="center"/>
      <protection/>
    </xf>
    <xf numFmtId="182" fontId="5" fillId="0" borderId="66" xfId="19" applyNumberFormat="1" applyFont="1" applyBorder="1" applyAlignment="1">
      <alignment horizontal="right" vertical="center"/>
    </xf>
    <xf numFmtId="38" fontId="5" fillId="0" borderId="66" xfId="19" applyFont="1" applyBorder="1" applyAlignment="1">
      <alignment horizontal="right" vertical="center"/>
    </xf>
    <xf numFmtId="184" fontId="5" fillId="0" borderId="82" xfId="19" applyNumberFormat="1" applyFont="1" applyBorder="1" applyAlignment="1">
      <alignment horizontal="right" vertical="center"/>
    </xf>
    <xf numFmtId="185" fontId="5" fillId="0" borderId="66" xfId="19" applyNumberFormat="1" applyFont="1" applyBorder="1" applyAlignment="1">
      <alignment horizontal="right" vertical="center"/>
    </xf>
    <xf numFmtId="199" fontId="18" fillId="0" borderId="66" xfId="32" applyNumberFormat="1" applyFont="1" applyBorder="1" applyAlignment="1">
      <alignment horizontal="right" vertical="center" wrapText="1"/>
      <protection/>
    </xf>
    <xf numFmtId="182" fontId="5" fillId="0" borderId="66" xfId="19" applyNumberFormat="1" applyFont="1" applyBorder="1" applyAlignment="1">
      <alignment vertical="center"/>
    </xf>
    <xf numFmtId="40" fontId="5" fillId="0" borderId="66" xfId="19" applyNumberFormat="1" applyFont="1" applyBorder="1" applyAlignment="1">
      <alignment vertical="center"/>
    </xf>
    <xf numFmtId="184" fontId="5" fillId="0" borderId="66" xfId="19" applyNumberFormat="1" applyFont="1" applyBorder="1" applyAlignment="1">
      <alignment horizontal="right" vertical="center"/>
    </xf>
    <xf numFmtId="200" fontId="18" fillId="0" borderId="66" xfId="32" applyNumberFormat="1" applyFont="1" applyBorder="1" applyAlignment="1">
      <alignment horizontal="right" vertical="center" wrapText="1"/>
      <protection/>
    </xf>
    <xf numFmtId="38" fontId="5" fillId="0" borderId="84" xfId="19" applyFont="1" applyBorder="1" applyAlignment="1">
      <alignment horizontal="distributed" vertical="center"/>
    </xf>
    <xf numFmtId="38" fontId="5" fillId="0" borderId="84" xfId="19" applyFont="1" applyBorder="1" applyAlignment="1">
      <alignment vertical="center"/>
    </xf>
    <xf numFmtId="187" fontId="18" fillId="0" borderId="84" xfId="26" applyNumberFormat="1" applyFont="1" applyFill="1" applyBorder="1" applyAlignment="1" quotePrefix="1">
      <alignment horizontal="right" vertical="center"/>
      <protection/>
    </xf>
    <xf numFmtId="182" fontId="5" fillId="0" borderId="84" xfId="19" applyNumberFormat="1" applyFont="1" applyBorder="1" applyAlignment="1">
      <alignment horizontal="right" vertical="center"/>
    </xf>
    <xf numFmtId="38" fontId="5" fillId="0" borderId="84" xfId="19" applyFont="1" applyBorder="1" applyAlignment="1">
      <alignment horizontal="right" vertical="center"/>
    </xf>
    <xf numFmtId="184" fontId="5" fillId="0" borderId="84" xfId="19" applyNumberFormat="1" applyFont="1" applyBorder="1" applyAlignment="1">
      <alignment horizontal="right" vertical="center"/>
    </xf>
    <xf numFmtId="185" fontId="5" fillId="0" borderId="84" xfId="19" applyNumberFormat="1" applyFont="1" applyBorder="1" applyAlignment="1">
      <alignment horizontal="right" vertical="center"/>
    </xf>
    <xf numFmtId="199" fontId="18" fillId="0" borderId="84" xfId="32" applyNumberFormat="1" applyFont="1" applyBorder="1" applyAlignment="1">
      <alignment horizontal="right" vertical="center" wrapText="1"/>
      <protection/>
    </xf>
    <xf numFmtId="182" fontId="5" fillId="0" borderId="84" xfId="19" applyNumberFormat="1" applyFont="1" applyBorder="1" applyAlignment="1">
      <alignment vertical="center"/>
    </xf>
    <xf numFmtId="40" fontId="5" fillId="0" borderId="84" xfId="19" applyNumberFormat="1" applyFont="1" applyBorder="1" applyAlignment="1">
      <alignment vertical="center"/>
    </xf>
    <xf numFmtId="38" fontId="5" fillId="0" borderId="67" xfId="19" applyFont="1" applyBorder="1" applyAlignment="1">
      <alignment vertical="center"/>
    </xf>
    <xf numFmtId="187" fontId="18" fillId="0" borderId="67" xfId="26" applyNumberFormat="1" applyFont="1" applyFill="1" applyBorder="1" applyAlignment="1" quotePrefix="1">
      <alignment horizontal="right" vertical="center"/>
      <protection/>
    </xf>
    <xf numFmtId="182" fontId="5" fillId="0" borderId="67" xfId="19" applyNumberFormat="1" applyFont="1" applyBorder="1" applyAlignment="1">
      <alignment horizontal="right" vertical="center"/>
    </xf>
    <xf numFmtId="38" fontId="5" fillId="0" borderId="67" xfId="19" applyFont="1" applyBorder="1" applyAlignment="1">
      <alignment horizontal="right" vertical="center"/>
    </xf>
    <xf numFmtId="184" fontId="5" fillId="0" borderId="67" xfId="19" applyNumberFormat="1" applyFont="1" applyBorder="1" applyAlignment="1">
      <alignment horizontal="right" vertical="center"/>
    </xf>
    <xf numFmtId="185" fontId="5" fillId="0" borderId="67" xfId="19" applyNumberFormat="1" applyFont="1" applyBorder="1" applyAlignment="1">
      <alignment horizontal="right" vertical="center"/>
    </xf>
    <xf numFmtId="200" fontId="18" fillId="0" borderId="67" xfId="32" applyNumberFormat="1" applyFont="1" applyBorder="1" applyAlignment="1">
      <alignment horizontal="right" vertical="center" wrapText="1"/>
      <protection/>
    </xf>
    <xf numFmtId="182" fontId="5" fillId="0" borderId="67" xfId="19" applyNumberFormat="1" applyFont="1" applyBorder="1" applyAlignment="1">
      <alignment vertical="center"/>
    </xf>
    <xf numFmtId="40" fontId="5" fillId="0" borderId="67" xfId="19" applyNumberFormat="1" applyFont="1" applyBorder="1" applyAlignment="1">
      <alignment vertical="center"/>
    </xf>
    <xf numFmtId="184" fontId="5" fillId="0" borderId="65" xfId="19" applyNumberFormat="1" applyFont="1" applyBorder="1" applyAlignment="1">
      <alignment horizontal="right" vertical="center"/>
    </xf>
    <xf numFmtId="0" fontId="5" fillId="0" borderId="65" xfId="32" applyFont="1" applyBorder="1" applyAlignment="1">
      <alignment horizontal="center" vertical="center"/>
      <protection/>
    </xf>
    <xf numFmtId="38" fontId="5" fillId="0" borderId="81" xfId="19" applyFont="1" applyBorder="1" applyAlignment="1">
      <alignment vertical="center"/>
    </xf>
    <xf numFmtId="196" fontId="5" fillId="0" borderId="92" xfId="17" applyNumberFormat="1" applyFont="1" applyBorder="1" applyAlignment="1">
      <alignment vertical="center"/>
    </xf>
    <xf numFmtId="184" fontId="5" fillId="0" borderId="92" xfId="19" applyNumberFormat="1" applyFont="1" applyBorder="1" applyAlignment="1">
      <alignment horizontal="right" vertical="center"/>
    </xf>
    <xf numFmtId="196" fontId="5" fillId="0" borderId="93" xfId="17" applyNumberFormat="1" applyFont="1" applyBorder="1" applyAlignment="1">
      <alignment horizontal="right" vertical="center"/>
    </xf>
    <xf numFmtId="197" fontId="5" fillId="0" borderId="92" xfId="19" applyNumberFormat="1" applyFont="1" applyBorder="1" applyAlignment="1">
      <alignment vertical="center"/>
    </xf>
    <xf numFmtId="196" fontId="5" fillId="0" borderId="93" xfId="17" applyNumberFormat="1" applyFont="1" applyBorder="1" applyAlignment="1">
      <alignment vertical="center"/>
    </xf>
    <xf numFmtId="197" fontId="5" fillId="0" borderId="92" xfId="17" applyNumberFormat="1" applyFont="1" applyBorder="1" applyAlignment="1">
      <alignment vertical="center"/>
    </xf>
    <xf numFmtId="179" fontId="18" fillId="0" borderId="81" xfId="26" applyNumberFormat="1" applyFont="1" applyFill="1" applyBorder="1" applyAlignment="1" quotePrefix="1">
      <alignment horizontal="right" vertical="center"/>
      <protection/>
    </xf>
    <xf numFmtId="0" fontId="5" fillId="0" borderId="66" xfId="32" applyFont="1" applyBorder="1" applyAlignment="1">
      <alignment horizontal="center" vertical="center"/>
      <protection/>
    </xf>
    <xf numFmtId="38" fontId="5" fillId="0" borderId="82" xfId="19" applyFont="1" applyBorder="1" applyAlignment="1">
      <alignment vertical="center"/>
    </xf>
    <xf numFmtId="196" fontId="5" fillId="0" borderId="94" xfId="17" applyNumberFormat="1" applyFont="1" applyBorder="1" applyAlignment="1">
      <alignment vertical="center"/>
    </xf>
    <xf numFmtId="184" fontId="5" fillId="0" borderId="94" xfId="19" applyNumberFormat="1" applyFont="1" applyBorder="1" applyAlignment="1">
      <alignment horizontal="right" vertical="center"/>
    </xf>
    <xf numFmtId="196" fontId="5" fillId="0" borderId="95" xfId="17" applyNumberFormat="1" applyFont="1" applyBorder="1" applyAlignment="1">
      <alignment horizontal="right" vertical="center"/>
    </xf>
    <xf numFmtId="197" fontId="5" fillId="0" borderId="94" xfId="19" applyNumberFormat="1" applyFont="1" applyBorder="1" applyAlignment="1">
      <alignment vertical="center"/>
    </xf>
    <xf numFmtId="196" fontId="5" fillId="0" borderId="95" xfId="17" applyNumberFormat="1" applyFont="1" applyBorder="1" applyAlignment="1">
      <alignment vertical="center"/>
    </xf>
    <xf numFmtId="197" fontId="5" fillId="0" borderId="94" xfId="17" applyNumberFormat="1" applyFont="1" applyBorder="1" applyAlignment="1">
      <alignment vertical="center"/>
    </xf>
    <xf numFmtId="179" fontId="18" fillId="0" borderId="96" xfId="26" applyNumberFormat="1" applyFont="1" applyFill="1" applyBorder="1" applyAlignment="1" quotePrefix="1">
      <alignment horizontal="right" vertical="center"/>
      <protection/>
    </xf>
    <xf numFmtId="0" fontId="5" fillId="0" borderId="84" xfId="32" applyFont="1" applyBorder="1" applyAlignment="1">
      <alignment horizontal="center" vertical="center"/>
      <protection/>
    </xf>
    <xf numFmtId="38" fontId="5" fillId="0" borderId="83" xfId="19" applyFont="1" applyBorder="1" applyAlignment="1">
      <alignment vertical="center"/>
    </xf>
    <xf numFmtId="196" fontId="5" fillId="0" borderId="97" xfId="17" applyNumberFormat="1" applyFont="1" applyBorder="1" applyAlignment="1">
      <alignment vertical="center"/>
    </xf>
    <xf numFmtId="184" fontId="5" fillId="0" borderId="97" xfId="19" applyNumberFormat="1" applyFont="1" applyBorder="1" applyAlignment="1">
      <alignment horizontal="right" vertical="center"/>
    </xf>
    <xf numFmtId="196" fontId="5" fillId="0" borderId="98" xfId="17" applyNumberFormat="1" applyFont="1" applyBorder="1" applyAlignment="1">
      <alignment horizontal="right" vertical="center"/>
    </xf>
    <xf numFmtId="197" fontId="5" fillId="0" borderId="97" xfId="19" applyNumberFormat="1" applyFont="1" applyBorder="1" applyAlignment="1">
      <alignment vertical="center"/>
    </xf>
    <xf numFmtId="196" fontId="5" fillId="0" borderId="98" xfId="17" applyNumberFormat="1" applyFont="1" applyBorder="1" applyAlignment="1">
      <alignment vertical="center"/>
    </xf>
    <xf numFmtId="197" fontId="5" fillId="0" borderId="97" xfId="17" applyNumberFormat="1" applyFont="1" applyBorder="1" applyAlignment="1">
      <alignment vertical="center"/>
    </xf>
    <xf numFmtId="179" fontId="18" fillId="0" borderId="83" xfId="26" applyNumberFormat="1" applyFont="1" applyFill="1" applyBorder="1" applyAlignment="1" quotePrefix="1">
      <alignment horizontal="right" vertical="center"/>
      <protection/>
    </xf>
    <xf numFmtId="196" fontId="5" fillId="0" borderId="99" xfId="17" applyNumberFormat="1" applyFont="1" applyBorder="1" applyAlignment="1">
      <alignment horizontal="right" vertical="center"/>
    </xf>
    <xf numFmtId="196" fontId="5" fillId="0" borderId="100" xfId="17" applyNumberFormat="1" applyFont="1" applyBorder="1" applyAlignment="1">
      <alignment horizontal="right" vertical="center"/>
    </xf>
    <xf numFmtId="179" fontId="18" fillId="0" borderId="101" xfId="26" applyNumberFormat="1" applyFont="1" applyFill="1" applyBorder="1" applyAlignment="1" quotePrefix="1">
      <alignment horizontal="right" vertical="center"/>
      <protection/>
    </xf>
    <xf numFmtId="179" fontId="18" fillId="0" borderId="102" xfId="26" applyNumberFormat="1" applyFont="1" applyFill="1" applyBorder="1" applyAlignment="1" quotePrefix="1">
      <alignment horizontal="right" vertical="center"/>
      <protection/>
    </xf>
    <xf numFmtId="0" fontId="5" fillId="0" borderId="103" xfId="30" applyFont="1" applyBorder="1" applyAlignment="1">
      <alignment horizontal="center" vertical="center"/>
      <protection/>
    </xf>
    <xf numFmtId="38" fontId="5" fillId="0" borderId="104" xfId="19" applyFont="1" applyBorder="1" applyAlignment="1">
      <alignment vertical="center"/>
    </xf>
    <xf numFmtId="38" fontId="5" fillId="0" borderId="105" xfId="19" applyFont="1" applyBorder="1" applyAlignment="1">
      <alignment vertical="center"/>
    </xf>
    <xf numFmtId="0" fontId="5" fillId="0" borderId="82" xfId="30" applyFont="1" applyBorder="1" applyAlignment="1">
      <alignment horizontal="center" vertical="center"/>
      <protection/>
    </xf>
    <xf numFmtId="0" fontId="5" fillId="0" borderId="83" xfId="30" applyFont="1" applyBorder="1" applyAlignment="1">
      <alignment horizontal="center" vertical="center"/>
      <protection/>
    </xf>
    <xf numFmtId="182" fontId="5" fillId="0" borderId="85" xfId="19" applyNumberFormat="1" applyFont="1" applyBorder="1" applyAlignment="1">
      <alignment vertical="center"/>
    </xf>
    <xf numFmtId="182" fontId="5" fillId="0" borderId="106" xfId="19" applyNumberFormat="1" applyFont="1" applyBorder="1" applyAlignment="1">
      <alignment vertical="center"/>
    </xf>
    <xf numFmtId="0" fontId="6" fillId="0" borderId="91" xfId="28" applyFont="1" applyBorder="1" applyAlignment="1">
      <alignment horizontal="right" vertical="center"/>
      <protection/>
    </xf>
    <xf numFmtId="0" fontId="6" fillId="0" borderId="73" xfId="28" applyFont="1" applyBorder="1" applyAlignment="1">
      <alignment horizontal="right" vertical="center"/>
      <protection/>
    </xf>
    <xf numFmtId="0" fontId="6" fillId="0" borderId="76" xfId="28" applyFont="1" applyBorder="1" applyAlignment="1">
      <alignment horizontal="right" vertical="center"/>
      <protection/>
    </xf>
    <xf numFmtId="180" fontId="18" fillId="0" borderId="87" xfId="26" applyNumberFormat="1" applyFont="1" applyFill="1" applyBorder="1" applyAlignment="1">
      <alignment horizontal="right" vertical="center"/>
      <protection/>
    </xf>
    <xf numFmtId="180" fontId="18" fillId="0" borderId="74" xfId="26" applyNumberFormat="1" applyFont="1" applyFill="1" applyBorder="1" applyAlignment="1">
      <alignment horizontal="right" vertical="center"/>
      <protection/>
    </xf>
    <xf numFmtId="177" fontId="18" fillId="0" borderId="74" xfId="26" applyNumberFormat="1" applyFont="1" applyFill="1" applyBorder="1" applyAlignment="1">
      <alignment horizontal="right" vertical="center"/>
      <protection/>
    </xf>
    <xf numFmtId="177" fontId="18" fillId="0" borderId="78" xfId="26" applyNumberFormat="1" applyFont="1" applyFill="1" applyBorder="1" applyAlignment="1">
      <alignment vertical="center"/>
      <protection/>
    </xf>
    <xf numFmtId="180" fontId="18" fillId="0" borderId="89" xfId="26" applyNumberFormat="1" applyFont="1" applyFill="1" applyBorder="1" applyAlignment="1">
      <alignment horizontal="right" vertical="center"/>
      <protection/>
    </xf>
    <xf numFmtId="186" fontId="18" fillId="0" borderId="107" xfId="26" applyNumberFormat="1" applyFont="1" applyFill="1" applyBorder="1" applyAlignment="1">
      <alignment horizontal="right" vertical="center"/>
      <protection/>
    </xf>
    <xf numFmtId="177" fontId="18" fillId="0" borderId="107" xfId="26" applyNumberFormat="1" applyFont="1" applyFill="1" applyBorder="1" applyAlignment="1">
      <alignment horizontal="right" vertical="center"/>
      <protection/>
    </xf>
    <xf numFmtId="177" fontId="18" fillId="0" borderId="88" xfId="26" applyNumberFormat="1" applyFont="1" applyFill="1" applyBorder="1" applyAlignment="1">
      <alignment vertical="center"/>
      <protection/>
    </xf>
    <xf numFmtId="186" fontId="18" fillId="0" borderId="74" xfId="26" applyNumberFormat="1" applyFont="1" applyFill="1" applyBorder="1" applyAlignment="1">
      <alignment horizontal="right" vertical="center"/>
      <protection/>
    </xf>
    <xf numFmtId="177" fontId="18" fillId="0" borderId="78" xfId="26" applyNumberFormat="1" applyFont="1" applyFill="1" applyBorder="1" applyAlignment="1">
      <alignment horizontal="right" vertical="center"/>
      <protection/>
    </xf>
    <xf numFmtId="177" fontId="18" fillId="0" borderId="88" xfId="26" applyNumberFormat="1" applyFont="1" applyFill="1" applyBorder="1" applyAlignment="1">
      <alignment horizontal="right" vertical="center"/>
      <protection/>
    </xf>
    <xf numFmtId="3" fontId="18" fillId="0" borderId="104" xfId="25" applyNumberFormat="1" applyFont="1" applyBorder="1" applyAlignment="1">
      <alignment horizontal="right" vertical="center" wrapText="1"/>
      <protection/>
    </xf>
    <xf numFmtId="177" fontId="5" fillId="0" borderId="104" xfId="25" applyNumberFormat="1" applyFont="1" applyBorder="1" applyAlignment="1">
      <alignment horizontal="right" vertical="center" wrapText="1"/>
      <protection/>
    </xf>
    <xf numFmtId="3" fontId="18" fillId="0" borderId="66" xfId="25" applyNumberFormat="1" applyFont="1" applyBorder="1" applyAlignment="1">
      <alignment horizontal="right" vertical="center" wrapText="1"/>
      <protection/>
    </xf>
    <xf numFmtId="177" fontId="5" fillId="0" borderId="66" xfId="25" applyNumberFormat="1" applyFont="1" applyBorder="1" applyAlignment="1">
      <alignment horizontal="right" vertical="center" wrapText="1"/>
      <protection/>
    </xf>
    <xf numFmtId="0" fontId="5" fillId="0" borderId="66" xfId="25" applyFont="1" applyBorder="1" applyAlignment="1">
      <alignment horizontal="right" vertical="center" wrapText="1"/>
      <protection/>
    </xf>
    <xf numFmtId="3" fontId="5" fillId="0" borderId="66" xfId="25" applyNumberFormat="1" applyFont="1" applyBorder="1" applyAlignment="1">
      <alignment horizontal="right" vertical="center" wrapText="1"/>
      <protection/>
    </xf>
    <xf numFmtId="0" fontId="18" fillId="0" borderId="66" xfId="25" applyFont="1" applyBorder="1" applyAlignment="1">
      <alignment horizontal="right" vertical="center" wrapText="1"/>
      <protection/>
    </xf>
    <xf numFmtId="3" fontId="18" fillId="0" borderId="84" xfId="25" applyNumberFormat="1" applyFont="1" applyBorder="1" applyAlignment="1">
      <alignment horizontal="right" vertical="center" wrapText="1"/>
      <protection/>
    </xf>
    <xf numFmtId="177" fontId="5" fillId="0" borderId="84" xfId="25" applyNumberFormat="1" applyFont="1" applyBorder="1" applyAlignment="1">
      <alignment horizontal="right" vertical="center" wrapText="1"/>
      <protection/>
    </xf>
    <xf numFmtId="0" fontId="5" fillId="0" borderId="84" xfId="25" applyFont="1" applyBorder="1" applyAlignment="1">
      <alignment horizontal="right" vertical="center" wrapText="1"/>
      <protection/>
    </xf>
    <xf numFmtId="0" fontId="18" fillId="0" borderId="104" xfId="25" applyFont="1" applyBorder="1" applyAlignment="1">
      <alignment horizontal="right" vertical="center" wrapText="1"/>
      <protection/>
    </xf>
    <xf numFmtId="0" fontId="5" fillId="0" borderId="104" xfId="25" applyFont="1" applyBorder="1" applyAlignment="1">
      <alignment horizontal="right" vertical="center" wrapText="1"/>
      <protection/>
    </xf>
    <xf numFmtId="3" fontId="5" fillId="0" borderId="84" xfId="25" applyNumberFormat="1" applyFont="1" applyBorder="1" applyAlignment="1">
      <alignment horizontal="right" vertical="center" wrapText="1"/>
      <protection/>
    </xf>
    <xf numFmtId="0" fontId="6" fillId="0" borderId="91" xfId="28" applyFont="1" applyBorder="1" applyAlignment="1">
      <alignment horizontal="right" vertical="top"/>
      <protection/>
    </xf>
    <xf numFmtId="0" fontId="6" fillId="0" borderId="73" xfId="28" applyFont="1" applyBorder="1" applyAlignment="1">
      <alignment horizontal="right" vertical="top"/>
      <protection/>
    </xf>
    <xf numFmtId="0" fontId="6" fillId="0" borderId="76" xfId="28" applyFont="1" applyBorder="1" applyAlignment="1">
      <alignment horizontal="right" vertical="top"/>
      <protection/>
    </xf>
    <xf numFmtId="38" fontId="5" fillId="0" borderId="87" xfId="19" applyFont="1" applyBorder="1" applyAlignment="1">
      <alignment horizontal="right" vertical="center"/>
    </xf>
    <xf numFmtId="38" fontId="5" fillId="0" borderId="74" xfId="19" applyFont="1" applyBorder="1" applyAlignment="1">
      <alignment horizontal="right" vertical="center"/>
    </xf>
    <xf numFmtId="38" fontId="5" fillId="0" borderId="78" xfId="19" applyFont="1" applyBorder="1" applyAlignment="1">
      <alignment horizontal="right" vertical="center"/>
    </xf>
    <xf numFmtId="38" fontId="18" fillId="0" borderId="87" xfId="19" applyFont="1" applyFill="1" applyBorder="1" applyAlignment="1" quotePrefix="1">
      <alignment horizontal="right" vertical="center"/>
    </xf>
    <xf numFmtId="38" fontId="18" fillId="0" borderId="74" xfId="19" applyFont="1" applyFill="1" applyBorder="1" applyAlignment="1" quotePrefix="1">
      <alignment horizontal="right" vertical="center"/>
    </xf>
    <xf numFmtId="38" fontId="18" fillId="0" borderId="78" xfId="19" applyFont="1" applyFill="1" applyBorder="1" applyAlignment="1" quotePrefix="1">
      <alignment horizontal="right" vertical="center"/>
    </xf>
    <xf numFmtId="38" fontId="18" fillId="0" borderId="89" xfId="19" applyFont="1" applyFill="1" applyBorder="1" applyAlignment="1" quotePrefix="1">
      <alignment horizontal="right" vertical="center"/>
    </xf>
    <xf numFmtId="38" fontId="18" fillId="0" borderId="107" xfId="19" applyFont="1" applyFill="1" applyBorder="1" applyAlignment="1" quotePrefix="1">
      <alignment horizontal="right" vertical="center"/>
    </xf>
    <xf numFmtId="38" fontId="18" fillId="0" borderId="88" xfId="19" applyFont="1" applyFill="1" applyBorder="1" applyAlignment="1" quotePrefix="1">
      <alignment horizontal="right" vertical="center"/>
    </xf>
    <xf numFmtId="182" fontId="5" fillId="0" borderId="87" xfId="19" applyNumberFormat="1" applyFont="1" applyBorder="1" applyAlignment="1">
      <alignment horizontal="right" vertical="center"/>
    </xf>
    <xf numFmtId="182" fontId="5" fillId="0" borderId="74" xfId="19" applyNumberFormat="1" applyFont="1" applyBorder="1" applyAlignment="1">
      <alignment horizontal="right" vertical="center"/>
    </xf>
    <xf numFmtId="182" fontId="5" fillId="0" borderId="78" xfId="19" applyNumberFormat="1" applyFont="1" applyBorder="1" applyAlignment="1">
      <alignment horizontal="right" vertical="center"/>
    </xf>
    <xf numFmtId="188" fontId="5" fillId="0" borderId="87" xfId="28" applyNumberFormat="1" applyFont="1" applyBorder="1" applyAlignment="1">
      <alignment horizontal="right" vertical="center"/>
      <protection/>
    </xf>
    <xf numFmtId="188" fontId="5" fillId="0" borderId="74" xfId="28" applyNumberFormat="1" applyFont="1" applyBorder="1" applyAlignment="1">
      <alignment horizontal="right" vertical="center"/>
      <protection/>
    </xf>
    <xf numFmtId="188" fontId="5" fillId="0" borderId="89" xfId="28" applyNumberFormat="1" applyFont="1" applyBorder="1" applyAlignment="1">
      <alignment horizontal="right" vertical="center"/>
      <protection/>
    </xf>
    <xf numFmtId="188" fontId="5" fillId="0" borderId="107" xfId="28" applyNumberFormat="1" applyFont="1" applyBorder="1" applyAlignment="1">
      <alignment horizontal="right" vertical="center"/>
      <protection/>
    </xf>
    <xf numFmtId="182" fontId="18" fillId="0" borderId="88" xfId="19" applyNumberFormat="1" applyFont="1" applyFill="1" applyBorder="1" applyAlignment="1" quotePrefix="1">
      <alignment horizontal="right" vertical="center"/>
    </xf>
    <xf numFmtId="0" fontId="5" fillId="0" borderId="64" xfId="25" applyFont="1" applyBorder="1" applyAlignment="1">
      <alignment horizontal="center" vertical="center" wrapText="1"/>
      <protection/>
    </xf>
    <xf numFmtId="0" fontId="5" fillId="0" borderId="61" xfId="25" applyFont="1" applyBorder="1" applyAlignment="1">
      <alignment horizontal="distributed" vertical="center" wrapText="1"/>
      <protection/>
    </xf>
    <xf numFmtId="0" fontId="5" fillId="0" borderId="104" xfId="25" applyFont="1" applyBorder="1" applyAlignment="1">
      <alignment horizontal="center" vertical="center" wrapText="1"/>
      <protection/>
    </xf>
    <xf numFmtId="0" fontId="5" fillId="0" borderId="69" xfId="28" applyFont="1" applyBorder="1" applyAlignment="1">
      <alignment horizontal="center" vertical="center"/>
      <protection/>
    </xf>
    <xf numFmtId="0" fontId="5" fillId="0" borderId="64" xfId="28" applyFont="1" applyBorder="1" applyAlignment="1">
      <alignment horizontal="center" vertical="center"/>
      <protection/>
    </xf>
    <xf numFmtId="0" fontId="4" fillId="0" borderId="72" xfId="28" applyFont="1" applyBorder="1" applyAlignment="1">
      <alignment horizontal="center" vertical="center"/>
      <protection/>
    </xf>
    <xf numFmtId="0" fontId="4" fillId="0" borderId="60" xfId="28" applyFont="1" applyBorder="1" applyAlignment="1">
      <alignment horizontal="center" vertical="center"/>
      <protection/>
    </xf>
    <xf numFmtId="0" fontId="4" fillId="0" borderId="71" xfId="28" applyFont="1" applyBorder="1" applyAlignment="1">
      <alignment horizontal="center" vertical="center"/>
      <protection/>
    </xf>
    <xf numFmtId="0" fontId="4" fillId="0" borderId="61" xfId="28" applyFont="1" applyBorder="1" applyAlignment="1">
      <alignment horizontal="center" vertical="center"/>
      <protection/>
    </xf>
    <xf numFmtId="0" fontId="5" fillId="0" borderId="69" xfId="25" applyFont="1" applyBorder="1" applyAlignment="1">
      <alignment horizontal="center" vertical="center" wrapText="1"/>
      <protection/>
    </xf>
    <xf numFmtId="0" fontId="5" fillId="0" borderId="57" xfId="25" applyFont="1" applyBorder="1" applyAlignment="1">
      <alignment horizontal="center" vertical="center" wrapText="1"/>
      <protection/>
    </xf>
    <xf numFmtId="0" fontId="5" fillId="0" borderId="64" xfId="30" applyFont="1" applyBorder="1" applyAlignment="1">
      <alignment horizontal="center" vertical="center" wrapText="1"/>
      <protection/>
    </xf>
    <xf numFmtId="0" fontId="5" fillId="0" borderId="57" xfId="30" applyFont="1" applyBorder="1" applyAlignment="1">
      <alignment horizontal="center" vertical="center"/>
      <protection/>
    </xf>
    <xf numFmtId="0" fontId="5" fillId="0" borderId="64" xfId="30" applyFont="1" applyBorder="1" applyAlignment="1">
      <alignment horizontal="center" vertical="center"/>
      <protection/>
    </xf>
    <xf numFmtId="0" fontId="7" fillId="0" borderId="57" xfId="25" applyBorder="1" applyAlignment="1">
      <alignment horizontal="center" vertical="center" textRotation="255" wrapText="1"/>
      <protection/>
    </xf>
    <xf numFmtId="0" fontId="7" fillId="0" borderId="64" xfId="25" applyBorder="1" applyAlignment="1">
      <alignment horizontal="center" vertical="center" textRotation="255" wrapText="1"/>
      <protection/>
    </xf>
    <xf numFmtId="0" fontId="5" fillId="0" borderId="61" xfId="30" applyFont="1" applyBorder="1" applyAlignment="1">
      <alignment horizontal="center" vertical="center"/>
      <protection/>
    </xf>
    <xf numFmtId="0" fontId="7" fillId="0" borderId="61" xfId="25" applyBorder="1" applyAlignment="1">
      <alignment horizontal="center" vertical="center"/>
      <protection/>
    </xf>
    <xf numFmtId="0" fontId="5" fillId="0" borderId="58" xfId="30" applyFont="1" applyBorder="1" applyAlignment="1">
      <alignment horizontal="center" vertical="center"/>
      <protection/>
    </xf>
    <xf numFmtId="0" fontId="5" fillId="0" borderId="80" xfId="30" applyFont="1" applyBorder="1" applyAlignment="1">
      <alignment horizontal="center" vertical="center"/>
      <protection/>
    </xf>
    <xf numFmtId="0" fontId="5" fillId="0" borderId="69" xfId="30" applyFont="1" applyBorder="1" applyAlignment="1">
      <alignment horizontal="center" vertical="center" wrapText="1"/>
      <protection/>
    </xf>
    <xf numFmtId="0" fontId="5" fillId="0" borderId="57" xfId="30" applyFont="1" applyBorder="1" applyAlignment="1">
      <alignment horizontal="center" vertical="center" wrapText="1"/>
      <protection/>
    </xf>
    <xf numFmtId="0" fontId="5" fillId="0" borderId="64" xfId="32" applyFont="1" applyBorder="1" applyAlignment="1">
      <alignment horizontal="center" vertical="center" textRotation="255" wrapText="1"/>
      <protection/>
    </xf>
    <xf numFmtId="0" fontId="5" fillId="0" borderId="72" xfId="30" applyFont="1" applyBorder="1" applyAlignment="1">
      <alignment horizontal="center" vertical="center"/>
      <protection/>
    </xf>
    <xf numFmtId="0" fontId="5" fillId="0" borderId="60" xfId="30" applyFont="1" applyBorder="1" applyAlignment="1">
      <alignment horizontal="center" vertical="center"/>
      <protection/>
    </xf>
    <xf numFmtId="0" fontId="5" fillId="0" borderId="69" xfId="30" applyFont="1" applyBorder="1" applyAlignment="1">
      <alignment horizontal="center" vertical="center" textRotation="255" wrapText="1"/>
      <protection/>
    </xf>
    <xf numFmtId="0" fontId="7" fillId="0" borderId="57" xfId="25" applyBorder="1" applyAlignment="1">
      <alignment horizontal="center" vertical="center" textRotation="255"/>
      <protection/>
    </xf>
    <xf numFmtId="0" fontId="7" fillId="0" borderId="64" xfId="25" applyBorder="1" applyAlignment="1">
      <alignment horizontal="center" vertical="center" textRotation="255"/>
      <protection/>
    </xf>
    <xf numFmtId="0" fontId="5" fillId="0" borderId="69" xfId="32" applyFont="1" applyBorder="1" applyAlignment="1">
      <alignment horizontal="center" vertical="center" wrapText="1"/>
      <protection/>
    </xf>
    <xf numFmtId="0" fontId="5" fillId="0" borderId="64" xfId="32" applyFont="1" applyBorder="1" applyAlignment="1">
      <alignment horizontal="center" vertical="center"/>
      <protection/>
    </xf>
    <xf numFmtId="0" fontId="5" fillId="0" borderId="69" xfId="32" applyFont="1" applyBorder="1" applyAlignment="1">
      <alignment horizontal="center" vertical="center"/>
      <protection/>
    </xf>
    <xf numFmtId="0" fontId="5" fillId="0" borderId="58" xfId="32" applyFont="1" applyBorder="1" applyAlignment="1">
      <alignment horizontal="center" vertical="center"/>
      <protection/>
    </xf>
    <xf numFmtId="0" fontId="5" fillId="0" borderId="80" xfId="32" applyFont="1" applyBorder="1" applyAlignment="1">
      <alignment horizontal="center" vertical="center"/>
      <protection/>
    </xf>
    <xf numFmtId="0" fontId="5" fillId="0" borderId="59" xfId="32" applyFont="1" applyBorder="1" applyAlignment="1">
      <alignment horizontal="center" vertical="center"/>
      <protection/>
    </xf>
    <xf numFmtId="38" fontId="5" fillId="0" borderId="61" xfId="19" applyFont="1" applyBorder="1" applyAlignment="1">
      <alignment horizontal="center" vertical="center"/>
    </xf>
    <xf numFmtId="38" fontId="5" fillId="0" borderId="58" xfId="19" applyFont="1" applyBorder="1" applyAlignment="1">
      <alignment horizontal="center" vertical="center" wrapText="1"/>
    </xf>
    <xf numFmtId="38" fontId="5" fillId="0" borderId="59" xfId="19" applyFont="1" applyBorder="1" applyAlignment="1">
      <alignment horizontal="center" vertical="center" wrapText="1"/>
    </xf>
    <xf numFmtId="38" fontId="5" fillId="0" borderId="69" xfId="19" applyFont="1" applyBorder="1" applyAlignment="1">
      <alignment horizontal="center" vertical="center" wrapText="1"/>
    </xf>
    <xf numFmtId="38" fontId="5" fillId="0" borderId="57" xfId="19" applyFont="1" applyBorder="1" applyAlignment="1">
      <alignment horizontal="center" vertical="center" wrapText="1"/>
    </xf>
    <xf numFmtId="38" fontId="5" fillId="0" borderId="64" xfId="19" applyFont="1" applyBorder="1" applyAlignment="1">
      <alignment horizontal="center" vertical="center" wrapText="1"/>
    </xf>
    <xf numFmtId="38" fontId="5" fillId="0" borderId="57" xfId="19" applyFont="1" applyBorder="1" applyAlignment="1">
      <alignment horizontal="center" vertical="center"/>
    </xf>
    <xf numFmtId="38" fontId="5" fillId="0" borderId="64" xfId="19" applyFont="1" applyBorder="1" applyAlignment="1">
      <alignment horizontal="center" vertical="center"/>
    </xf>
    <xf numFmtId="38" fontId="5" fillId="0" borderId="72" xfId="19" applyFont="1" applyBorder="1" applyAlignment="1">
      <alignment horizontal="center" vertical="center" wrapText="1"/>
    </xf>
    <xf numFmtId="38" fontId="5" fillId="0" borderId="71" xfId="19" applyFont="1" applyBorder="1" applyAlignment="1">
      <alignment horizontal="center" vertical="center" wrapText="1"/>
    </xf>
    <xf numFmtId="38" fontId="5" fillId="0" borderId="63" xfId="19" applyFont="1" applyBorder="1" applyAlignment="1">
      <alignment horizontal="center" vertical="center" wrapText="1"/>
    </xf>
    <xf numFmtId="38" fontId="5" fillId="0" borderId="90" xfId="19" applyFont="1" applyBorder="1" applyAlignment="1">
      <alignment horizontal="center" vertical="center" wrapText="1"/>
    </xf>
    <xf numFmtId="38" fontId="5" fillId="0" borderId="58" xfId="19" applyFont="1" applyBorder="1" applyAlignment="1">
      <alignment horizontal="center" vertical="center"/>
    </xf>
    <xf numFmtId="38" fontId="5" fillId="0" borderId="59" xfId="19" applyFont="1" applyBorder="1" applyAlignment="1">
      <alignment horizontal="center" vertical="center"/>
    </xf>
    <xf numFmtId="38" fontId="5" fillId="0" borderId="80" xfId="19" applyFont="1" applyBorder="1" applyAlignment="1">
      <alignment horizontal="center" vertical="center"/>
    </xf>
    <xf numFmtId="0" fontId="5" fillId="0" borderId="72" xfId="32" applyFont="1" applyBorder="1" applyAlignment="1">
      <alignment horizontal="center" vertical="center"/>
      <protection/>
    </xf>
    <xf numFmtId="0" fontId="5" fillId="0" borderId="71" xfId="32" applyFont="1" applyBorder="1" applyAlignment="1">
      <alignment horizontal="center" vertical="center"/>
      <protection/>
    </xf>
    <xf numFmtId="0" fontId="5" fillId="0" borderId="63" xfId="32" applyFont="1" applyBorder="1" applyAlignment="1">
      <alignment horizontal="center" vertical="center"/>
      <protection/>
    </xf>
    <xf numFmtId="0" fontId="5" fillId="0" borderId="90" xfId="32" applyFont="1" applyBorder="1" applyAlignment="1">
      <alignment horizontal="center" vertical="center"/>
      <protection/>
    </xf>
    <xf numFmtId="0" fontId="18" fillId="0" borderId="58" xfId="32" applyFont="1" applyBorder="1" applyAlignment="1">
      <alignment horizontal="center" vertical="center"/>
      <protection/>
    </xf>
    <xf numFmtId="0" fontId="18" fillId="0" borderId="59" xfId="32" applyFont="1" applyBorder="1" applyAlignment="1">
      <alignment horizontal="center" vertical="center"/>
      <protection/>
    </xf>
    <xf numFmtId="0" fontId="5" fillId="0" borderId="69" xfId="32" applyFont="1" applyBorder="1" applyAlignment="1">
      <alignment horizontal="center" vertical="center" textRotation="255" wrapText="1"/>
      <protection/>
    </xf>
    <xf numFmtId="0" fontId="5" fillId="0" borderId="57" xfId="32" applyFont="1" applyBorder="1" applyAlignment="1">
      <alignment horizontal="center" vertical="center" textRotation="255" wrapText="1"/>
      <protection/>
    </xf>
    <xf numFmtId="0" fontId="5" fillId="0" borderId="66" xfId="25" applyFont="1" applyBorder="1" applyAlignment="1">
      <alignment horizontal="center" vertical="center" wrapText="1"/>
      <protection/>
    </xf>
    <xf numFmtId="0" fontId="5" fillId="0" borderId="84" xfId="25" applyFont="1" applyBorder="1" applyAlignment="1">
      <alignment horizontal="center" vertical="center" wrapText="1"/>
      <protection/>
    </xf>
    <xf numFmtId="0" fontId="5" fillId="0" borderId="64" xfId="25" applyFont="1" applyBorder="1" applyAlignment="1">
      <alignment horizontal="distributed" vertical="center" wrapText="1"/>
      <protection/>
    </xf>
    <xf numFmtId="0" fontId="5" fillId="0" borderId="57" xfId="25" applyFont="1" applyBorder="1" applyAlignment="1">
      <alignment horizontal="distributed" vertical="center" wrapText="1"/>
      <protection/>
    </xf>
    <xf numFmtId="0" fontId="5" fillId="0" borderId="61" xfId="25" applyFont="1" applyBorder="1" applyAlignment="1">
      <alignment horizontal="center" vertical="center" textRotation="255" wrapText="1"/>
      <protection/>
    </xf>
    <xf numFmtId="0" fontId="5" fillId="0" borderId="72" xfId="25" applyFont="1" applyBorder="1" applyAlignment="1">
      <alignment horizontal="distributed" vertical="center" wrapText="1"/>
      <protection/>
    </xf>
    <xf numFmtId="0" fontId="5" fillId="0" borderId="80" xfId="25" applyFont="1" applyBorder="1" applyAlignment="1">
      <alignment horizontal="distributed" vertical="center" wrapText="1"/>
      <protection/>
    </xf>
    <xf numFmtId="0" fontId="5" fillId="0" borderId="59" xfId="25" applyFont="1" applyBorder="1" applyAlignment="1">
      <alignment horizontal="distributed" vertical="center" wrapText="1"/>
      <protection/>
    </xf>
    <xf numFmtId="0" fontId="5" fillId="0" borderId="58" xfId="28" applyFont="1" applyBorder="1" applyAlignment="1">
      <alignment horizontal="center" vertical="center"/>
      <protection/>
    </xf>
    <xf numFmtId="0" fontId="5" fillId="0" borderId="80" xfId="28" applyFont="1" applyBorder="1" applyAlignment="1">
      <alignment horizontal="center" vertical="center"/>
      <protection/>
    </xf>
    <xf numFmtId="0" fontId="5" fillId="0" borderId="59" xfId="28" applyFont="1" applyBorder="1" applyAlignment="1">
      <alignment horizontal="center" vertical="center"/>
      <protection/>
    </xf>
    <xf numFmtId="0" fontId="5" fillId="0" borderId="69" xfId="28" applyFont="1" applyBorder="1" applyAlignment="1">
      <alignment horizontal="center" vertical="center" wrapText="1"/>
      <protection/>
    </xf>
    <xf numFmtId="0" fontId="5" fillId="0" borderId="64" xfId="28" applyFont="1" applyBorder="1" applyAlignment="1">
      <alignment horizontal="center" vertical="center" wrapText="1"/>
      <protection/>
    </xf>
    <xf numFmtId="0" fontId="5" fillId="0" borderId="61" xfId="28" applyFont="1" applyBorder="1" applyAlignment="1">
      <alignment horizontal="center" vertical="center"/>
      <protection/>
    </xf>
    <xf numFmtId="0" fontId="5" fillId="0" borderId="72" xfId="28" applyFont="1" applyBorder="1" applyAlignment="1">
      <alignment horizontal="center" vertical="center" wrapText="1"/>
      <protection/>
    </xf>
    <xf numFmtId="0" fontId="5" fillId="0" borderId="60" xfId="28" applyFont="1" applyBorder="1" applyAlignment="1">
      <alignment horizontal="center" vertical="center" wrapText="1"/>
      <protection/>
    </xf>
    <xf numFmtId="0" fontId="5" fillId="0" borderId="71" xfId="28" applyFont="1" applyBorder="1" applyAlignment="1">
      <alignment horizontal="center" vertical="center" wrapText="1"/>
      <protection/>
    </xf>
    <xf numFmtId="0" fontId="0" fillId="0" borderId="64" xfId="28" applyBorder="1" applyAlignment="1">
      <alignment horizontal="center" vertical="center"/>
      <protection/>
    </xf>
    <xf numFmtId="0" fontId="0" fillId="0" borderId="64" xfId="28" applyBorder="1" applyAlignment="1">
      <alignment horizontal="center" vertical="center" wrapText="1"/>
      <protection/>
    </xf>
    <xf numFmtId="0" fontId="5" fillId="0" borderId="58" xfId="28" applyFont="1" applyBorder="1" applyAlignment="1">
      <alignment horizontal="center" vertical="center" wrapText="1"/>
      <protection/>
    </xf>
    <xf numFmtId="0" fontId="0" fillId="0" borderId="59" xfId="28" applyBorder="1" applyAlignment="1">
      <alignment/>
      <protection/>
    </xf>
    <xf numFmtId="0" fontId="5" fillId="0" borderId="59" xfId="28" applyFont="1" applyBorder="1" applyAlignment="1">
      <alignment horizontal="center" vertical="center" wrapText="1"/>
      <protection/>
    </xf>
    <xf numFmtId="0" fontId="5" fillId="0" borderId="61" xfId="28" applyFont="1" applyBorder="1" applyAlignment="1">
      <alignment horizontal="center" vertical="center" wrapText="1"/>
      <protection/>
    </xf>
    <xf numFmtId="201" fontId="5" fillId="0" borderId="61" xfId="28" applyNumberFormat="1" applyFont="1" applyBorder="1" applyAlignment="1">
      <alignment horizontal="center" vertical="center" wrapText="1"/>
      <protection/>
    </xf>
    <xf numFmtId="0" fontId="5" fillId="0" borderId="69" xfId="24" applyFont="1" applyBorder="1" applyAlignment="1">
      <alignment horizontal="center" vertical="center"/>
      <protection/>
    </xf>
    <xf numFmtId="189" fontId="12" fillId="0" borderId="32" xfId="27" applyNumberFormat="1" applyFont="1" applyBorder="1" applyAlignment="1">
      <alignment horizontal="center" vertical="center" wrapText="1"/>
      <protection/>
    </xf>
    <xf numFmtId="189" fontId="12" fillId="0" borderId="108" xfId="27" applyNumberFormat="1" applyFont="1" applyBorder="1" applyAlignment="1">
      <alignment horizontal="center" vertical="center"/>
      <protection/>
    </xf>
    <xf numFmtId="178" fontId="12" fillId="0" borderId="31" xfId="27" applyNumberFormat="1" applyFont="1" applyBorder="1" applyAlignment="1">
      <alignment horizontal="center" vertical="center"/>
      <protection/>
    </xf>
    <xf numFmtId="178" fontId="12" fillId="0" borderId="2" xfId="27" applyNumberFormat="1" applyFont="1" applyBorder="1" applyAlignment="1">
      <alignment horizontal="center" vertical="center"/>
      <protection/>
    </xf>
    <xf numFmtId="190" fontId="12" fillId="0" borderId="109" xfId="27" applyNumberFormat="1" applyFont="1" applyBorder="1" applyAlignment="1">
      <alignment horizontal="center" vertical="center" wrapText="1"/>
      <protection/>
    </xf>
    <xf numFmtId="190" fontId="12" fillId="0" borderId="110" xfId="27" applyNumberFormat="1" applyFont="1" applyBorder="1" applyAlignment="1">
      <alignment horizontal="center" vertical="center" wrapText="1"/>
      <protection/>
    </xf>
    <xf numFmtId="189" fontId="12" fillId="0" borderId="31" xfId="27" applyNumberFormat="1" applyFont="1" applyBorder="1" applyAlignment="1">
      <alignment horizontal="center" vertical="center" wrapText="1"/>
      <protection/>
    </xf>
    <xf numFmtId="189" fontId="12" fillId="0" borderId="2" xfId="27" applyNumberFormat="1" applyFont="1" applyBorder="1" applyAlignment="1">
      <alignment horizontal="center" vertical="center"/>
      <protection/>
    </xf>
    <xf numFmtId="189" fontId="12" fillId="0" borderId="31" xfId="27" applyNumberFormat="1" applyFont="1" applyBorder="1" applyAlignment="1">
      <alignment horizontal="center" vertical="center"/>
      <protection/>
    </xf>
    <xf numFmtId="190" fontId="14" fillId="0" borderId="31" xfId="27" applyNumberFormat="1" applyFont="1" applyBorder="1" applyAlignment="1">
      <alignment horizontal="center" vertical="center" wrapText="1"/>
      <protection/>
    </xf>
    <xf numFmtId="190" fontId="14" fillId="0" borderId="2" xfId="27" applyNumberFormat="1" applyFont="1" applyBorder="1" applyAlignment="1">
      <alignment horizontal="center" vertical="center"/>
      <protection/>
    </xf>
    <xf numFmtId="189" fontId="12" fillId="0" borderId="111" xfId="27" applyNumberFormat="1" applyFont="1" applyBorder="1" applyAlignment="1">
      <alignment horizontal="left" vertical="center" wrapText="1"/>
      <protection/>
    </xf>
    <xf numFmtId="189" fontId="12" fillId="0" borderId="112" xfId="27" applyNumberFormat="1" applyFont="1" applyBorder="1" applyAlignment="1">
      <alignment horizontal="left" vertical="center" wrapText="1"/>
      <protection/>
    </xf>
    <xf numFmtId="189" fontId="12" fillId="0" borderId="113" xfId="27" applyNumberFormat="1" applyFont="1" applyBorder="1" applyAlignment="1">
      <alignment horizontal="left" vertical="center" wrapText="1"/>
      <protection/>
    </xf>
    <xf numFmtId="189" fontId="12" fillId="0" borderId="114" xfId="27" applyNumberFormat="1" applyFont="1" applyBorder="1" applyAlignment="1">
      <alignment horizontal="left" vertical="center" wrapText="1"/>
      <protection/>
    </xf>
    <xf numFmtId="189" fontId="12" fillId="0" borderId="36" xfId="27" applyNumberFormat="1" applyFont="1" applyBorder="1" applyAlignment="1">
      <alignment horizontal="center" vertical="center" wrapText="1"/>
      <protection/>
    </xf>
    <xf numFmtId="189" fontId="12" fillId="0" borderId="35" xfId="27" applyNumberFormat="1" applyFont="1" applyBorder="1" applyAlignment="1">
      <alignment horizontal="center" vertical="center" wrapText="1"/>
      <protection/>
    </xf>
    <xf numFmtId="38" fontId="9" fillId="0" borderId="111" xfId="19" applyFont="1" applyBorder="1" applyAlignment="1">
      <alignment horizontal="left" vertical="center" wrapText="1"/>
    </xf>
    <xf numFmtId="38" fontId="9" fillId="0" borderId="112" xfId="19" applyFont="1" applyBorder="1" applyAlignment="1">
      <alignment horizontal="left" vertical="center" wrapText="1"/>
    </xf>
    <xf numFmtId="38" fontId="9" fillId="0" borderId="113" xfId="19" applyFont="1" applyBorder="1" applyAlignment="1">
      <alignment horizontal="left" vertical="center" wrapText="1"/>
    </xf>
    <xf numFmtId="38" fontId="9" fillId="0" borderId="114" xfId="19" applyFont="1" applyBorder="1" applyAlignment="1">
      <alignment horizontal="left" vertical="center" wrapText="1"/>
    </xf>
    <xf numFmtId="38" fontId="9" fillId="0" borderId="32" xfId="19" applyFont="1" applyBorder="1" applyAlignment="1">
      <alignment horizontal="center" vertical="center"/>
    </xf>
    <xf numFmtId="38" fontId="9" fillId="0" borderId="108" xfId="19" applyFont="1" applyBorder="1" applyAlignment="1">
      <alignment horizontal="center" vertical="center"/>
    </xf>
    <xf numFmtId="38" fontId="9" fillId="0" borderId="36" xfId="19" applyFont="1" applyBorder="1" applyAlignment="1">
      <alignment horizontal="center" vertical="center"/>
    </xf>
    <xf numFmtId="38" fontId="9" fillId="0" borderId="31" xfId="19" applyFont="1" applyBorder="1" applyAlignment="1">
      <alignment horizontal="center" vertical="center"/>
    </xf>
    <xf numFmtId="189" fontId="9" fillId="0" borderId="111" xfId="27" applyNumberFormat="1" applyFont="1" applyBorder="1" applyAlignment="1">
      <alignment horizontal="left" vertical="center" wrapText="1"/>
      <protection/>
    </xf>
    <xf numFmtId="189" fontId="9" fillId="0" borderId="112" xfId="27" applyNumberFormat="1" applyFont="1" applyBorder="1" applyAlignment="1">
      <alignment horizontal="left" vertical="center" wrapText="1"/>
      <protection/>
    </xf>
    <xf numFmtId="0" fontId="6" fillId="0" borderId="108" xfId="23" applyFont="1" applyBorder="1" applyAlignment="1">
      <alignment horizontal="center" vertical="center" wrapText="1"/>
      <protection/>
    </xf>
    <xf numFmtId="0" fontId="6" fillId="0" borderId="36" xfId="23" applyFont="1" applyBorder="1" applyAlignment="1">
      <alignment horizontal="center" vertical="center" wrapText="1"/>
      <protection/>
    </xf>
    <xf numFmtId="0" fontId="6" fillId="0" borderId="31" xfId="23" applyFont="1" applyBorder="1" applyAlignment="1">
      <alignment horizontal="center" vertical="center" wrapText="1"/>
      <protection/>
    </xf>
    <xf numFmtId="0" fontId="6" fillId="0" borderId="32" xfId="23" applyFont="1" applyBorder="1" applyAlignment="1">
      <alignment horizontal="center" vertical="center" wrapText="1"/>
      <protection/>
    </xf>
    <xf numFmtId="0" fontId="6" fillId="0" borderId="26" xfId="23" applyFont="1" applyBorder="1" applyAlignment="1">
      <alignment horizontal="center" vertical="center" wrapText="1"/>
      <protection/>
    </xf>
    <xf numFmtId="0" fontId="6" fillId="0" borderId="2" xfId="23" applyFont="1" applyBorder="1" applyAlignment="1">
      <alignment horizontal="center" vertical="center" wrapText="1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7" fillId="0" borderId="2" xfId="23" applyFont="1" applyBorder="1" applyAlignment="1">
      <alignment horizontal="center" vertical="center" wrapText="1"/>
      <protection/>
    </xf>
    <xf numFmtId="0" fontId="9" fillId="0" borderId="115" xfId="23" applyFont="1" applyBorder="1" applyAlignment="1">
      <alignment horizontal="left" vertical="center" wrapText="1"/>
      <protection/>
    </xf>
    <xf numFmtId="0" fontId="9" fillId="0" borderId="116" xfId="23" applyFont="1" applyBorder="1" applyAlignment="1">
      <alignment horizontal="left" vertical="center" wrapText="1"/>
      <protection/>
    </xf>
    <xf numFmtId="0" fontId="9" fillId="0" borderId="117" xfId="23" applyFont="1" applyBorder="1" applyAlignment="1">
      <alignment horizontal="left" vertical="center" wrapText="1"/>
      <protection/>
    </xf>
    <xf numFmtId="0" fontId="9" fillId="0" borderId="118" xfId="23" applyFont="1" applyBorder="1" applyAlignment="1">
      <alignment horizontal="left" vertical="center" wrapText="1"/>
      <protection/>
    </xf>
    <xf numFmtId="0" fontId="9" fillId="0" borderId="119" xfId="23" applyFont="1" applyBorder="1" applyAlignment="1">
      <alignment horizontal="left" vertical="center" wrapText="1"/>
      <protection/>
    </xf>
    <xf numFmtId="0" fontId="9" fillId="0" borderId="120" xfId="23" applyFont="1" applyBorder="1" applyAlignment="1">
      <alignment horizontal="left" vertical="center" wrapText="1"/>
      <protection/>
    </xf>
    <xf numFmtId="0" fontId="6" fillId="0" borderId="121" xfId="23" applyFont="1" applyBorder="1" applyAlignment="1">
      <alignment horizontal="center" vertical="center" wrapText="1"/>
      <protection/>
    </xf>
    <xf numFmtId="0" fontId="6" fillId="0" borderId="48" xfId="23" applyFont="1" applyBorder="1" applyAlignment="1">
      <alignment horizontal="center" vertical="center" wrapText="1"/>
      <protection/>
    </xf>
    <xf numFmtId="0" fontId="6" fillId="0" borderId="110" xfId="23" applyFont="1" applyBorder="1" applyAlignment="1">
      <alignment horizontal="center" vertical="center" wrapText="1"/>
      <protection/>
    </xf>
    <xf numFmtId="0" fontId="6" fillId="0" borderId="38" xfId="23" applyFont="1" applyBorder="1" applyAlignment="1">
      <alignment horizontal="center" vertical="center" wrapText="1"/>
      <protection/>
    </xf>
    <xf numFmtId="178" fontId="6" fillId="0" borderId="31" xfId="23" applyNumberFormat="1" applyFont="1" applyBorder="1" applyAlignment="1">
      <alignment horizontal="center" vertical="center" wrapText="1"/>
      <protection/>
    </xf>
    <xf numFmtId="178" fontId="6" fillId="0" borderId="2" xfId="23" applyNumberFormat="1" applyFont="1" applyBorder="1" applyAlignment="1">
      <alignment horizontal="center" vertical="center" wrapText="1"/>
      <protection/>
    </xf>
    <xf numFmtId="0" fontId="6" fillId="0" borderId="54" xfId="23" applyFont="1" applyBorder="1" applyAlignment="1">
      <alignment horizontal="center" vertical="center" wrapText="1"/>
      <protection/>
    </xf>
    <xf numFmtId="0" fontId="6" fillId="0" borderId="49" xfId="23" applyFont="1" applyBorder="1" applyAlignment="1">
      <alignment horizontal="center" vertical="center" wrapText="1"/>
      <protection/>
    </xf>
    <xf numFmtId="0" fontId="6" fillId="0" borderId="50" xfId="23" applyFont="1" applyBorder="1" applyAlignment="1">
      <alignment horizontal="center" vertical="center" wrapText="1"/>
      <protection/>
    </xf>
    <xf numFmtId="178" fontId="6" fillId="0" borderId="108" xfId="23" applyNumberFormat="1" applyFont="1" applyBorder="1" applyAlignment="1">
      <alignment horizontal="center" vertical="center" wrapText="1"/>
      <protection/>
    </xf>
    <xf numFmtId="0" fontId="6" fillId="0" borderId="44" xfId="23" applyFont="1" applyBorder="1" applyAlignment="1">
      <alignment horizontal="center" vertical="center" wrapText="1"/>
      <protection/>
    </xf>
    <xf numFmtId="38" fontId="9" fillId="0" borderId="31" xfId="19" applyFont="1" applyBorder="1" applyAlignment="1">
      <alignment horizontal="center" vertical="center" wrapText="1"/>
    </xf>
    <xf numFmtId="38" fontId="9" fillId="0" borderId="32" xfId="19" applyFont="1" applyBorder="1" applyAlignment="1">
      <alignment horizontal="center" vertical="center" wrapText="1"/>
    </xf>
    <xf numFmtId="38" fontId="9" fillId="0" borderId="2" xfId="19" applyFont="1" applyBorder="1" applyAlignment="1">
      <alignment horizontal="center" vertical="center"/>
    </xf>
    <xf numFmtId="38" fontId="9" fillId="0" borderId="120" xfId="19" applyFont="1" applyBorder="1" applyAlignment="1">
      <alignment horizontal="left" vertical="center" wrapText="1"/>
    </xf>
    <xf numFmtId="38" fontId="9" fillId="0" borderId="122" xfId="19" applyFont="1" applyBorder="1" applyAlignment="1">
      <alignment horizontal="left" vertical="center" wrapText="1"/>
    </xf>
    <xf numFmtId="38" fontId="9" fillId="0" borderId="38" xfId="19" applyFont="1" applyBorder="1" applyAlignment="1">
      <alignment horizontal="center" vertical="center" wrapText="1"/>
    </xf>
    <xf numFmtId="38" fontId="9" fillId="0" borderId="110" xfId="19" applyFont="1" applyBorder="1" applyAlignment="1">
      <alignment horizontal="center" vertical="center"/>
    </xf>
    <xf numFmtId="38" fontId="9" fillId="0" borderId="26" xfId="19" applyFont="1" applyBorder="1" applyAlignment="1">
      <alignment horizontal="center" vertical="center"/>
    </xf>
    <xf numFmtId="38" fontId="9" fillId="0" borderId="109" xfId="19" applyFont="1" applyBorder="1" applyAlignment="1">
      <alignment horizontal="center" vertical="center" wrapText="1"/>
    </xf>
    <xf numFmtId="38" fontId="9" fillId="0" borderId="48" xfId="19" applyFont="1" applyBorder="1" applyAlignment="1">
      <alignment horizontal="center" vertical="center" wrapText="1"/>
    </xf>
    <xf numFmtId="38" fontId="9" fillId="0" borderId="110" xfId="19" applyFont="1" applyBorder="1" applyAlignment="1">
      <alignment horizontal="center" vertical="center" wrapText="1"/>
    </xf>
    <xf numFmtId="0" fontId="6" fillId="0" borderId="68" xfId="28" applyFont="1" applyBorder="1" applyAlignment="1">
      <alignment horizontal="right" vertical="center"/>
      <protection/>
    </xf>
    <xf numFmtId="0" fontId="6" fillId="0" borderId="78" xfId="28" applyFont="1" applyBorder="1" applyAlignment="1">
      <alignment horizontal="right" vertical="center"/>
      <protection/>
    </xf>
    <xf numFmtId="0" fontId="5" fillId="0" borderId="104" xfId="25" applyFont="1" applyBorder="1" applyAlignment="1">
      <alignment horizontal="distributed" vertical="center" wrapText="1"/>
      <protection/>
    </xf>
    <xf numFmtId="0" fontId="5" fillId="0" borderId="66" xfId="25" applyFont="1" applyBorder="1" applyAlignment="1">
      <alignment horizontal="distributed" vertical="center" wrapText="1"/>
      <protection/>
    </xf>
    <xf numFmtId="0" fontId="5" fillId="0" borderId="84" xfId="25" applyFont="1" applyBorder="1" applyAlignment="1">
      <alignment horizontal="distributed" vertical="center" wrapText="1"/>
      <protection/>
    </xf>
    <xf numFmtId="0" fontId="5" fillId="0" borderId="104" xfId="25" applyFont="1" applyBorder="1" applyAlignment="1">
      <alignment horizontal="distributed" vertical="center" wrapText="1"/>
      <protection/>
    </xf>
    <xf numFmtId="0" fontId="5" fillId="0" borderId="66" xfId="25" applyFont="1" applyBorder="1" applyAlignment="1">
      <alignment horizontal="distributed" vertical="center" wrapText="1"/>
      <protection/>
    </xf>
    <xf numFmtId="0" fontId="5" fillId="0" borderId="84" xfId="25" applyFont="1" applyBorder="1" applyAlignment="1">
      <alignment horizontal="distributed" vertical="center" wrapText="1"/>
      <protection/>
    </xf>
  </cellXfs>
  <cellStyles count="20">
    <cellStyle name="Normal" xfId="0"/>
    <cellStyle name="Percent" xfId="15"/>
    <cellStyle name="パーセント_表１図１～表７図５" xfId="16"/>
    <cellStyle name="パーセント_本編表１～" xfId="17"/>
    <cellStyle name="Hyperlink" xfId="18"/>
    <cellStyle name="Comma [0]" xfId="19"/>
    <cellStyle name="Comma" xfId="20"/>
    <cellStyle name="Currency [0]" xfId="21"/>
    <cellStyle name="Currency" xfId="22"/>
    <cellStyle name="標準_１６～ 作成中" xfId="23"/>
    <cellStyle name="標準_H17国調第2次基本集計結果作成資料" xfId="24"/>
    <cellStyle name="標準_H17本編削除" xfId="25"/>
    <cellStyle name="標準_JB16" xfId="26"/>
    <cellStyle name="標準_資料データ （製本用）" xfId="27"/>
    <cellStyle name="標準_図６表８～表１５図１１" xfId="28"/>
    <cellStyle name="標準_第7表" xfId="29"/>
    <cellStyle name="標準_表１図１～表７図５" xfId="30"/>
    <cellStyle name="標準_平成12年国勢調査結果概要【統計表抜すい】" xfId="31"/>
    <cellStyle name="標準_本編表１～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年少人口</c:v>
          </c:tx>
          <c:spPr>
            <a:gradFill rotWithShape="1">
              <a:gsLst>
                <a:gs pos="0">
                  <a:srgbClr val="FFFFFF"/>
                </a:gs>
                <a:gs pos="100000">
                  <a:srgbClr val="454545"/>
                </a:gs>
              </a:gsLst>
              <a:path path="rect">
                <a:fillToRect l="50000" t="50000" r="50000" b="50000"/>
              </a:path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昭和50年</c:v>
              </c:pt>
              <c:pt idx="1">
                <c:v>昭和55年</c:v>
              </c:pt>
              <c:pt idx="2">
                <c:v>昭和60年</c:v>
              </c:pt>
              <c:pt idx="3">
                <c:v>平成2年</c:v>
              </c:pt>
              <c:pt idx="4">
                <c:v>平成7年</c:v>
              </c:pt>
              <c:pt idx="5">
                <c:v>平成12年</c:v>
              </c:pt>
              <c:pt idx="6">
                <c:v>平成17年</c:v>
              </c:pt>
            </c:strLit>
          </c:cat>
          <c:val>
            <c:numLit>
              <c:ptCount val="7"/>
              <c:pt idx="0">
                <c:v>0.2250593746309588</c:v>
              </c:pt>
              <c:pt idx="1">
                <c:v>0.2202825860908924</c:v>
              </c:pt>
              <c:pt idx="2">
                <c:v>0.2068819080193281</c:v>
              </c:pt>
              <c:pt idx="3">
                <c:v>0.17163292354097162</c:v>
              </c:pt>
              <c:pt idx="4">
                <c:v>0.1438319650282546</c:v>
              </c:pt>
              <c:pt idx="5">
                <c:v>0.1261421380346876</c:v>
              </c:pt>
              <c:pt idx="6">
                <c:v>0.1294513743238768</c:v>
              </c:pt>
            </c:numLit>
          </c:val>
        </c:ser>
        <c:ser>
          <c:idx val="1"/>
          <c:order val="1"/>
          <c:tx>
            <c:v>生産年齢人口</c:v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昭和50年</c:v>
              </c:pt>
              <c:pt idx="1">
                <c:v>昭和55年</c:v>
              </c:pt>
              <c:pt idx="2">
                <c:v>昭和60年</c:v>
              </c:pt>
              <c:pt idx="3">
                <c:v>平成2年</c:v>
              </c:pt>
              <c:pt idx="4">
                <c:v>平成7年</c:v>
              </c:pt>
              <c:pt idx="5">
                <c:v>平成12年</c:v>
              </c:pt>
              <c:pt idx="6">
                <c:v>平成17年</c:v>
              </c:pt>
            </c:strLit>
          </c:cat>
          <c:val>
            <c:numLit>
              <c:ptCount val="7"/>
              <c:pt idx="0">
                <c:v>0.68969046463109</c:v>
              </c:pt>
              <c:pt idx="1">
                <c:v>0.6849348584011254</c:v>
              </c:pt>
              <c:pt idx="2">
                <c:v>0.6894877592479943</c:v>
              </c:pt>
              <c:pt idx="3">
                <c:v>0.7040697408710753</c:v>
              </c:pt>
              <c:pt idx="4">
                <c:v>0.7041528947649003</c:v>
              </c:pt>
              <c:pt idx="5">
                <c:v>0.6880979077701171</c:v>
              </c:pt>
              <c:pt idx="6">
                <c:v>0.665614306214814</c:v>
              </c:pt>
            </c:numLit>
          </c:val>
        </c:ser>
        <c:ser>
          <c:idx val="2"/>
          <c:order val="2"/>
          <c:tx>
            <c:v>老年人口</c:v>
          </c:tx>
          <c:spPr>
            <a:gradFill rotWithShape="1">
              <a:gsLst>
                <a:gs pos="0">
                  <a:srgbClr val="070707"/>
                </a:gs>
                <a:gs pos="50000">
                  <a:srgbClr val="FFFFFF"/>
                </a:gs>
                <a:gs pos="100000">
                  <a:srgbClr val="070707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昭和50年</c:v>
              </c:pt>
              <c:pt idx="1">
                <c:v>昭和55年</c:v>
              </c:pt>
              <c:pt idx="2">
                <c:v>昭和60年</c:v>
              </c:pt>
              <c:pt idx="3">
                <c:v>平成2年</c:v>
              </c:pt>
              <c:pt idx="4">
                <c:v>平成7年</c:v>
              </c:pt>
              <c:pt idx="5">
                <c:v>平成12年</c:v>
              </c:pt>
              <c:pt idx="6">
                <c:v>平成17年</c:v>
              </c:pt>
            </c:strLit>
          </c:cat>
          <c:val>
            <c:numLit>
              <c:ptCount val="7"/>
              <c:pt idx="0">
                <c:v>0.08525016073795122</c:v>
              </c:pt>
              <c:pt idx="1">
                <c:v>0.09467245703101107</c:v>
              </c:pt>
              <c:pt idx="2">
                <c:v>0.10236780791258737</c:v>
              </c:pt>
              <c:pt idx="3">
                <c:v>0.12083542799689229</c:v>
              </c:pt>
              <c:pt idx="4">
                <c:v>0.15049578846358888</c:v>
              </c:pt>
              <c:pt idx="5">
                <c:v>0.1840184173485698</c:v>
              </c:pt>
              <c:pt idx="6">
                <c:v>0.2033557787835302</c:v>
              </c:pt>
            </c:numLit>
          </c:val>
        </c:ser>
        <c:overlap val="100"/>
        <c:axId val="64214649"/>
        <c:axId val="41060930"/>
      </c:barChart>
      <c:catAx>
        <c:axId val="642146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41060930"/>
        <c:crosses val="autoZero"/>
        <c:auto val="1"/>
        <c:lblOffset val="100"/>
        <c:noMultiLvlLbl val="0"/>
      </c:catAx>
      <c:valAx>
        <c:axId val="41060930"/>
        <c:scaling>
          <c:orientation val="minMax"/>
        </c:scaling>
        <c:axPos val="t"/>
        <c:majorGridlines>
          <c:spPr>
            <a:ln w="3175">
              <a:solidFill/>
            </a:ln>
          </c:spPr>
        </c:majorGridlines>
        <c:delete val="1"/>
        <c:majorTickMark val="in"/>
        <c:minorTickMark val="none"/>
        <c:tickLblPos val="nextTo"/>
        <c:crossAx val="64214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</cdr:y>
    </cdr:from>
    <cdr:to>
      <cdr:x>0.33725</cdr:x>
      <cdr:y>0.0485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年少人口</a:t>
          </a:r>
        </a:p>
      </cdr:txBody>
    </cdr:sp>
  </cdr:relSizeAnchor>
  <cdr:relSizeAnchor xmlns:cdr="http://schemas.openxmlformats.org/drawingml/2006/chartDrawing">
    <cdr:from>
      <cdr:x>0.4995</cdr:x>
      <cdr:y>0</cdr:y>
    </cdr:from>
    <cdr:to>
      <cdr:x>0.61875</cdr:x>
      <cdr:y>0.0485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生産年齢人口</a:t>
          </a:r>
        </a:p>
      </cdr:txBody>
    </cdr:sp>
  </cdr:relSizeAnchor>
  <cdr:relSizeAnchor xmlns:cdr="http://schemas.openxmlformats.org/drawingml/2006/chartDrawing">
    <cdr:from>
      <cdr:x>0.778</cdr:x>
      <cdr:y>0</cdr:y>
    </cdr:from>
    <cdr:to>
      <cdr:x>1</cdr:x>
      <cdr:y>0.0485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老年人口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9525</xdr:rowOff>
    </xdr:from>
    <xdr:to>
      <xdr:col>9</xdr:col>
      <xdr:colOff>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8048625" y="504825"/>
        <a:ext cx="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82.25390625" style="541" customWidth="1"/>
    <col min="2" max="16384" width="10.25390625" style="541" customWidth="1"/>
  </cols>
  <sheetData>
    <row r="1" s="538" customFormat="1" ht="19.5" customHeight="1">
      <c r="A1" s="584" t="s">
        <v>607</v>
      </c>
    </row>
    <row r="2" s="538" customFormat="1" ht="19.5" customHeight="1">
      <c r="A2" s="585"/>
    </row>
    <row r="3" spans="1:2" s="538" customFormat="1" ht="19.5" customHeight="1">
      <c r="A3" s="587" t="s">
        <v>668</v>
      </c>
      <c r="B3" s="539"/>
    </row>
    <row r="4" spans="1:2" s="538" customFormat="1" ht="19.5" customHeight="1">
      <c r="A4" s="588" t="s">
        <v>669</v>
      </c>
      <c r="B4" s="539"/>
    </row>
    <row r="5" spans="1:2" s="538" customFormat="1" ht="19.5" customHeight="1">
      <c r="A5" s="587" t="s">
        <v>670</v>
      </c>
      <c r="B5" s="539"/>
    </row>
    <row r="6" spans="1:2" s="538" customFormat="1" ht="19.5" customHeight="1">
      <c r="A6" s="587" t="s">
        <v>671</v>
      </c>
      <c r="B6" s="539"/>
    </row>
    <row r="7" spans="1:2" s="538" customFormat="1" ht="19.5" customHeight="1">
      <c r="A7" s="587" t="s">
        <v>672</v>
      </c>
      <c r="B7" s="539"/>
    </row>
    <row r="8" spans="1:2" s="538" customFormat="1" ht="19.5" customHeight="1">
      <c r="A8" s="587" t="s">
        <v>673</v>
      </c>
      <c r="B8" s="539"/>
    </row>
    <row r="9" spans="1:2" s="538" customFormat="1" ht="19.5" customHeight="1">
      <c r="A9" s="587" t="s">
        <v>674</v>
      </c>
      <c r="B9" s="540"/>
    </row>
    <row r="10" spans="1:2" s="538" customFormat="1" ht="19.5" customHeight="1">
      <c r="A10" s="587" t="s">
        <v>675</v>
      </c>
      <c r="B10" s="540"/>
    </row>
    <row r="11" spans="1:2" s="538" customFormat="1" ht="19.5" customHeight="1">
      <c r="A11" s="587" t="s">
        <v>676</v>
      </c>
      <c r="B11" s="540"/>
    </row>
    <row r="12" spans="1:3" s="538" customFormat="1" ht="19.5" customHeight="1">
      <c r="A12" s="587" t="s">
        <v>677</v>
      </c>
      <c r="C12" s="540"/>
    </row>
    <row r="13" spans="1:2" s="538" customFormat="1" ht="19.5" customHeight="1">
      <c r="A13" s="587" t="s">
        <v>678</v>
      </c>
      <c r="B13" s="540"/>
    </row>
    <row r="14" spans="1:2" s="538" customFormat="1" ht="19.5" customHeight="1">
      <c r="A14" s="587" t="s">
        <v>679</v>
      </c>
      <c r="B14" s="540"/>
    </row>
    <row r="15" spans="1:2" s="538" customFormat="1" ht="19.5" customHeight="1">
      <c r="A15" s="587" t="s">
        <v>680</v>
      </c>
      <c r="B15" s="540"/>
    </row>
    <row r="16" spans="1:2" s="538" customFormat="1" ht="19.5" customHeight="1">
      <c r="A16" s="587" t="s">
        <v>681</v>
      </c>
      <c r="B16" s="540"/>
    </row>
    <row r="17" spans="1:2" s="538" customFormat="1" ht="19.5" customHeight="1">
      <c r="A17" s="587" t="s">
        <v>682</v>
      </c>
      <c r="B17" s="540"/>
    </row>
    <row r="18" spans="1:2" s="538" customFormat="1" ht="19.5" customHeight="1">
      <c r="A18" s="587" t="s">
        <v>683</v>
      </c>
      <c r="B18" s="540"/>
    </row>
    <row r="19" spans="1:2" s="538" customFormat="1" ht="19.5" customHeight="1">
      <c r="A19" s="587" t="s">
        <v>684</v>
      </c>
      <c r="B19" s="540"/>
    </row>
    <row r="20" spans="1:2" s="538" customFormat="1" ht="19.5" customHeight="1">
      <c r="A20" s="587" t="s">
        <v>685</v>
      </c>
      <c r="B20" s="540"/>
    </row>
    <row r="21" s="538" customFormat="1" ht="19.5" customHeight="1">
      <c r="A21" s="588" t="s">
        <v>686</v>
      </c>
    </row>
    <row r="22" spans="1:2" s="538" customFormat="1" ht="19.5" customHeight="1">
      <c r="A22" s="588" t="s">
        <v>687</v>
      </c>
      <c r="B22" s="540"/>
    </row>
    <row r="23" spans="1:2" s="538" customFormat="1" ht="19.5" customHeight="1">
      <c r="A23" s="587" t="s">
        <v>688</v>
      </c>
      <c r="B23" s="540"/>
    </row>
    <row r="24" spans="1:2" s="538" customFormat="1" ht="19.5" customHeight="1">
      <c r="A24" s="587" t="s">
        <v>689</v>
      </c>
      <c r="B24" s="540"/>
    </row>
    <row r="25" spans="1:2" s="538" customFormat="1" ht="19.5" customHeight="1">
      <c r="A25" s="587" t="s">
        <v>690</v>
      </c>
      <c r="B25" s="540"/>
    </row>
    <row r="26" spans="1:2" s="538" customFormat="1" ht="19.5" customHeight="1">
      <c r="A26" s="586"/>
      <c r="B26" s="540"/>
    </row>
    <row r="27" spans="1:2" s="538" customFormat="1" ht="19.5" customHeight="1">
      <c r="A27"/>
      <c r="B27" s="540"/>
    </row>
  </sheetData>
  <hyperlinks>
    <hyperlink ref="A3" location="表1!A2" display="表1!A2"/>
    <hyperlink ref="A4" location="表2!A2" display="表2!A2"/>
    <hyperlink ref="A5" location="表3!A2" display="表3!A2"/>
    <hyperlink ref="A7" location="表5!A2" display="表5!A2"/>
    <hyperlink ref="A8" location="表6!A2" display="表6!A2"/>
    <hyperlink ref="A9" location="表7!A2" display="表7!A2"/>
    <hyperlink ref="A10" location="表8!A2" display="表8!A2"/>
    <hyperlink ref="A11" location="表9!A2" display="表9!A2"/>
    <hyperlink ref="A12" location="表10!A2" display="表10!A2"/>
    <hyperlink ref="A13" location="表11!A2" display="表11!A2"/>
    <hyperlink ref="A14" location="表12!A2" display="表12!A2"/>
    <hyperlink ref="A15" location="表13!A2" display="表13!A2"/>
    <hyperlink ref="A16" location="表14!A2" display="表14!A2"/>
    <hyperlink ref="A17" location="表15!A2" display="表15!A2"/>
    <hyperlink ref="A18" location="表16!A2" display="表16!A2"/>
    <hyperlink ref="A19" location="表17!A2" display="表17!A2"/>
    <hyperlink ref="A20" location="表18!A2" display="表18!A2"/>
    <hyperlink ref="A21" location="表19!A2" display="表19!A2"/>
    <hyperlink ref="A22" location="表20!A2" display="表20!A2"/>
    <hyperlink ref="A23" location="表21!A2" display="表21!A2"/>
    <hyperlink ref="A24" location="表22!A2" display="表22!A2"/>
    <hyperlink ref="A25" location="表23!A2" display="表23!A2"/>
    <hyperlink ref="A6" location="表4!A2" display="表4!A2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2" sqref="A2"/>
    </sheetView>
  </sheetViews>
  <sheetFormatPr defaultColWidth="9.00390625" defaultRowHeight="12.75"/>
  <cols>
    <col min="1" max="1" width="9.875" style="414" customWidth="1"/>
    <col min="2" max="4" width="8.75390625" style="414" customWidth="1"/>
    <col min="5" max="6" width="7.875" style="414" customWidth="1"/>
    <col min="7" max="9" width="8.75390625" style="414" customWidth="1"/>
    <col min="10" max="11" width="7.875" style="414" customWidth="1"/>
    <col min="12" max="16384" width="9.125" style="414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6" t="s">
        <v>626</v>
      </c>
    </row>
    <row r="3" ht="6" customHeight="1">
      <c r="A3" s="546"/>
    </row>
    <row r="4" spans="1:11" ht="19.5" customHeight="1">
      <c r="A4" s="717" t="s">
        <v>517</v>
      </c>
      <c r="B4" s="717" t="s">
        <v>374</v>
      </c>
      <c r="C4" s="717"/>
      <c r="D4" s="717"/>
      <c r="E4" s="717"/>
      <c r="F4" s="717"/>
      <c r="G4" s="717" t="s">
        <v>375</v>
      </c>
      <c r="H4" s="717"/>
      <c r="I4" s="717"/>
      <c r="J4" s="717"/>
      <c r="K4" s="717"/>
    </row>
    <row r="5" spans="1:11" ht="19.5" customHeight="1">
      <c r="A5" s="718"/>
      <c r="B5" s="434" t="s">
        <v>0</v>
      </c>
      <c r="C5" s="434" t="s">
        <v>518</v>
      </c>
      <c r="D5" s="434" t="s">
        <v>519</v>
      </c>
      <c r="E5" s="434" t="s">
        <v>520</v>
      </c>
      <c r="F5" s="435" t="s">
        <v>521</v>
      </c>
      <c r="G5" s="434" t="s">
        <v>0</v>
      </c>
      <c r="H5" s="434" t="s">
        <v>518</v>
      </c>
      <c r="I5" s="434" t="s">
        <v>519</v>
      </c>
      <c r="J5" s="434" t="s">
        <v>520</v>
      </c>
      <c r="K5" s="435" t="s">
        <v>521</v>
      </c>
    </row>
    <row r="6" spans="1:11" s="437" customFormat="1" ht="10.5" customHeight="1">
      <c r="A6" s="436"/>
      <c r="B6" s="667" t="s">
        <v>6</v>
      </c>
      <c r="C6" s="668" t="s">
        <v>6</v>
      </c>
      <c r="D6" s="668" t="s">
        <v>6</v>
      </c>
      <c r="E6" s="668" t="s">
        <v>377</v>
      </c>
      <c r="F6" s="669" t="s">
        <v>377</v>
      </c>
      <c r="G6" s="667" t="s">
        <v>6</v>
      </c>
      <c r="H6" s="668" t="s">
        <v>6</v>
      </c>
      <c r="I6" s="668" t="s">
        <v>6</v>
      </c>
      <c r="J6" s="668" t="s">
        <v>377</v>
      </c>
      <c r="K6" s="669" t="s">
        <v>377</v>
      </c>
    </row>
    <row r="7" spans="1:11" ht="19.5" customHeight="1">
      <c r="A7" s="491" t="s">
        <v>567</v>
      </c>
      <c r="B7" s="670">
        <v>33279</v>
      </c>
      <c r="C7" s="671">
        <v>9135</v>
      </c>
      <c r="D7" s="671">
        <v>22834</v>
      </c>
      <c r="E7" s="672">
        <f>C7/B7*100</f>
        <v>27.449743081222394</v>
      </c>
      <c r="F7" s="673">
        <f>D7/B7*100</f>
        <v>68.61384056011298</v>
      </c>
      <c r="G7" s="670">
        <v>38920</v>
      </c>
      <c r="H7" s="678">
        <v>10046</v>
      </c>
      <c r="I7" s="671">
        <v>22991</v>
      </c>
      <c r="J7" s="672">
        <f>H7/G7*100</f>
        <v>25.81192189105858</v>
      </c>
      <c r="K7" s="679">
        <f>I7/G7*100</f>
        <v>59.072456320657764</v>
      </c>
    </row>
    <row r="8" spans="1:11" ht="19.5" customHeight="1">
      <c r="A8" s="491" t="s">
        <v>623</v>
      </c>
      <c r="B8" s="670">
        <v>29376</v>
      </c>
      <c r="C8" s="671">
        <v>8063</v>
      </c>
      <c r="D8" s="671">
        <v>19964</v>
      </c>
      <c r="E8" s="672">
        <f>C8/B8*100</f>
        <v>27.44757625272331</v>
      </c>
      <c r="F8" s="673">
        <f>D8/B8*100</f>
        <v>67.96023965141612</v>
      </c>
      <c r="G8" s="670">
        <v>34750</v>
      </c>
      <c r="H8" s="678">
        <v>9200</v>
      </c>
      <c r="I8" s="671">
        <v>19973</v>
      </c>
      <c r="J8" s="672">
        <f>H8/G8*100</f>
        <v>26.47482014388489</v>
      </c>
      <c r="K8" s="679">
        <f>I8/G8*100</f>
        <v>57.476258992805754</v>
      </c>
    </row>
    <row r="9" spans="1:11" ht="19.5" customHeight="1">
      <c r="A9" s="491" t="s">
        <v>624</v>
      </c>
      <c r="B9" s="670">
        <v>33238</v>
      </c>
      <c r="C9" s="671">
        <v>8830</v>
      </c>
      <c r="D9" s="671">
        <v>22546</v>
      </c>
      <c r="E9" s="672">
        <f>C9/B9*100</f>
        <v>26.565978699079366</v>
      </c>
      <c r="F9" s="673">
        <f>D9/B9*100</f>
        <v>67.83199951862326</v>
      </c>
      <c r="G9" s="670">
        <v>39875</v>
      </c>
      <c r="H9" s="678">
        <v>10253</v>
      </c>
      <c r="I9" s="671">
        <v>22616</v>
      </c>
      <c r="J9" s="672">
        <f>H9/G9*100</f>
        <v>25.7128526645768</v>
      </c>
      <c r="K9" s="679">
        <f>I9/G9*100</f>
        <v>56.717241379310344</v>
      </c>
    </row>
    <row r="10" spans="1:11" ht="19.5" customHeight="1">
      <c r="A10" s="433" t="s">
        <v>625</v>
      </c>
      <c r="B10" s="674">
        <v>35348</v>
      </c>
      <c r="C10" s="675">
        <v>9023</v>
      </c>
      <c r="D10" s="675">
        <v>24117</v>
      </c>
      <c r="E10" s="676">
        <f>C10/B10*100</f>
        <v>25.5261966730791</v>
      </c>
      <c r="F10" s="677">
        <f>D10/B10*100</f>
        <v>68.22733959488514</v>
      </c>
      <c r="G10" s="674">
        <v>43372</v>
      </c>
      <c r="H10" s="675">
        <v>10756</v>
      </c>
      <c r="I10" s="675">
        <v>24373</v>
      </c>
      <c r="J10" s="676">
        <f>H10/G10*100</f>
        <v>24.7994097574472</v>
      </c>
      <c r="K10" s="680">
        <f>I10/G10*100</f>
        <v>56.195241169418054</v>
      </c>
    </row>
  </sheetData>
  <mergeCells count="3">
    <mergeCell ref="B4:F4"/>
    <mergeCell ref="G4:K4"/>
    <mergeCell ref="A4:A5"/>
  </mergeCells>
  <hyperlinks>
    <hyperlink ref="A1" location="目次!A11" display="目次へ"/>
  </hyperlinks>
  <printOptions horizontalCentered="1"/>
  <pageMargins left="0.7874015748031497" right="0.5905511811023623" top="0.984251968503937" bottom="0.5905511811023623" header="0.5118110236220472" footer="0.70866141732283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2" sqref="A2"/>
    </sheetView>
  </sheetViews>
  <sheetFormatPr defaultColWidth="9.00390625" defaultRowHeight="12.75"/>
  <cols>
    <col min="1" max="1" width="13.25390625" style="459" customWidth="1"/>
    <col min="2" max="3" width="16.75390625" style="459" customWidth="1"/>
    <col min="4" max="4" width="13.25390625" style="459" customWidth="1"/>
    <col min="5" max="6" width="16.75390625" style="459" customWidth="1"/>
    <col min="7" max="16384" width="9.125" style="439" customWidth="1"/>
  </cols>
  <sheetData>
    <row r="1" spans="1:12" s="270" customFormat="1" ht="15" customHeight="1">
      <c r="A1" s="557" t="s">
        <v>368</v>
      </c>
      <c r="L1" s="271"/>
    </row>
    <row r="2" spans="1:6" ht="18" customHeight="1">
      <c r="A2" s="547" t="s">
        <v>616</v>
      </c>
      <c r="B2" s="438"/>
      <c r="C2" s="438"/>
      <c r="D2" s="438"/>
      <c r="E2" s="438"/>
      <c r="F2" s="438"/>
    </row>
    <row r="3" spans="1:6" ht="6" customHeight="1">
      <c r="A3" s="547"/>
      <c r="B3" s="438"/>
      <c r="C3" s="438"/>
      <c r="D3" s="438"/>
      <c r="E3" s="438"/>
      <c r="F3" s="438"/>
    </row>
    <row r="4" spans="1:6" ht="18" customHeight="1">
      <c r="A4" s="719" t="s">
        <v>522</v>
      </c>
      <c r="B4" s="720"/>
      <c r="C4" s="721"/>
      <c r="D4" s="719" t="s">
        <v>523</v>
      </c>
      <c r="E4" s="720"/>
      <c r="F4" s="721"/>
    </row>
    <row r="5" spans="1:6" ht="18" customHeight="1">
      <c r="A5" s="440"/>
      <c r="B5" s="441" t="s">
        <v>524</v>
      </c>
      <c r="C5" s="442" t="s">
        <v>525</v>
      </c>
      <c r="D5" s="440"/>
      <c r="E5" s="443" t="s">
        <v>524</v>
      </c>
      <c r="F5" s="444" t="s">
        <v>525</v>
      </c>
    </row>
    <row r="6" spans="1:6" ht="18" customHeight="1">
      <c r="A6" s="445"/>
      <c r="B6" s="446"/>
      <c r="C6" s="860" t="s">
        <v>376</v>
      </c>
      <c r="D6" s="445"/>
      <c r="E6" s="447"/>
      <c r="F6" s="859" t="s">
        <v>376</v>
      </c>
    </row>
    <row r="7" spans="1:6" ht="18" customHeight="1">
      <c r="A7" s="445" t="s">
        <v>526</v>
      </c>
      <c r="B7" s="448" t="s">
        <v>527</v>
      </c>
      <c r="C7" s="449">
        <v>3.31</v>
      </c>
      <c r="D7" s="445" t="s">
        <v>347</v>
      </c>
      <c r="E7" s="450" t="s">
        <v>528</v>
      </c>
      <c r="F7" s="451">
        <v>2.33</v>
      </c>
    </row>
    <row r="8" spans="1:6" ht="18" customHeight="1">
      <c r="A8" s="445" t="s">
        <v>529</v>
      </c>
      <c r="B8" s="448" t="s">
        <v>530</v>
      </c>
      <c r="C8" s="449">
        <v>3.28</v>
      </c>
      <c r="D8" s="445" t="s">
        <v>348</v>
      </c>
      <c r="E8" s="450" t="s">
        <v>531</v>
      </c>
      <c r="F8" s="451">
        <v>2.37</v>
      </c>
    </row>
    <row r="9" spans="1:6" ht="18" customHeight="1">
      <c r="A9" s="445" t="s">
        <v>532</v>
      </c>
      <c r="B9" s="448" t="s">
        <v>533</v>
      </c>
      <c r="C9" s="449">
        <v>3.19</v>
      </c>
      <c r="D9" s="445" t="s">
        <v>349</v>
      </c>
      <c r="E9" s="450" t="s">
        <v>534</v>
      </c>
      <c r="F9" s="451">
        <v>2.39</v>
      </c>
    </row>
    <row r="10" spans="1:6" ht="18" customHeight="1">
      <c r="A10" s="445" t="s">
        <v>535</v>
      </c>
      <c r="B10" s="448" t="s">
        <v>536</v>
      </c>
      <c r="C10" s="449">
        <v>3.16</v>
      </c>
      <c r="D10" s="445" t="s">
        <v>350</v>
      </c>
      <c r="E10" s="450" t="s">
        <v>537</v>
      </c>
      <c r="F10" s="451">
        <v>2.42</v>
      </c>
    </row>
    <row r="11" spans="1:6" ht="18" customHeight="1">
      <c r="A11" s="445" t="s">
        <v>538</v>
      </c>
      <c r="B11" s="448" t="s">
        <v>539</v>
      </c>
      <c r="C11" s="449">
        <v>3.15</v>
      </c>
      <c r="D11" s="445" t="s">
        <v>351</v>
      </c>
      <c r="E11" s="450" t="s">
        <v>540</v>
      </c>
      <c r="F11" s="451">
        <v>2.58</v>
      </c>
    </row>
    <row r="12" spans="1:6" ht="18" customHeight="1">
      <c r="A12" s="445" t="s">
        <v>541</v>
      </c>
      <c r="B12" s="448" t="s">
        <v>542</v>
      </c>
      <c r="C12" s="449">
        <v>3.07</v>
      </c>
      <c r="D12" s="445" t="s">
        <v>352</v>
      </c>
      <c r="E12" s="450" t="s">
        <v>543</v>
      </c>
      <c r="F12" s="451">
        <v>2.58</v>
      </c>
    </row>
    <row r="13" spans="1:6" ht="18" customHeight="1">
      <c r="A13" s="445" t="s">
        <v>544</v>
      </c>
      <c r="B13" s="448" t="s">
        <v>295</v>
      </c>
      <c r="C13" s="449">
        <v>3.07</v>
      </c>
      <c r="D13" s="445" t="s">
        <v>353</v>
      </c>
      <c r="E13" s="450" t="s">
        <v>545</v>
      </c>
      <c r="F13" s="451">
        <v>2.61</v>
      </c>
    </row>
    <row r="14" spans="1:6" ht="18" customHeight="1">
      <c r="A14" s="445" t="s">
        <v>546</v>
      </c>
      <c r="B14" s="448" t="s">
        <v>547</v>
      </c>
      <c r="C14" s="449">
        <v>3.07</v>
      </c>
      <c r="D14" s="445" t="s">
        <v>354</v>
      </c>
      <c r="E14" s="450" t="s">
        <v>548</v>
      </c>
      <c r="F14" s="451">
        <v>2.63</v>
      </c>
    </row>
    <row r="15" spans="1:6" ht="18" customHeight="1">
      <c r="A15" s="445" t="s">
        <v>549</v>
      </c>
      <c r="B15" s="448" t="s">
        <v>550</v>
      </c>
      <c r="C15" s="452">
        <v>3.02</v>
      </c>
      <c r="D15" s="445" t="s">
        <v>355</v>
      </c>
      <c r="E15" s="450" t="s">
        <v>551</v>
      </c>
      <c r="F15" s="451">
        <v>2.68</v>
      </c>
    </row>
    <row r="16" spans="1:6" ht="18" customHeight="1">
      <c r="A16" s="445" t="s">
        <v>552</v>
      </c>
      <c r="B16" s="448" t="s">
        <v>553</v>
      </c>
      <c r="C16" s="449">
        <v>3.01</v>
      </c>
      <c r="D16" s="445" t="s">
        <v>356</v>
      </c>
      <c r="E16" s="450" t="s">
        <v>554</v>
      </c>
      <c r="F16" s="451">
        <v>2.69</v>
      </c>
    </row>
    <row r="17" spans="1:6" ht="18" customHeight="1">
      <c r="A17" s="453"/>
      <c r="B17" s="454"/>
      <c r="C17" s="455"/>
      <c r="D17" s="456"/>
      <c r="E17" s="457"/>
      <c r="F17" s="458"/>
    </row>
  </sheetData>
  <mergeCells count="2">
    <mergeCell ref="A4:C4"/>
    <mergeCell ref="D4:F4"/>
  </mergeCells>
  <hyperlinks>
    <hyperlink ref="A1" location="目次!A12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2" sqref="A2"/>
    </sheetView>
  </sheetViews>
  <sheetFormatPr defaultColWidth="9.00390625" defaultRowHeight="12.75"/>
  <cols>
    <col min="1" max="1" width="20.875" style="439" customWidth="1"/>
    <col min="2" max="2" width="17.875" style="439" customWidth="1"/>
    <col min="3" max="3" width="15.75390625" style="439" customWidth="1"/>
    <col min="4" max="4" width="17.875" style="439" customWidth="1"/>
    <col min="5" max="5" width="15.75390625" style="439" customWidth="1"/>
    <col min="6" max="16384" width="9.125" style="439" customWidth="1"/>
  </cols>
  <sheetData>
    <row r="1" spans="1:12" s="270" customFormat="1" ht="15" customHeight="1">
      <c r="A1" s="557" t="s">
        <v>368</v>
      </c>
      <c r="L1" s="271"/>
    </row>
    <row r="2" spans="1:5" ht="18" customHeight="1">
      <c r="A2" s="546" t="s">
        <v>636</v>
      </c>
      <c r="B2" s="413"/>
      <c r="C2" s="413"/>
      <c r="D2" s="413"/>
      <c r="E2" s="413"/>
    </row>
    <row r="3" spans="1:5" ht="6" customHeight="1">
      <c r="A3" s="546"/>
      <c r="B3" s="413"/>
      <c r="C3" s="413"/>
      <c r="D3" s="413"/>
      <c r="E3" s="413"/>
    </row>
    <row r="4" spans="1:5" ht="18" customHeight="1">
      <c r="A4" s="440" t="s">
        <v>555</v>
      </c>
      <c r="B4" s="722" t="s">
        <v>372</v>
      </c>
      <c r="C4" s="722"/>
      <c r="D4" s="722" t="s">
        <v>556</v>
      </c>
      <c r="E4" s="722"/>
    </row>
    <row r="5" spans="1:5" ht="18" customHeight="1">
      <c r="A5" s="460"/>
      <c r="B5" s="461"/>
      <c r="C5" s="462" t="s">
        <v>557</v>
      </c>
      <c r="D5" s="461"/>
      <c r="E5" s="462" t="s">
        <v>558</v>
      </c>
    </row>
    <row r="6" spans="1:5" ht="18" customHeight="1">
      <c r="A6" s="463" t="s">
        <v>559</v>
      </c>
      <c r="B6" s="464">
        <v>20690</v>
      </c>
      <c r="C6" s="465" t="s">
        <v>560</v>
      </c>
      <c r="D6" s="466">
        <v>3.43</v>
      </c>
      <c r="E6" s="467" t="s">
        <v>561</v>
      </c>
    </row>
    <row r="7" spans="1:5" ht="18" customHeight="1">
      <c r="A7" s="463" t="s">
        <v>562</v>
      </c>
      <c r="B7" s="464">
        <v>23829</v>
      </c>
      <c r="C7" s="465" t="s">
        <v>563</v>
      </c>
      <c r="D7" s="466">
        <v>3.2</v>
      </c>
      <c r="E7" s="467" t="s">
        <v>564</v>
      </c>
    </row>
    <row r="8" spans="1:5" ht="18" customHeight="1">
      <c r="A8" s="463" t="s">
        <v>565</v>
      </c>
      <c r="B8" s="464">
        <v>28614</v>
      </c>
      <c r="C8" s="465"/>
      <c r="D8" s="466">
        <v>2.86</v>
      </c>
      <c r="E8" s="467"/>
    </row>
    <row r="9" spans="1:5" ht="18" customHeight="1">
      <c r="A9" s="463" t="s">
        <v>566</v>
      </c>
      <c r="B9" s="464">
        <v>30743</v>
      </c>
      <c r="C9" s="465"/>
      <c r="D9" s="466">
        <v>2.83</v>
      </c>
      <c r="E9" s="467"/>
    </row>
    <row r="10" spans="1:5" ht="18" customHeight="1">
      <c r="A10" s="463" t="s">
        <v>567</v>
      </c>
      <c r="B10" s="464">
        <v>32427</v>
      </c>
      <c r="C10" s="465"/>
      <c r="D10" s="466">
        <v>2.7</v>
      </c>
      <c r="E10" s="467"/>
    </row>
    <row r="11" spans="1:5" ht="18" customHeight="1">
      <c r="A11" s="463" t="s">
        <v>568</v>
      </c>
      <c r="B11" s="464">
        <v>29070</v>
      </c>
      <c r="C11" s="465"/>
      <c r="D11" s="466">
        <v>2.58</v>
      </c>
      <c r="E11" s="467"/>
    </row>
    <row r="12" spans="1:5" ht="18" customHeight="1">
      <c r="A12" s="463" t="s">
        <v>569</v>
      </c>
      <c r="B12" s="464">
        <v>34209</v>
      </c>
      <c r="C12" s="465"/>
      <c r="D12" s="466">
        <v>2.45</v>
      </c>
      <c r="E12" s="467"/>
    </row>
    <row r="13" spans="1:5" ht="18" customHeight="1">
      <c r="A13" s="453" t="s">
        <v>570</v>
      </c>
      <c r="B13" s="468">
        <v>37970</v>
      </c>
      <c r="C13" s="469"/>
      <c r="D13" s="470">
        <v>2.39</v>
      </c>
      <c r="E13" s="471"/>
    </row>
    <row r="14" spans="1:5" ht="18" customHeight="1">
      <c r="A14" s="438"/>
      <c r="B14" s="472" t="s">
        <v>659</v>
      </c>
      <c r="C14" s="472"/>
      <c r="D14" s="473"/>
      <c r="E14" s="474"/>
    </row>
    <row r="15" spans="1:4" ht="15" customHeight="1">
      <c r="A15" s="438"/>
      <c r="B15" s="475"/>
      <c r="C15" s="475"/>
      <c r="D15" s="475"/>
    </row>
    <row r="16" spans="1:4" ht="15" customHeight="1">
      <c r="A16" s="438"/>
      <c r="B16" s="475"/>
      <c r="C16" s="475"/>
      <c r="D16" s="475"/>
    </row>
    <row r="17" spans="1:4" ht="15" customHeight="1">
      <c r="A17" s="438"/>
      <c r="B17" s="438"/>
      <c r="C17" s="438"/>
      <c r="D17" s="438"/>
    </row>
  </sheetData>
  <mergeCells count="2">
    <mergeCell ref="B4:C4"/>
    <mergeCell ref="D4:E4"/>
  </mergeCells>
  <hyperlinks>
    <hyperlink ref="A1" location="目次!A13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2" sqref="A2"/>
    </sheetView>
  </sheetViews>
  <sheetFormatPr defaultColWidth="9.00390625" defaultRowHeight="12.75"/>
  <cols>
    <col min="1" max="2" width="3.25390625" style="414" customWidth="1"/>
    <col min="3" max="3" width="15.625" style="414" customWidth="1"/>
    <col min="4" max="5" width="12.75390625" style="414" customWidth="1"/>
    <col min="6" max="6" width="8.75390625" style="414" customWidth="1"/>
    <col min="7" max="9" width="12.125" style="414" customWidth="1"/>
    <col min="10" max="16384" width="9.125" style="414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6" t="s">
        <v>637</v>
      </c>
    </row>
    <row r="3" ht="6" customHeight="1">
      <c r="A3" s="546"/>
    </row>
    <row r="4" spans="1:9" ht="19.5" customHeight="1">
      <c r="A4" s="716" t="s">
        <v>357</v>
      </c>
      <c r="B4" s="716"/>
      <c r="C4" s="716"/>
      <c r="D4" s="716" t="s">
        <v>660</v>
      </c>
      <c r="E4" s="716" t="s">
        <v>661</v>
      </c>
      <c r="F4" s="723" t="s">
        <v>571</v>
      </c>
      <c r="G4" s="723" t="s">
        <v>627</v>
      </c>
      <c r="H4" s="723" t="s">
        <v>628</v>
      </c>
      <c r="I4" s="723" t="s">
        <v>629</v>
      </c>
    </row>
    <row r="5" spans="1:9" ht="19.5" customHeight="1">
      <c r="A5" s="771"/>
      <c r="B5" s="771"/>
      <c r="C5" s="771"/>
      <c r="D5" s="771"/>
      <c r="E5" s="771"/>
      <c r="F5" s="724"/>
      <c r="G5" s="724"/>
      <c r="H5" s="724"/>
      <c r="I5" s="724"/>
    </row>
    <row r="6" spans="1:9" s="437" customFormat="1" ht="10.5" customHeight="1">
      <c r="A6" s="772"/>
      <c r="B6" s="772"/>
      <c r="C6" s="772"/>
      <c r="D6" s="772"/>
      <c r="E6" s="772"/>
      <c r="F6" s="714"/>
      <c r="G6" s="714"/>
      <c r="H6" s="714"/>
      <c r="I6" s="714"/>
    </row>
    <row r="7" spans="1:9" s="437" customFormat="1" ht="10.5" customHeight="1">
      <c r="A7" s="476"/>
      <c r="B7" s="477"/>
      <c r="C7" s="478"/>
      <c r="D7" s="317" t="s">
        <v>572</v>
      </c>
      <c r="E7" s="317" t="s">
        <v>6</v>
      </c>
      <c r="F7" s="479" t="s">
        <v>377</v>
      </c>
      <c r="G7" s="317" t="s">
        <v>1</v>
      </c>
      <c r="H7" s="317" t="s">
        <v>1</v>
      </c>
      <c r="I7" s="317" t="s">
        <v>1</v>
      </c>
    </row>
    <row r="8" spans="1:9" ht="19.5" customHeight="1">
      <c r="A8" s="774" t="s">
        <v>573</v>
      </c>
      <c r="B8" s="774"/>
      <c r="C8" s="774"/>
      <c r="D8" s="480">
        <v>37830</v>
      </c>
      <c r="E8" s="480">
        <v>89503</v>
      </c>
      <c r="F8" s="320">
        <f>D8/$D$8*100</f>
        <v>100</v>
      </c>
      <c r="G8" s="480">
        <v>3991</v>
      </c>
      <c r="H8" s="480">
        <v>8732</v>
      </c>
      <c r="I8" s="480">
        <v>12758</v>
      </c>
    </row>
    <row r="9" spans="1:9" ht="19.5" customHeight="1">
      <c r="A9" s="776" t="s">
        <v>574</v>
      </c>
      <c r="B9" s="777"/>
      <c r="C9" s="778"/>
      <c r="D9" s="481">
        <v>27168</v>
      </c>
      <c r="E9" s="481">
        <v>78671</v>
      </c>
      <c r="F9" s="482">
        <f aca="true" t="shared" si="0" ref="F9:F19">D9/$D$8*100</f>
        <v>71.81601903251388</v>
      </c>
      <c r="G9" s="481">
        <v>3991</v>
      </c>
      <c r="H9" s="481">
        <v>8730</v>
      </c>
      <c r="I9" s="481">
        <v>8904</v>
      </c>
    </row>
    <row r="10" spans="1:9" ht="19.5" customHeight="1">
      <c r="A10" s="483"/>
      <c r="B10" s="775" t="s">
        <v>358</v>
      </c>
      <c r="C10" s="861" t="s">
        <v>359</v>
      </c>
      <c r="D10" s="681">
        <v>25228</v>
      </c>
      <c r="E10" s="681">
        <v>71468</v>
      </c>
      <c r="F10" s="682">
        <f t="shared" si="0"/>
        <v>66.68781390430874</v>
      </c>
      <c r="G10" s="681">
        <v>3785</v>
      </c>
      <c r="H10" s="681">
        <v>8112</v>
      </c>
      <c r="I10" s="681">
        <v>7382</v>
      </c>
    </row>
    <row r="11" spans="1:9" ht="19.5" customHeight="1">
      <c r="A11" s="484"/>
      <c r="B11" s="775"/>
      <c r="C11" s="862" t="s">
        <v>360</v>
      </c>
      <c r="D11" s="683">
        <v>9489</v>
      </c>
      <c r="E11" s="683">
        <v>18996</v>
      </c>
      <c r="F11" s="684">
        <f t="shared" si="0"/>
        <v>25.0832672482157</v>
      </c>
      <c r="G11" s="685" t="s">
        <v>5</v>
      </c>
      <c r="H11" s="685" t="s">
        <v>5</v>
      </c>
      <c r="I11" s="683">
        <v>4595</v>
      </c>
    </row>
    <row r="12" spans="1:9" ht="19.5" customHeight="1">
      <c r="A12" s="484"/>
      <c r="B12" s="775"/>
      <c r="C12" s="862" t="s">
        <v>361</v>
      </c>
      <c r="D12" s="683">
        <v>12376</v>
      </c>
      <c r="E12" s="683">
        <v>44478</v>
      </c>
      <c r="F12" s="684">
        <f t="shared" si="0"/>
        <v>32.7147766323024</v>
      </c>
      <c r="G12" s="686">
        <v>3624</v>
      </c>
      <c r="H12" s="686">
        <v>7274</v>
      </c>
      <c r="I12" s="683">
        <v>1580</v>
      </c>
    </row>
    <row r="13" spans="1:9" ht="19.5" customHeight="1">
      <c r="A13" s="484"/>
      <c r="B13" s="775"/>
      <c r="C13" s="862" t="s">
        <v>362</v>
      </c>
      <c r="D13" s="687">
        <v>418</v>
      </c>
      <c r="E13" s="687">
        <v>981</v>
      </c>
      <c r="F13" s="684">
        <f t="shared" si="0"/>
        <v>1.104943166798837</v>
      </c>
      <c r="G13" s="685">
        <v>7</v>
      </c>
      <c r="H13" s="685">
        <v>52</v>
      </c>
      <c r="I13" s="687">
        <v>174</v>
      </c>
    </row>
    <row r="14" spans="1:9" ht="19.5" customHeight="1">
      <c r="A14" s="484"/>
      <c r="B14" s="775"/>
      <c r="C14" s="863" t="s">
        <v>363</v>
      </c>
      <c r="D14" s="688">
        <v>2945</v>
      </c>
      <c r="E14" s="688">
        <v>7013</v>
      </c>
      <c r="F14" s="689">
        <f t="shared" si="0"/>
        <v>7.784826856991805</v>
      </c>
      <c r="G14" s="690">
        <v>154</v>
      </c>
      <c r="H14" s="690">
        <v>786</v>
      </c>
      <c r="I14" s="688">
        <v>1033</v>
      </c>
    </row>
    <row r="15" spans="1:9" ht="19.5" customHeight="1">
      <c r="A15" s="483"/>
      <c r="B15" s="864" t="s">
        <v>364</v>
      </c>
      <c r="C15" s="864"/>
      <c r="D15" s="691">
        <v>354</v>
      </c>
      <c r="E15" s="681">
        <v>1086</v>
      </c>
      <c r="F15" s="682">
        <f t="shared" si="0"/>
        <v>0.9357652656621729</v>
      </c>
      <c r="G15" s="692" t="s">
        <v>5</v>
      </c>
      <c r="H15" s="692" t="s">
        <v>5</v>
      </c>
      <c r="I15" s="691">
        <v>339</v>
      </c>
    </row>
    <row r="16" spans="1:9" ht="19.5" customHeight="1">
      <c r="A16" s="483"/>
      <c r="B16" s="865" t="s">
        <v>365</v>
      </c>
      <c r="C16" s="865"/>
      <c r="D16" s="687">
        <v>646</v>
      </c>
      <c r="E16" s="683">
        <v>3074</v>
      </c>
      <c r="F16" s="684">
        <f t="shared" si="0"/>
        <v>1.7076394395982024</v>
      </c>
      <c r="G16" s="685">
        <v>112</v>
      </c>
      <c r="H16" s="685">
        <v>316</v>
      </c>
      <c r="I16" s="685">
        <v>595</v>
      </c>
    </row>
    <row r="17" spans="1:9" ht="19.5" customHeight="1">
      <c r="A17" s="485"/>
      <c r="B17" s="866" t="s">
        <v>366</v>
      </c>
      <c r="C17" s="866"/>
      <c r="D17" s="690">
        <v>940</v>
      </c>
      <c r="E17" s="693">
        <v>3043</v>
      </c>
      <c r="F17" s="689">
        <f t="shared" si="0"/>
        <v>2.484800422944753</v>
      </c>
      <c r="G17" s="690">
        <v>94</v>
      </c>
      <c r="H17" s="690">
        <v>302</v>
      </c>
      <c r="I17" s="690">
        <v>588</v>
      </c>
    </row>
    <row r="18" spans="1:9" ht="19.5" customHeight="1">
      <c r="A18" s="715" t="s">
        <v>575</v>
      </c>
      <c r="B18" s="715"/>
      <c r="C18" s="715"/>
      <c r="D18" s="486">
        <v>165</v>
      </c>
      <c r="E18" s="486">
        <v>335</v>
      </c>
      <c r="F18" s="482">
        <f t="shared" si="0"/>
        <v>0.43616177636796194</v>
      </c>
      <c r="G18" s="486" t="s">
        <v>5</v>
      </c>
      <c r="H18" s="486" t="s">
        <v>5</v>
      </c>
      <c r="I18" s="486">
        <v>21</v>
      </c>
    </row>
    <row r="19" spans="1:9" ht="19.5" customHeight="1">
      <c r="A19" s="773" t="s">
        <v>576</v>
      </c>
      <c r="B19" s="773"/>
      <c r="C19" s="773"/>
      <c r="D19" s="487">
        <v>10497</v>
      </c>
      <c r="E19" s="487">
        <v>10497</v>
      </c>
      <c r="F19" s="321">
        <f t="shared" si="0"/>
        <v>27.74781919111816</v>
      </c>
      <c r="G19" s="488" t="s">
        <v>5</v>
      </c>
      <c r="H19" s="488">
        <v>2</v>
      </c>
      <c r="I19" s="487">
        <v>3833</v>
      </c>
    </row>
  </sheetData>
  <mergeCells count="15">
    <mergeCell ref="B17:C17"/>
    <mergeCell ref="A18:C18"/>
    <mergeCell ref="A19:C19"/>
    <mergeCell ref="A8:C8"/>
    <mergeCell ref="B10:B14"/>
    <mergeCell ref="B15:C15"/>
    <mergeCell ref="A9:C9"/>
    <mergeCell ref="G4:G6"/>
    <mergeCell ref="I4:I6"/>
    <mergeCell ref="H4:H6"/>
    <mergeCell ref="B16:C16"/>
    <mergeCell ref="A4:C6"/>
    <mergeCell ref="D4:D6"/>
    <mergeCell ref="E4:E6"/>
    <mergeCell ref="F4:F6"/>
  </mergeCells>
  <hyperlinks>
    <hyperlink ref="A1" location="目次!A14" display="目次へ"/>
  </hyperlinks>
  <printOptions horizontalCentered="1"/>
  <pageMargins left="0.7874015748031497" right="0.5905511811023623" top="0.984251968503937" bottom="0.5905511811023623" header="0.5118110236220472" footer="0.70866141732283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2" sqref="A2"/>
    </sheetView>
  </sheetViews>
  <sheetFormatPr defaultColWidth="9.00390625" defaultRowHeight="12.75"/>
  <cols>
    <col min="1" max="1" width="9.375" style="439" customWidth="1"/>
    <col min="2" max="2" width="8.75390625" style="439" customWidth="1"/>
    <col min="3" max="8" width="7.625" style="439" customWidth="1"/>
    <col min="9" max="14" width="5.75390625" style="439" customWidth="1"/>
    <col min="15" max="16384" width="9.125" style="439" customWidth="1"/>
  </cols>
  <sheetData>
    <row r="1" spans="1:12" s="270" customFormat="1" ht="15" customHeight="1">
      <c r="A1" s="557" t="s">
        <v>368</v>
      </c>
      <c r="L1" s="271"/>
    </row>
    <row r="2" spans="1:14" ht="18" customHeight="1">
      <c r="A2" s="546" t="s">
        <v>638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ht="6" customHeight="1">
      <c r="A3" s="546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ht="20.25" customHeight="1">
      <c r="A4" s="784" t="s">
        <v>577</v>
      </c>
      <c r="B4" s="785" t="s">
        <v>578</v>
      </c>
      <c r="C4" s="786"/>
      <c r="D4" s="786"/>
      <c r="E4" s="786"/>
      <c r="F4" s="786"/>
      <c r="G4" s="786"/>
      <c r="H4" s="787"/>
      <c r="I4" s="779" t="s">
        <v>579</v>
      </c>
      <c r="J4" s="780"/>
      <c r="K4" s="780"/>
      <c r="L4" s="780"/>
      <c r="M4" s="780"/>
      <c r="N4" s="781"/>
    </row>
    <row r="5" spans="1:14" ht="20.25" customHeight="1">
      <c r="A5" s="784"/>
      <c r="B5" s="782" t="s">
        <v>580</v>
      </c>
      <c r="C5" s="779" t="s">
        <v>581</v>
      </c>
      <c r="D5" s="780"/>
      <c r="E5" s="780"/>
      <c r="F5" s="780"/>
      <c r="G5" s="781"/>
      <c r="H5" s="782" t="s">
        <v>236</v>
      </c>
      <c r="I5" s="779" t="s">
        <v>582</v>
      </c>
      <c r="J5" s="780"/>
      <c r="K5" s="780"/>
      <c r="L5" s="780"/>
      <c r="M5" s="781"/>
      <c r="N5" s="782" t="s">
        <v>236</v>
      </c>
    </row>
    <row r="6" spans="1:14" ht="42" customHeight="1">
      <c r="A6" s="784"/>
      <c r="B6" s="783"/>
      <c r="C6" s="434" t="s">
        <v>406</v>
      </c>
      <c r="D6" s="490" t="s">
        <v>583</v>
      </c>
      <c r="E6" s="490" t="s">
        <v>584</v>
      </c>
      <c r="F6" s="490" t="s">
        <v>585</v>
      </c>
      <c r="G6" s="490" t="s">
        <v>667</v>
      </c>
      <c r="H6" s="783"/>
      <c r="I6" s="434" t="s">
        <v>488</v>
      </c>
      <c r="J6" s="490" t="s">
        <v>10</v>
      </c>
      <c r="K6" s="490" t="s">
        <v>586</v>
      </c>
      <c r="L6" s="490" t="s">
        <v>587</v>
      </c>
      <c r="M6" s="490" t="s">
        <v>588</v>
      </c>
      <c r="N6" s="783"/>
    </row>
    <row r="7" spans="1:14" ht="13.5" customHeight="1">
      <c r="A7" s="491"/>
      <c r="B7" s="492" t="s">
        <v>1</v>
      </c>
      <c r="C7" s="694" t="s">
        <v>1</v>
      </c>
      <c r="D7" s="695" t="s">
        <v>1</v>
      </c>
      <c r="E7" s="695" t="s">
        <v>1</v>
      </c>
      <c r="F7" s="695" t="s">
        <v>1</v>
      </c>
      <c r="G7" s="696" t="s">
        <v>1</v>
      </c>
      <c r="H7" s="492" t="s">
        <v>1</v>
      </c>
      <c r="I7" s="694" t="s">
        <v>378</v>
      </c>
      <c r="J7" s="695" t="s">
        <v>378</v>
      </c>
      <c r="K7" s="695" t="s">
        <v>378</v>
      </c>
      <c r="L7" s="695" t="s">
        <v>378</v>
      </c>
      <c r="M7" s="695" t="s">
        <v>378</v>
      </c>
      <c r="N7" s="696" t="s">
        <v>367</v>
      </c>
    </row>
    <row r="8" spans="1:14" ht="31.5" customHeight="1">
      <c r="A8" s="491" t="s">
        <v>478</v>
      </c>
      <c r="B8" s="296">
        <v>30647</v>
      </c>
      <c r="C8" s="697">
        <v>21203</v>
      </c>
      <c r="D8" s="698">
        <v>5775</v>
      </c>
      <c r="E8" s="698">
        <v>13413</v>
      </c>
      <c r="F8" s="698">
        <v>279</v>
      </c>
      <c r="G8" s="699">
        <v>1736</v>
      </c>
      <c r="H8" s="296">
        <v>6457</v>
      </c>
      <c r="I8" s="706">
        <f aca="true" t="shared" si="0" ref="I8:N8">ROUND(C8/$B$8*100,1)</f>
        <v>69.2</v>
      </c>
      <c r="J8" s="707">
        <f t="shared" si="0"/>
        <v>18.8</v>
      </c>
      <c r="K8" s="707">
        <f t="shared" si="0"/>
        <v>43.8</v>
      </c>
      <c r="L8" s="707">
        <f t="shared" si="0"/>
        <v>0.9</v>
      </c>
      <c r="M8" s="707">
        <f t="shared" si="0"/>
        <v>5.7</v>
      </c>
      <c r="N8" s="708">
        <f t="shared" si="0"/>
        <v>21.1</v>
      </c>
    </row>
    <row r="9" spans="1:14" ht="31.5" customHeight="1">
      <c r="A9" s="491" t="s">
        <v>567</v>
      </c>
      <c r="B9" s="296">
        <v>32186</v>
      </c>
      <c r="C9" s="697">
        <v>22269</v>
      </c>
      <c r="D9" s="698">
        <v>6688</v>
      </c>
      <c r="E9" s="698">
        <v>13245</v>
      </c>
      <c r="F9" s="698">
        <v>325</v>
      </c>
      <c r="G9" s="699">
        <v>2011</v>
      </c>
      <c r="H9" s="296">
        <v>7310</v>
      </c>
      <c r="I9" s="706">
        <f aca="true" t="shared" si="1" ref="I9:N9">ROUND(C9/$B$9*100,1)</f>
        <v>69.2</v>
      </c>
      <c r="J9" s="707">
        <f t="shared" si="1"/>
        <v>20.8</v>
      </c>
      <c r="K9" s="707">
        <f t="shared" si="1"/>
        <v>41.2</v>
      </c>
      <c r="L9" s="707">
        <f t="shared" si="1"/>
        <v>1</v>
      </c>
      <c r="M9" s="707">
        <f t="shared" si="1"/>
        <v>6.2</v>
      </c>
      <c r="N9" s="708">
        <f t="shared" si="1"/>
        <v>22.7</v>
      </c>
    </row>
    <row r="10" spans="1:14" ht="31.5" customHeight="1">
      <c r="A10" s="491" t="s">
        <v>568</v>
      </c>
      <c r="B10" s="296">
        <v>28982</v>
      </c>
      <c r="C10" s="697">
        <v>19862</v>
      </c>
      <c r="D10" s="698">
        <v>6607</v>
      </c>
      <c r="E10" s="698">
        <v>10868</v>
      </c>
      <c r="F10" s="698">
        <v>353</v>
      </c>
      <c r="G10" s="699">
        <v>2034</v>
      </c>
      <c r="H10" s="296">
        <v>6996</v>
      </c>
      <c r="I10" s="706">
        <f aca="true" t="shared" si="2" ref="I10:N10">ROUND(C10/$B$10*100,1)</f>
        <v>68.5</v>
      </c>
      <c r="J10" s="707">
        <f t="shared" si="2"/>
        <v>22.8</v>
      </c>
      <c r="K10" s="707">
        <f t="shared" si="2"/>
        <v>37.5</v>
      </c>
      <c r="L10" s="707">
        <f t="shared" si="2"/>
        <v>1.2</v>
      </c>
      <c r="M10" s="707">
        <f t="shared" si="2"/>
        <v>7</v>
      </c>
      <c r="N10" s="708">
        <f t="shared" si="2"/>
        <v>24.1</v>
      </c>
    </row>
    <row r="11" spans="1:14" ht="31.5" customHeight="1">
      <c r="A11" s="491" t="s">
        <v>589</v>
      </c>
      <c r="B11" s="398">
        <v>34075</v>
      </c>
      <c r="C11" s="700">
        <v>22956</v>
      </c>
      <c r="D11" s="701">
        <v>8559</v>
      </c>
      <c r="E11" s="701">
        <v>11573</v>
      </c>
      <c r="F11" s="701">
        <v>382</v>
      </c>
      <c r="G11" s="702">
        <v>2442</v>
      </c>
      <c r="H11" s="493">
        <v>8965</v>
      </c>
      <c r="I11" s="709">
        <f aca="true" t="shared" si="3" ref="I11:N11">ROUND(C11/$B11*100,1)</f>
        <v>67.4</v>
      </c>
      <c r="J11" s="710">
        <f t="shared" si="3"/>
        <v>25.1</v>
      </c>
      <c r="K11" s="710">
        <f t="shared" si="3"/>
        <v>34</v>
      </c>
      <c r="L11" s="710">
        <f t="shared" si="3"/>
        <v>1.1</v>
      </c>
      <c r="M11" s="710">
        <f t="shared" si="3"/>
        <v>7.2</v>
      </c>
      <c r="N11" s="708">
        <f t="shared" si="3"/>
        <v>26.3</v>
      </c>
    </row>
    <row r="12" spans="1:14" ht="31.5" customHeight="1">
      <c r="A12" s="433" t="s">
        <v>570</v>
      </c>
      <c r="B12" s="494">
        <v>37830</v>
      </c>
      <c r="C12" s="703">
        <v>25228</v>
      </c>
      <c r="D12" s="704">
        <v>9489</v>
      </c>
      <c r="E12" s="704">
        <v>12376</v>
      </c>
      <c r="F12" s="704">
        <v>418</v>
      </c>
      <c r="G12" s="705">
        <v>2945</v>
      </c>
      <c r="H12" s="495">
        <v>10497</v>
      </c>
      <c r="I12" s="711">
        <f aca="true" t="shared" si="4" ref="I12:N12">ROUND(C12/$B$12*100,1)</f>
        <v>66.7</v>
      </c>
      <c r="J12" s="712">
        <f t="shared" si="4"/>
        <v>25.1</v>
      </c>
      <c r="K12" s="712">
        <f t="shared" si="4"/>
        <v>32.7</v>
      </c>
      <c r="L12" s="712">
        <f t="shared" si="4"/>
        <v>1.1</v>
      </c>
      <c r="M12" s="712">
        <f t="shared" si="4"/>
        <v>7.8</v>
      </c>
      <c r="N12" s="713">
        <f t="shared" si="4"/>
        <v>27.7</v>
      </c>
    </row>
    <row r="13" spans="1:14" ht="18.75" customHeight="1">
      <c r="A13" s="496"/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</row>
  </sheetData>
  <mergeCells count="8">
    <mergeCell ref="I5:M5"/>
    <mergeCell ref="I4:N4"/>
    <mergeCell ref="N5:N6"/>
    <mergeCell ref="A4:A6"/>
    <mergeCell ref="H5:H6"/>
    <mergeCell ref="C5:G5"/>
    <mergeCell ref="B4:H4"/>
    <mergeCell ref="B5:B6"/>
  </mergeCells>
  <hyperlinks>
    <hyperlink ref="A1" location="目次!A15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2" sqref="A2"/>
    </sheetView>
  </sheetViews>
  <sheetFormatPr defaultColWidth="9.00390625" defaultRowHeight="12.75"/>
  <cols>
    <col min="1" max="1" width="13.75390625" style="439" customWidth="1"/>
    <col min="2" max="2" width="17.625" style="439" customWidth="1"/>
    <col min="3" max="3" width="17.25390625" style="439" customWidth="1"/>
    <col min="4" max="4" width="13.75390625" style="439" customWidth="1"/>
    <col min="5" max="5" width="13.875" style="439" customWidth="1"/>
    <col min="6" max="6" width="13.75390625" style="439" customWidth="1"/>
    <col min="7" max="16384" width="9.125" style="439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6" t="s">
        <v>617</v>
      </c>
    </row>
    <row r="3" ht="6" customHeight="1">
      <c r="A3" s="546"/>
    </row>
    <row r="4" spans="1:6" ht="23.25" customHeight="1">
      <c r="A4" s="717" t="s">
        <v>369</v>
      </c>
      <c r="B4" s="782" t="s">
        <v>590</v>
      </c>
      <c r="C4" s="790" t="s">
        <v>591</v>
      </c>
      <c r="D4" s="792"/>
      <c r="E4" s="790" t="s">
        <v>592</v>
      </c>
      <c r="F4" s="791"/>
    </row>
    <row r="5" spans="1:6" ht="19.5" customHeight="1">
      <c r="A5" s="788"/>
      <c r="B5" s="789"/>
      <c r="C5" s="489" t="s">
        <v>372</v>
      </c>
      <c r="D5" s="497" t="s">
        <v>450</v>
      </c>
      <c r="E5" s="490" t="s">
        <v>372</v>
      </c>
      <c r="F5" s="497" t="s">
        <v>450</v>
      </c>
    </row>
    <row r="6" spans="1:6" ht="14.25" customHeight="1">
      <c r="A6" s="432"/>
      <c r="B6" s="498" t="s">
        <v>1</v>
      </c>
      <c r="C6" s="498" t="s">
        <v>593</v>
      </c>
      <c r="D6" s="499" t="s">
        <v>594</v>
      </c>
      <c r="E6" s="500" t="s">
        <v>593</v>
      </c>
      <c r="F6" s="501" t="s">
        <v>594</v>
      </c>
    </row>
    <row r="7" spans="1:6" ht="18" customHeight="1">
      <c r="A7" s="491" t="s">
        <v>478</v>
      </c>
      <c r="B7" s="502">
        <v>30647</v>
      </c>
      <c r="C7" s="502">
        <v>6817</v>
      </c>
      <c r="D7" s="503">
        <f>ROUND(C7/B7*100,1)</f>
        <v>22.2</v>
      </c>
      <c r="E7" s="504">
        <v>1185</v>
      </c>
      <c r="F7" s="505">
        <f>ROUND(E7/B7*100,1)</f>
        <v>3.9</v>
      </c>
    </row>
    <row r="8" spans="1:6" ht="18" customHeight="1">
      <c r="A8" s="491" t="s">
        <v>567</v>
      </c>
      <c r="B8" s="502">
        <v>32186</v>
      </c>
      <c r="C8" s="502">
        <v>7873</v>
      </c>
      <c r="D8" s="503">
        <f>ROUND(C8/B8*100,1)</f>
        <v>24.5</v>
      </c>
      <c r="E8" s="504">
        <v>1752</v>
      </c>
      <c r="F8" s="505">
        <f>ROUND(E8/B8*100,1)</f>
        <v>5.4</v>
      </c>
    </row>
    <row r="9" spans="1:6" ht="18" customHeight="1">
      <c r="A9" s="491" t="s">
        <v>568</v>
      </c>
      <c r="B9" s="502">
        <v>28982</v>
      </c>
      <c r="C9" s="502">
        <v>8225</v>
      </c>
      <c r="D9" s="503">
        <f>ROUND(C9/B9*100,1)</f>
        <v>28.4</v>
      </c>
      <c r="E9" s="504">
        <v>1953</v>
      </c>
      <c r="F9" s="505">
        <f>ROUND(E9/B9*100,1)</f>
        <v>6.7</v>
      </c>
    </row>
    <row r="10" spans="1:6" ht="18" customHeight="1">
      <c r="A10" s="491" t="s">
        <v>589</v>
      </c>
      <c r="B10" s="502">
        <v>34075</v>
      </c>
      <c r="C10" s="502">
        <v>10888</v>
      </c>
      <c r="D10" s="503">
        <f>ROUND(C10/B10*100,1)</f>
        <v>32</v>
      </c>
      <c r="E10" s="504">
        <v>3047</v>
      </c>
      <c r="F10" s="505">
        <f>ROUND(E10/B10*100,1)</f>
        <v>8.9</v>
      </c>
    </row>
    <row r="11" spans="1:6" ht="18" customHeight="1">
      <c r="A11" s="433" t="s">
        <v>570</v>
      </c>
      <c r="B11" s="506">
        <v>37830</v>
      </c>
      <c r="C11" s="506">
        <v>12758</v>
      </c>
      <c r="D11" s="507">
        <f>ROUND(C11/B11*100,1)</f>
        <v>33.7</v>
      </c>
      <c r="E11" s="508">
        <v>3833</v>
      </c>
      <c r="F11" s="509">
        <f>ROUND(E11/B11*100,1)</f>
        <v>10.1</v>
      </c>
    </row>
    <row r="12" spans="1:3" ht="13.5">
      <c r="A12" s="414"/>
      <c r="B12" s="414"/>
      <c r="C12" s="414"/>
    </row>
    <row r="15" spans="2:5" ht="13.5">
      <c r="B15" s="510"/>
      <c r="C15" s="510"/>
      <c r="D15" s="511"/>
      <c r="E15" s="512"/>
    </row>
    <row r="16" spans="2:5" ht="13.5">
      <c r="B16" s="510"/>
      <c r="C16" s="510"/>
      <c r="D16" s="511"/>
      <c r="E16" s="510"/>
    </row>
    <row r="17" spans="2:5" ht="13.5">
      <c r="B17" s="510"/>
      <c r="C17" s="510"/>
      <c r="D17" s="511"/>
      <c r="E17" s="510"/>
    </row>
    <row r="18" spans="2:5" ht="13.5">
      <c r="B18" s="510"/>
      <c r="C18" s="510"/>
      <c r="D18" s="511"/>
      <c r="E18" s="510"/>
    </row>
    <row r="19" spans="2:5" ht="13.5">
      <c r="B19" s="513"/>
      <c r="C19" s="510"/>
      <c r="D19" s="511"/>
      <c r="E19" s="510"/>
    </row>
    <row r="20" spans="2:5" ht="13.5">
      <c r="B20" s="511"/>
      <c r="C20" s="511"/>
      <c r="D20" s="511"/>
      <c r="E20" s="511"/>
    </row>
  </sheetData>
  <mergeCells count="4">
    <mergeCell ref="A4:A5"/>
    <mergeCell ref="B4:B5"/>
    <mergeCell ref="E4:F4"/>
    <mergeCell ref="C4:D4"/>
  </mergeCells>
  <hyperlinks>
    <hyperlink ref="A1" location="目次!A16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selection activeCell="A2" sqref="A2"/>
    </sheetView>
  </sheetViews>
  <sheetFormatPr defaultColWidth="9.00390625" defaultRowHeight="12.75"/>
  <cols>
    <col min="1" max="1" width="9.25390625" style="439" customWidth="1"/>
    <col min="2" max="2" width="5.375" style="439" customWidth="1"/>
    <col min="3" max="11" width="7.75390625" style="439" customWidth="1"/>
    <col min="12" max="12" width="6.875" style="515" customWidth="1"/>
    <col min="13" max="13" width="6.875" style="439" customWidth="1"/>
    <col min="14" max="14" width="9.125" style="439" customWidth="1"/>
    <col min="15" max="25" width="7.75390625" style="439" customWidth="1"/>
    <col min="26" max="16384" width="9.125" style="439" customWidth="1"/>
  </cols>
  <sheetData>
    <row r="1" spans="1:12" s="270" customFormat="1" ht="15" customHeight="1">
      <c r="A1" s="557" t="s">
        <v>368</v>
      </c>
      <c r="L1" s="271"/>
    </row>
    <row r="2" spans="1:6" ht="18" customHeight="1">
      <c r="A2" s="548" t="s">
        <v>633</v>
      </c>
      <c r="B2" s="514"/>
      <c r="C2" s="511"/>
      <c r="D2" s="511"/>
      <c r="E2" s="511"/>
      <c r="F2" s="511"/>
    </row>
    <row r="3" spans="1:6" ht="6" customHeight="1">
      <c r="A3" s="514"/>
      <c r="B3" s="514"/>
      <c r="C3" s="511"/>
      <c r="D3" s="511"/>
      <c r="E3" s="511"/>
      <c r="F3" s="511"/>
    </row>
    <row r="4" spans="1:13" ht="15" customHeight="1">
      <c r="A4" s="784" t="s">
        <v>398</v>
      </c>
      <c r="B4" s="784"/>
      <c r="C4" s="793" t="s">
        <v>630</v>
      </c>
      <c r="D4" s="784" t="s">
        <v>595</v>
      </c>
      <c r="E4" s="784"/>
      <c r="F4" s="784"/>
      <c r="G4" s="784"/>
      <c r="H4" s="784"/>
      <c r="I4" s="784"/>
      <c r="J4" s="784"/>
      <c r="K4" s="793" t="s">
        <v>596</v>
      </c>
      <c r="L4" s="794" t="s">
        <v>597</v>
      </c>
      <c r="M4" s="793" t="s">
        <v>598</v>
      </c>
    </row>
    <row r="5" spans="1:13" ht="15" customHeight="1">
      <c r="A5" s="784"/>
      <c r="B5" s="784"/>
      <c r="C5" s="793"/>
      <c r="D5" s="784" t="s">
        <v>406</v>
      </c>
      <c r="E5" s="784" t="s">
        <v>599</v>
      </c>
      <c r="F5" s="784"/>
      <c r="G5" s="784"/>
      <c r="H5" s="784"/>
      <c r="I5" s="784"/>
      <c r="J5" s="793" t="s">
        <v>600</v>
      </c>
      <c r="K5" s="793"/>
      <c r="L5" s="794"/>
      <c r="M5" s="793"/>
    </row>
    <row r="6" spans="1:13" ht="40.5" customHeight="1">
      <c r="A6" s="717"/>
      <c r="B6" s="784"/>
      <c r="C6" s="793"/>
      <c r="D6" s="784"/>
      <c r="E6" s="434" t="s">
        <v>406</v>
      </c>
      <c r="F6" s="490" t="s">
        <v>601</v>
      </c>
      <c r="G6" s="490" t="s">
        <v>632</v>
      </c>
      <c r="H6" s="490" t="s">
        <v>602</v>
      </c>
      <c r="I6" s="490" t="s">
        <v>631</v>
      </c>
      <c r="J6" s="793"/>
      <c r="K6" s="793"/>
      <c r="L6" s="794"/>
      <c r="M6" s="793"/>
    </row>
    <row r="7" spans="1:13" s="519" customFormat="1" ht="12" customHeight="1">
      <c r="A7" s="516"/>
      <c r="B7" s="517"/>
      <c r="C7" s="436" t="s">
        <v>376</v>
      </c>
      <c r="D7" s="436" t="s">
        <v>376</v>
      </c>
      <c r="E7" s="436" t="s">
        <v>376</v>
      </c>
      <c r="F7" s="436" t="s">
        <v>376</v>
      </c>
      <c r="G7" s="436" t="s">
        <v>376</v>
      </c>
      <c r="H7" s="436" t="s">
        <v>376</v>
      </c>
      <c r="I7" s="436" t="s">
        <v>376</v>
      </c>
      <c r="J7" s="436" t="s">
        <v>376</v>
      </c>
      <c r="K7" s="436" t="s">
        <v>376</v>
      </c>
      <c r="L7" s="518" t="s">
        <v>377</v>
      </c>
      <c r="M7" s="436" t="s">
        <v>377</v>
      </c>
    </row>
    <row r="8" spans="1:13" ht="18.75" customHeight="1">
      <c r="A8" s="520"/>
      <c r="B8" s="521" t="s">
        <v>0</v>
      </c>
      <c r="C8" s="284">
        <v>68992</v>
      </c>
      <c r="D8" s="284">
        <f aca="true" t="shared" si="0" ref="D8:D16">E8+J8</f>
        <v>39201</v>
      </c>
      <c r="E8" s="299">
        <f aca="true" t="shared" si="1" ref="E8:E16">SUM(F8:I8)</f>
        <v>38041</v>
      </c>
      <c r="F8" s="299">
        <f aca="true" t="shared" si="2" ref="F8:K8">F9+F10</f>
        <v>32775</v>
      </c>
      <c r="G8" s="299">
        <f t="shared" si="2"/>
        <v>4400</v>
      </c>
      <c r="H8" s="299">
        <f t="shared" si="2"/>
        <v>520</v>
      </c>
      <c r="I8" s="299">
        <f t="shared" si="2"/>
        <v>346</v>
      </c>
      <c r="J8" s="299">
        <f t="shared" si="2"/>
        <v>1160</v>
      </c>
      <c r="K8" s="299">
        <f t="shared" si="2"/>
        <v>29672</v>
      </c>
      <c r="L8" s="522">
        <f aca="true" t="shared" si="3" ref="L8:L22">ROUND(E8/C8,3)*100</f>
        <v>55.1</v>
      </c>
      <c r="M8" s="522">
        <f aca="true" t="shared" si="4" ref="M8:M22">ROUND(J8/D8*100,1)</f>
        <v>3</v>
      </c>
    </row>
    <row r="9" spans="1:13" ht="18.75" customHeight="1">
      <c r="A9" s="581" t="s">
        <v>478</v>
      </c>
      <c r="B9" s="521" t="s">
        <v>374</v>
      </c>
      <c r="C9" s="284">
        <v>32052</v>
      </c>
      <c r="D9" s="284">
        <f t="shared" si="0"/>
        <v>26095</v>
      </c>
      <c r="E9" s="299">
        <f t="shared" si="1"/>
        <v>25328</v>
      </c>
      <c r="F9" s="299">
        <v>24765</v>
      </c>
      <c r="G9" s="299">
        <v>62</v>
      </c>
      <c r="H9" s="299">
        <v>274</v>
      </c>
      <c r="I9" s="299">
        <v>227</v>
      </c>
      <c r="J9" s="299">
        <v>767</v>
      </c>
      <c r="K9" s="299">
        <v>5866</v>
      </c>
      <c r="L9" s="522">
        <f t="shared" si="3"/>
        <v>79</v>
      </c>
      <c r="M9" s="522">
        <f t="shared" si="4"/>
        <v>2.9</v>
      </c>
    </row>
    <row r="10" spans="1:13" ht="18.75" customHeight="1">
      <c r="A10" s="582"/>
      <c r="B10" s="521" t="s">
        <v>375</v>
      </c>
      <c r="C10" s="284">
        <v>36940</v>
      </c>
      <c r="D10" s="284">
        <f t="shared" si="0"/>
        <v>13106</v>
      </c>
      <c r="E10" s="299">
        <f t="shared" si="1"/>
        <v>12713</v>
      </c>
      <c r="F10" s="523">
        <v>8010</v>
      </c>
      <c r="G10" s="523">
        <v>4338</v>
      </c>
      <c r="H10" s="523">
        <v>246</v>
      </c>
      <c r="I10" s="523">
        <v>119</v>
      </c>
      <c r="J10" s="523">
        <v>393</v>
      </c>
      <c r="K10" s="523">
        <v>23806</v>
      </c>
      <c r="L10" s="522">
        <f t="shared" si="3"/>
        <v>34.4</v>
      </c>
      <c r="M10" s="522">
        <f t="shared" si="4"/>
        <v>3</v>
      </c>
    </row>
    <row r="11" spans="1:13" ht="18.75" customHeight="1">
      <c r="A11" s="583"/>
      <c r="B11" s="524" t="s">
        <v>0</v>
      </c>
      <c r="C11" s="525">
        <v>72199</v>
      </c>
      <c r="D11" s="525">
        <f t="shared" si="0"/>
        <v>41023</v>
      </c>
      <c r="E11" s="389">
        <f t="shared" si="1"/>
        <v>39859</v>
      </c>
      <c r="F11" s="389">
        <f aca="true" t="shared" si="5" ref="F11:K11">F12+F13</f>
        <v>34501</v>
      </c>
      <c r="G11" s="389">
        <f t="shared" si="5"/>
        <v>4260</v>
      </c>
      <c r="H11" s="389">
        <f t="shared" si="5"/>
        <v>680</v>
      </c>
      <c r="I11" s="389">
        <f t="shared" si="5"/>
        <v>418</v>
      </c>
      <c r="J11" s="389">
        <f t="shared" si="5"/>
        <v>1164</v>
      </c>
      <c r="K11" s="389">
        <f t="shared" si="5"/>
        <v>30735</v>
      </c>
      <c r="L11" s="526">
        <f t="shared" si="3"/>
        <v>55.2</v>
      </c>
      <c r="M11" s="526">
        <f t="shared" si="4"/>
        <v>2.8</v>
      </c>
    </row>
    <row r="12" spans="1:13" ht="18.75" customHeight="1">
      <c r="A12" s="581" t="s">
        <v>567</v>
      </c>
      <c r="B12" s="521" t="s">
        <v>374</v>
      </c>
      <c r="C12" s="284">
        <v>33279</v>
      </c>
      <c r="D12" s="284">
        <f t="shared" si="0"/>
        <v>26324</v>
      </c>
      <c r="E12" s="299">
        <f t="shared" si="1"/>
        <v>25609</v>
      </c>
      <c r="F12" s="299">
        <v>24915</v>
      </c>
      <c r="G12" s="299">
        <v>108</v>
      </c>
      <c r="H12" s="299">
        <v>340</v>
      </c>
      <c r="I12" s="299">
        <v>246</v>
      </c>
      <c r="J12" s="299">
        <v>715</v>
      </c>
      <c r="K12" s="299">
        <v>6689</v>
      </c>
      <c r="L12" s="522">
        <f t="shared" si="3"/>
        <v>77</v>
      </c>
      <c r="M12" s="522">
        <f t="shared" si="4"/>
        <v>2.7</v>
      </c>
    </row>
    <row r="13" spans="1:13" ht="18.75" customHeight="1">
      <c r="A13" s="582"/>
      <c r="B13" s="527" t="s">
        <v>375</v>
      </c>
      <c r="C13" s="289">
        <v>38920</v>
      </c>
      <c r="D13" s="289">
        <f t="shared" si="0"/>
        <v>14699</v>
      </c>
      <c r="E13" s="523">
        <f t="shared" si="1"/>
        <v>14250</v>
      </c>
      <c r="F13" s="299">
        <v>9586</v>
      </c>
      <c r="G13" s="299">
        <v>4152</v>
      </c>
      <c r="H13" s="299">
        <v>340</v>
      </c>
      <c r="I13" s="299">
        <v>172</v>
      </c>
      <c r="J13" s="299">
        <v>449</v>
      </c>
      <c r="K13" s="299">
        <v>24046</v>
      </c>
      <c r="L13" s="528">
        <f t="shared" si="3"/>
        <v>36.6</v>
      </c>
      <c r="M13" s="528">
        <f t="shared" si="4"/>
        <v>3.1</v>
      </c>
    </row>
    <row r="14" spans="1:13" ht="18.75" customHeight="1">
      <c r="A14" s="583"/>
      <c r="B14" s="521" t="s">
        <v>0</v>
      </c>
      <c r="C14" s="284">
        <v>64126</v>
      </c>
      <c r="D14" s="525">
        <f t="shared" si="0"/>
        <v>36998</v>
      </c>
      <c r="E14" s="389">
        <f t="shared" si="1"/>
        <v>35305</v>
      </c>
      <c r="F14" s="389">
        <f aca="true" t="shared" si="6" ref="F14:K14">F15+F16</f>
        <v>29751</v>
      </c>
      <c r="G14" s="389">
        <f t="shared" si="6"/>
        <v>4416</v>
      </c>
      <c r="H14" s="389">
        <f t="shared" si="6"/>
        <v>725</v>
      </c>
      <c r="I14" s="389">
        <f t="shared" si="6"/>
        <v>413</v>
      </c>
      <c r="J14" s="389">
        <f t="shared" si="6"/>
        <v>1693</v>
      </c>
      <c r="K14" s="389">
        <f t="shared" si="6"/>
        <v>26893</v>
      </c>
      <c r="L14" s="522">
        <f t="shared" si="3"/>
        <v>55.1</v>
      </c>
      <c r="M14" s="522">
        <f t="shared" si="4"/>
        <v>4.6</v>
      </c>
    </row>
    <row r="15" spans="1:13" ht="18.75" customHeight="1">
      <c r="A15" s="581" t="s">
        <v>621</v>
      </c>
      <c r="B15" s="521" t="s">
        <v>374</v>
      </c>
      <c r="C15" s="284">
        <v>29376</v>
      </c>
      <c r="D15" s="284">
        <f t="shared" si="0"/>
        <v>22996</v>
      </c>
      <c r="E15" s="299">
        <f t="shared" si="1"/>
        <v>21948</v>
      </c>
      <c r="F15" s="299">
        <v>21229</v>
      </c>
      <c r="G15" s="299">
        <v>141</v>
      </c>
      <c r="H15" s="299">
        <v>339</v>
      </c>
      <c r="I15" s="299">
        <v>239</v>
      </c>
      <c r="J15" s="299">
        <v>1048</v>
      </c>
      <c r="K15" s="299">
        <v>6240</v>
      </c>
      <c r="L15" s="522">
        <f t="shared" si="3"/>
        <v>74.7</v>
      </c>
      <c r="M15" s="522">
        <f t="shared" si="4"/>
        <v>4.6</v>
      </c>
    </row>
    <row r="16" spans="1:13" ht="18.75" customHeight="1">
      <c r="A16" s="582"/>
      <c r="B16" s="521" t="s">
        <v>375</v>
      </c>
      <c r="C16" s="284">
        <v>34750</v>
      </c>
      <c r="D16" s="289">
        <f t="shared" si="0"/>
        <v>14002</v>
      </c>
      <c r="E16" s="523">
        <f t="shared" si="1"/>
        <v>13357</v>
      </c>
      <c r="F16" s="523">
        <v>8522</v>
      </c>
      <c r="G16" s="523">
        <v>4275</v>
      </c>
      <c r="H16" s="523">
        <v>386</v>
      </c>
      <c r="I16" s="523">
        <v>174</v>
      </c>
      <c r="J16" s="523">
        <v>645</v>
      </c>
      <c r="K16" s="523">
        <v>20653</v>
      </c>
      <c r="L16" s="522">
        <f t="shared" si="3"/>
        <v>38.4</v>
      </c>
      <c r="M16" s="522">
        <f t="shared" si="4"/>
        <v>4.6</v>
      </c>
    </row>
    <row r="17" spans="1:13" ht="18.75" customHeight="1">
      <c r="A17" s="583"/>
      <c r="B17" s="524" t="s">
        <v>0</v>
      </c>
      <c r="C17" s="525">
        <v>73113</v>
      </c>
      <c r="D17" s="525">
        <f aca="true" t="shared" si="7" ref="D17:D22">E17+J17</f>
        <v>40979</v>
      </c>
      <c r="E17" s="389">
        <f aca="true" t="shared" si="8" ref="E17:E22">SUM(F17:I17)</f>
        <v>39240</v>
      </c>
      <c r="F17" s="389">
        <f aca="true" t="shared" si="9" ref="F17:K17">F18+F19</f>
        <v>33089</v>
      </c>
      <c r="G17" s="389">
        <f t="shared" si="9"/>
        <v>4711</v>
      </c>
      <c r="H17" s="389">
        <f t="shared" si="9"/>
        <v>892</v>
      </c>
      <c r="I17" s="389">
        <f t="shared" si="9"/>
        <v>548</v>
      </c>
      <c r="J17" s="389">
        <f t="shared" si="9"/>
        <v>1739</v>
      </c>
      <c r="K17" s="389">
        <f t="shared" si="9"/>
        <v>30215</v>
      </c>
      <c r="L17" s="526">
        <f t="shared" si="3"/>
        <v>53.7</v>
      </c>
      <c r="M17" s="526">
        <f t="shared" si="4"/>
        <v>4.2</v>
      </c>
    </row>
    <row r="18" spans="1:13" ht="18.75" customHeight="1">
      <c r="A18" s="581" t="s">
        <v>603</v>
      </c>
      <c r="B18" s="521" t="s">
        <v>374</v>
      </c>
      <c r="C18" s="284">
        <v>33238</v>
      </c>
      <c r="D18" s="284">
        <f t="shared" si="7"/>
        <v>24580</v>
      </c>
      <c r="E18" s="299">
        <f t="shared" si="8"/>
        <v>23523</v>
      </c>
      <c r="F18" s="299">
        <v>22578</v>
      </c>
      <c r="G18" s="299">
        <v>210</v>
      </c>
      <c r="H18" s="299">
        <v>432</v>
      </c>
      <c r="I18" s="299">
        <v>303</v>
      </c>
      <c r="J18" s="299">
        <v>1057</v>
      </c>
      <c r="K18" s="299">
        <v>7487</v>
      </c>
      <c r="L18" s="522">
        <f t="shared" si="3"/>
        <v>70.8</v>
      </c>
      <c r="M18" s="522">
        <f t="shared" si="4"/>
        <v>4.3</v>
      </c>
    </row>
    <row r="19" spans="1:13" ht="18.75" customHeight="1">
      <c r="A19" s="582"/>
      <c r="B19" s="527" t="s">
        <v>375</v>
      </c>
      <c r="C19" s="289">
        <v>39875</v>
      </c>
      <c r="D19" s="289">
        <f t="shared" si="7"/>
        <v>16399</v>
      </c>
      <c r="E19" s="523">
        <f t="shared" si="8"/>
        <v>15717</v>
      </c>
      <c r="F19" s="523">
        <v>10511</v>
      </c>
      <c r="G19" s="523">
        <v>4501</v>
      </c>
      <c r="H19" s="523">
        <v>460</v>
      </c>
      <c r="I19" s="523">
        <v>245</v>
      </c>
      <c r="J19" s="523">
        <v>682</v>
      </c>
      <c r="K19" s="523">
        <v>22728</v>
      </c>
      <c r="L19" s="522">
        <f t="shared" si="3"/>
        <v>39.4</v>
      </c>
      <c r="M19" s="522">
        <f t="shared" si="4"/>
        <v>4.2</v>
      </c>
    </row>
    <row r="20" spans="1:13" ht="18.75" customHeight="1">
      <c r="A20" s="583"/>
      <c r="B20" s="521" t="s">
        <v>0</v>
      </c>
      <c r="C20" s="284">
        <v>78720</v>
      </c>
      <c r="D20" s="284">
        <f t="shared" si="7"/>
        <v>43621</v>
      </c>
      <c r="E20" s="299">
        <f t="shared" si="8"/>
        <v>41310</v>
      </c>
      <c r="F20" s="299">
        <f aca="true" t="shared" si="10" ref="F20:K20">F21+F22</f>
        <v>33960</v>
      </c>
      <c r="G20" s="299">
        <f t="shared" si="10"/>
        <v>5753</v>
      </c>
      <c r="H20" s="299">
        <f t="shared" si="10"/>
        <v>957</v>
      </c>
      <c r="I20" s="299">
        <f t="shared" si="10"/>
        <v>640</v>
      </c>
      <c r="J20" s="299">
        <f t="shared" si="10"/>
        <v>2311</v>
      </c>
      <c r="K20" s="299">
        <f t="shared" si="10"/>
        <v>32977</v>
      </c>
      <c r="L20" s="526">
        <f t="shared" si="3"/>
        <v>52.5</v>
      </c>
      <c r="M20" s="526">
        <f t="shared" si="4"/>
        <v>5.3</v>
      </c>
    </row>
    <row r="21" spans="1:13" ht="18.75" customHeight="1">
      <c r="A21" s="581" t="s">
        <v>604</v>
      </c>
      <c r="B21" s="521" t="s">
        <v>374</v>
      </c>
      <c r="C21" s="284">
        <v>35348</v>
      </c>
      <c r="D21" s="284">
        <f t="shared" si="7"/>
        <v>25424</v>
      </c>
      <c r="E21" s="299">
        <f t="shared" si="8"/>
        <v>24007</v>
      </c>
      <c r="F21" s="299">
        <v>22917</v>
      </c>
      <c r="G21" s="299">
        <v>318</v>
      </c>
      <c r="H21" s="299">
        <v>466</v>
      </c>
      <c r="I21" s="299">
        <v>306</v>
      </c>
      <c r="J21" s="299">
        <v>1417</v>
      </c>
      <c r="K21" s="299">
        <v>8621</v>
      </c>
      <c r="L21" s="522">
        <f t="shared" si="3"/>
        <v>67.9</v>
      </c>
      <c r="M21" s="522">
        <f t="shared" si="4"/>
        <v>5.6</v>
      </c>
    </row>
    <row r="22" spans="1:13" ht="18.75" customHeight="1">
      <c r="A22" s="582"/>
      <c r="B22" s="527" t="s">
        <v>375</v>
      </c>
      <c r="C22" s="289">
        <v>43372</v>
      </c>
      <c r="D22" s="289">
        <f t="shared" si="7"/>
        <v>18197</v>
      </c>
      <c r="E22" s="523">
        <f t="shared" si="8"/>
        <v>17303</v>
      </c>
      <c r="F22" s="523">
        <v>11043</v>
      </c>
      <c r="G22" s="523">
        <v>5435</v>
      </c>
      <c r="H22" s="523">
        <v>491</v>
      </c>
      <c r="I22" s="523">
        <v>334</v>
      </c>
      <c r="J22" s="523">
        <v>894</v>
      </c>
      <c r="K22" s="523">
        <v>24356</v>
      </c>
      <c r="L22" s="528">
        <f t="shared" si="3"/>
        <v>39.900000000000006</v>
      </c>
      <c r="M22" s="528">
        <f t="shared" si="4"/>
        <v>4.9</v>
      </c>
    </row>
    <row r="23" spans="2:13" ht="13.5">
      <c r="B23" s="529"/>
      <c r="J23" s="414"/>
      <c r="K23" s="414"/>
      <c r="L23" s="530"/>
      <c r="M23" s="531"/>
    </row>
    <row r="24" spans="2:9" ht="13.5">
      <c r="B24" s="529"/>
      <c r="F24" s="532"/>
      <c r="G24" s="532"/>
      <c r="H24" s="532"/>
      <c r="I24" s="532"/>
    </row>
    <row r="25" ht="13.5">
      <c r="B25" s="529"/>
    </row>
    <row r="43" ht="13.5">
      <c r="H43" s="533"/>
    </row>
    <row r="52" spans="3:22" ht="13.5">
      <c r="C52" s="534"/>
      <c r="D52" s="534"/>
      <c r="E52" s="534"/>
      <c r="F52" s="534"/>
      <c r="G52" s="534"/>
      <c r="H52" s="534"/>
      <c r="P52" s="535"/>
      <c r="Q52" s="535"/>
      <c r="R52" s="535"/>
      <c r="S52" s="535"/>
      <c r="T52" s="535"/>
      <c r="U52" s="535"/>
      <c r="V52" s="535"/>
    </row>
    <row r="53" spans="16:22" ht="13.5">
      <c r="P53" s="536"/>
      <c r="Q53" s="537"/>
      <c r="R53" s="537"/>
      <c r="S53" s="537"/>
      <c r="T53" s="537"/>
      <c r="U53" s="537"/>
      <c r="V53" s="537"/>
    </row>
    <row r="54" spans="16:22" ht="13.5">
      <c r="P54" s="536"/>
      <c r="Q54" s="537"/>
      <c r="R54" s="537"/>
      <c r="S54" s="537"/>
      <c r="T54" s="537"/>
      <c r="U54" s="537"/>
      <c r="V54" s="537"/>
    </row>
    <row r="55" spans="16:22" ht="13.5">
      <c r="P55" s="536"/>
      <c r="Q55" s="537"/>
      <c r="R55" s="537"/>
      <c r="S55" s="537"/>
      <c r="T55" s="537"/>
      <c r="U55" s="537"/>
      <c r="V55" s="537"/>
    </row>
    <row r="56" spans="3:8" ht="13.5">
      <c r="C56" s="534"/>
      <c r="D56" s="534"/>
      <c r="E56" s="534"/>
      <c r="F56" s="534"/>
      <c r="G56" s="534"/>
      <c r="H56" s="534"/>
    </row>
  </sheetData>
  <mergeCells count="9">
    <mergeCell ref="K4:K6"/>
    <mergeCell ref="L4:L6"/>
    <mergeCell ref="M4:M6"/>
    <mergeCell ref="A4:B6"/>
    <mergeCell ref="C4:C6"/>
    <mergeCell ref="D4:J4"/>
    <mergeCell ref="E5:I5"/>
    <mergeCell ref="J5:J6"/>
    <mergeCell ref="D5:D6"/>
  </mergeCells>
  <hyperlinks>
    <hyperlink ref="A1" location="目次!A17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2" sqref="A2"/>
    </sheetView>
  </sheetViews>
  <sheetFormatPr defaultColWidth="9.00390625" defaultRowHeight="12.75"/>
  <cols>
    <col min="1" max="7" width="12.75390625" style="439" customWidth="1"/>
    <col min="8" max="16384" width="9.125" style="439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6" t="s">
        <v>639</v>
      </c>
    </row>
    <row r="3" ht="6" customHeight="1">
      <c r="A3" s="546"/>
    </row>
    <row r="4" spans="1:7" ht="18" customHeight="1">
      <c r="A4" s="717" t="s">
        <v>577</v>
      </c>
      <c r="B4" s="795" t="s">
        <v>374</v>
      </c>
      <c r="C4" s="795"/>
      <c r="D4" s="795"/>
      <c r="E4" s="795" t="s">
        <v>375</v>
      </c>
      <c r="F4" s="795"/>
      <c r="G4" s="795"/>
    </row>
    <row r="5" spans="1:7" ht="18" customHeight="1">
      <c r="A5" s="718"/>
      <c r="B5" s="553" t="s">
        <v>406</v>
      </c>
      <c r="C5" s="553" t="s">
        <v>605</v>
      </c>
      <c r="D5" s="553" t="s">
        <v>597</v>
      </c>
      <c r="E5" s="553" t="s">
        <v>406</v>
      </c>
      <c r="F5" s="553" t="s">
        <v>605</v>
      </c>
      <c r="G5" s="553" t="s">
        <v>597</v>
      </c>
    </row>
    <row r="6" spans="1:7" ht="12.75" customHeight="1">
      <c r="A6" s="554" t="s">
        <v>489</v>
      </c>
      <c r="B6" s="555" t="s">
        <v>6</v>
      </c>
      <c r="C6" s="555" t="s">
        <v>6</v>
      </c>
      <c r="D6" s="555" t="s">
        <v>634</v>
      </c>
      <c r="E6" s="555" t="s">
        <v>6</v>
      </c>
      <c r="F6" s="555" t="s">
        <v>6</v>
      </c>
      <c r="G6" s="555" t="s">
        <v>634</v>
      </c>
    </row>
    <row r="7" spans="1:7" ht="18" customHeight="1">
      <c r="A7" s="420" t="s">
        <v>406</v>
      </c>
      <c r="B7" s="299">
        <f>SUM(B8:B18)</f>
        <v>35348</v>
      </c>
      <c r="C7" s="299">
        <f>SUM(C8:C18)</f>
        <v>24007</v>
      </c>
      <c r="D7" s="300">
        <f>C7/B7*100</f>
        <v>67.9161480140319</v>
      </c>
      <c r="E7" s="299">
        <f>SUM(E8:E18)</f>
        <v>43372</v>
      </c>
      <c r="F7" s="299">
        <f>SUM(F8:F18)</f>
        <v>17303</v>
      </c>
      <c r="G7" s="300">
        <f>F7/E7*100</f>
        <v>39.894401918288295</v>
      </c>
    </row>
    <row r="8" spans="1:7" ht="18" customHeight="1">
      <c r="A8" s="420" t="s">
        <v>312</v>
      </c>
      <c r="B8" s="299">
        <v>2043</v>
      </c>
      <c r="C8" s="299">
        <v>279</v>
      </c>
      <c r="D8" s="300">
        <f aca="true" t="shared" si="0" ref="D8:D18">C8/B8*100</f>
        <v>13.656387665198238</v>
      </c>
      <c r="E8" s="299">
        <v>1969</v>
      </c>
      <c r="F8" s="299">
        <v>233</v>
      </c>
      <c r="G8" s="300">
        <f aca="true" t="shared" si="1" ref="G8:G18">F8/E8*100</f>
        <v>11.833417978669376</v>
      </c>
    </row>
    <row r="9" spans="1:7" ht="18" customHeight="1">
      <c r="A9" s="420" t="s">
        <v>313</v>
      </c>
      <c r="B9" s="299">
        <v>2026</v>
      </c>
      <c r="C9" s="299">
        <v>1029</v>
      </c>
      <c r="D9" s="300">
        <f t="shared" si="0"/>
        <v>50.789733464955575</v>
      </c>
      <c r="E9" s="299">
        <v>2427</v>
      </c>
      <c r="F9" s="299">
        <v>1397</v>
      </c>
      <c r="G9" s="300">
        <f t="shared" si="1"/>
        <v>57.56077461887104</v>
      </c>
    </row>
    <row r="10" spans="1:7" ht="18" customHeight="1">
      <c r="A10" s="420" t="s">
        <v>314</v>
      </c>
      <c r="B10" s="299">
        <v>2306</v>
      </c>
      <c r="C10" s="299">
        <v>1797</v>
      </c>
      <c r="D10" s="300">
        <f t="shared" si="0"/>
        <v>77.92714657415438</v>
      </c>
      <c r="E10" s="299">
        <v>3026</v>
      </c>
      <c r="F10" s="299">
        <v>2008</v>
      </c>
      <c r="G10" s="300">
        <f t="shared" si="1"/>
        <v>66.35822868473232</v>
      </c>
    </row>
    <row r="11" spans="1:7" ht="18" customHeight="1">
      <c r="A11" s="420" t="s">
        <v>315</v>
      </c>
      <c r="B11" s="299">
        <v>3284</v>
      </c>
      <c r="C11" s="299">
        <v>2804</v>
      </c>
      <c r="D11" s="300">
        <f t="shared" si="0"/>
        <v>85.3836784409257</v>
      </c>
      <c r="E11" s="299">
        <v>4127</v>
      </c>
      <c r="F11" s="299">
        <v>2119</v>
      </c>
      <c r="G11" s="300">
        <f t="shared" si="1"/>
        <v>51.34480251999031</v>
      </c>
    </row>
    <row r="12" spans="1:7" ht="18" customHeight="1">
      <c r="A12" s="420" t="s">
        <v>316</v>
      </c>
      <c r="B12" s="299">
        <v>3394</v>
      </c>
      <c r="C12" s="299">
        <v>3008</v>
      </c>
      <c r="D12" s="300">
        <f t="shared" si="0"/>
        <v>88.62698880377135</v>
      </c>
      <c r="E12" s="299">
        <v>3885</v>
      </c>
      <c r="F12" s="299">
        <v>1802</v>
      </c>
      <c r="G12" s="300">
        <f t="shared" si="1"/>
        <v>46.38352638352639</v>
      </c>
    </row>
    <row r="13" spans="1:7" ht="18" customHeight="1">
      <c r="A13" s="420" t="s">
        <v>317</v>
      </c>
      <c r="B13" s="299">
        <v>2996</v>
      </c>
      <c r="C13" s="299">
        <v>2722</v>
      </c>
      <c r="D13" s="300">
        <f t="shared" si="0"/>
        <v>90.85447263017356</v>
      </c>
      <c r="E13" s="299">
        <v>3418</v>
      </c>
      <c r="F13" s="299">
        <v>1795</v>
      </c>
      <c r="G13" s="300">
        <f t="shared" si="1"/>
        <v>52.51609128145114</v>
      </c>
    </row>
    <row r="14" spans="1:7" ht="18" customHeight="1">
      <c r="A14" s="420" t="s">
        <v>318</v>
      </c>
      <c r="B14" s="299">
        <v>2598</v>
      </c>
      <c r="C14" s="299">
        <v>2384</v>
      </c>
      <c r="D14" s="300">
        <f t="shared" si="0"/>
        <v>91.76289453425713</v>
      </c>
      <c r="E14" s="299">
        <v>2949</v>
      </c>
      <c r="F14" s="299">
        <v>1780</v>
      </c>
      <c r="G14" s="300">
        <f t="shared" si="1"/>
        <v>60.359443879281116</v>
      </c>
    </row>
    <row r="15" spans="1:7" ht="18" customHeight="1">
      <c r="A15" s="420" t="s">
        <v>319</v>
      </c>
      <c r="B15" s="299">
        <v>2683</v>
      </c>
      <c r="C15" s="299">
        <v>2429</v>
      </c>
      <c r="D15" s="300">
        <f t="shared" si="0"/>
        <v>90.5329854640328</v>
      </c>
      <c r="E15" s="299">
        <v>3261</v>
      </c>
      <c r="F15" s="299">
        <v>1790</v>
      </c>
      <c r="G15" s="300">
        <f t="shared" si="1"/>
        <v>54.89113768782582</v>
      </c>
    </row>
    <row r="16" spans="1:7" ht="18" customHeight="1">
      <c r="A16" s="420" t="s">
        <v>320</v>
      </c>
      <c r="B16" s="299">
        <v>3505</v>
      </c>
      <c r="C16" s="299">
        <v>3143</v>
      </c>
      <c r="D16" s="300">
        <f t="shared" si="0"/>
        <v>89.6718972895863</v>
      </c>
      <c r="E16" s="299">
        <v>4150</v>
      </c>
      <c r="F16" s="299">
        <v>2031</v>
      </c>
      <c r="G16" s="300">
        <f t="shared" si="1"/>
        <v>48.93975903614457</v>
      </c>
    </row>
    <row r="17" spans="1:7" ht="18" customHeight="1">
      <c r="A17" s="420" t="s">
        <v>321</v>
      </c>
      <c r="B17" s="299">
        <v>2883</v>
      </c>
      <c r="C17" s="299">
        <v>1935</v>
      </c>
      <c r="D17" s="300">
        <f t="shared" si="0"/>
        <v>67.11758584807492</v>
      </c>
      <c r="E17" s="299">
        <v>3368</v>
      </c>
      <c r="F17" s="299">
        <v>1120</v>
      </c>
      <c r="G17" s="300">
        <f t="shared" si="1"/>
        <v>33.2541567695962</v>
      </c>
    </row>
    <row r="18" spans="1:7" ht="18" customHeight="1">
      <c r="A18" s="556" t="s">
        <v>606</v>
      </c>
      <c r="B18" s="523">
        <v>7630</v>
      </c>
      <c r="C18" s="523">
        <v>2477</v>
      </c>
      <c r="D18" s="390">
        <f t="shared" si="0"/>
        <v>32.463958060288334</v>
      </c>
      <c r="E18" s="523">
        <v>10792</v>
      </c>
      <c r="F18" s="523">
        <v>1228</v>
      </c>
      <c r="G18" s="390">
        <f t="shared" si="1"/>
        <v>11.378799110452187</v>
      </c>
    </row>
  </sheetData>
  <mergeCells count="3">
    <mergeCell ref="B4:D4"/>
    <mergeCell ref="E4:G4"/>
    <mergeCell ref="A4:A5"/>
  </mergeCells>
  <hyperlinks>
    <hyperlink ref="A1" location="目次!A18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9.875" style="7" customWidth="1"/>
    <col min="2" max="2" width="1.00390625" style="7" customWidth="1"/>
    <col min="3" max="6" width="9.00390625" style="7" customWidth="1"/>
    <col min="7" max="7" width="9.625" style="8" customWidth="1"/>
    <col min="8" max="8" width="8.125" style="9" customWidth="1"/>
    <col min="9" max="10" width="8.00390625" style="8" customWidth="1"/>
    <col min="11" max="11" width="9.00390625" style="7" customWidth="1"/>
    <col min="12" max="12" width="9.375" style="7" customWidth="1"/>
    <col min="13" max="16384" width="10.25390625" style="7" customWidth="1"/>
  </cols>
  <sheetData>
    <row r="1" spans="1:12" s="270" customFormat="1" ht="15" customHeight="1">
      <c r="A1" s="557" t="s">
        <v>368</v>
      </c>
      <c r="L1" s="271"/>
    </row>
    <row r="2" spans="1:2" ht="13.5">
      <c r="A2" s="261" t="s">
        <v>277</v>
      </c>
      <c r="B2" s="6"/>
    </row>
    <row r="3" ht="6" customHeight="1"/>
    <row r="4" spans="1:12" ht="12.75" customHeight="1">
      <c r="A4" s="807" t="s">
        <v>17</v>
      </c>
      <c r="B4" s="808"/>
      <c r="C4" s="804" t="s">
        <v>18</v>
      </c>
      <c r="D4" s="804"/>
      <c r="E4" s="804"/>
      <c r="F4" s="804" t="s">
        <v>19</v>
      </c>
      <c r="G4" s="805" t="s">
        <v>90</v>
      </c>
      <c r="H4" s="798" t="s">
        <v>20</v>
      </c>
      <c r="I4" s="800" t="s">
        <v>86</v>
      </c>
      <c r="J4" s="800" t="s">
        <v>87</v>
      </c>
      <c r="K4" s="802" t="s">
        <v>21</v>
      </c>
      <c r="L4" s="796" t="s">
        <v>88</v>
      </c>
    </row>
    <row r="5" spans="1:12" ht="12.75" customHeight="1">
      <c r="A5" s="809"/>
      <c r="B5" s="810"/>
      <c r="C5" s="10" t="s">
        <v>22</v>
      </c>
      <c r="D5" s="10" t="s">
        <v>23</v>
      </c>
      <c r="E5" s="10" t="s">
        <v>24</v>
      </c>
      <c r="F5" s="803"/>
      <c r="G5" s="806"/>
      <c r="H5" s="799"/>
      <c r="I5" s="801"/>
      <c r="J5" s="801"/>
      <c r="K5" s="803"/>
      <c r="L5" s="797"/>
    </row>
    <row r="6" spans="1:12" ht="7.5" customHeight="1">
      <c r="A6" s="44"/>
      <c r="B6" s="45"/>
      <c r="C6" s="46" t="s">
        <v>89</v>
      </c>
      <c r="D6" s="47" t="s">
        <v>89</v>
      </c>
      <c r="E6" s="47" t="s">
        <v>89</v>
      </c>
      <c r="F6" s="47" t="s">
        <v>92</v>
      </c>
      <c r="G6" s="47" t="s">
        <v>89</v>
      </c>
      <c r="H6" s="48" t="s">
        <v>91</v>
      </c>
      <c r="I6" s="48" t="s">
        <v>91</v>
      </c>
      <c r="J6" s="48" t="s">
        <v>91</v>
      </c>
      <c r="K6" s="47" t="s">
        <v>89</v>
      </c>
      <c r="L6" s="49" t="s">
        <v>89</v>
      </c>
    </row>
    <row r="7" spans="1:12" ht="12" customHeight="1">
      <c r="A7" s="11" t="s">
        <v>22</v>
      </c>
      <c r="B7" s="12"/>
      <c r="C7" s="19">
        <f>SUM(C8:C66)</f>
        <v>90590</v>
      </c>
      <c r="D7" s="20">
        <f>SUM(D8:D66)</f>
        <v>41391</v>
      </c>
      <c r="E7" s="20">
        <f>SUM(E8:E66)</f>
        <v>49199</v>
      </c>
      <c r="F7" s="20">
        <f>SUM(F8:F66)</f>
        <v>37970</v>
      </c>
      <c r="G7" s="21">
        <v>2.39</v>
      </c>
      <c r="H7" s="22">
        <f aca="true" t="shared" si="0" ref="H7:H38">ROUND(D7/E7,3)*100</f>
        <v>84.1</v>
      </c>
      <c r="I7" s="22">
        <f>ROUND(C7/K7*100,1)</f>
        <v>108.1</v>
      </c>
      <c r="J7" s="22">
        <f>ROUND(F7/L7*100,1)</f>
        <v>111</v>
      </c>
      <c r="K7" s="20">
        <f>SUM(K8:K64)</f>
        <v>83834</v>
      </c>
      <c r="L7" s="42">
        <v>34209</v>
      </c>
    </row>
    <row r="8" spans="1:12" ht="12" customHeight="1">
      <c r="A8" s="13" t="s">
        <v>25</v>
      </c>
      <c r="B8" s="14"/>
      <c r="C8" s="15">
        <v>494</v>
      </c>
      <c r="D8" s="16">
        <v>225</v>
      </c>
      <c r="E8" s="16">
        <v>269</v>
      </c>
      <c r="F8" s="16">
        <v>200</v>
      </c>
      <c r="G8" s="17">
        <v>2.47</v>
      </c>
      <c r="H8" s="18">
        <f t="shared" si="0"/>
        <v>83.6</v>
      </c>
      <c r="I8" s="18">
        <f aca="true" t="shared" si="1" ref="I8:I63">ROUND(C8/K8*100,1)</f>
        <v>87.1</v>
      </c>
      <c r="J8" s="18">
        <f aca="true" t="shared" si="2" ref="J8:J63">ROUND(F8/L8*100,1)</f>
        <v>94.3</v>
      </c>
      <c r="K8" s="16">
        <v>567</v>
      </c>
      <c r="L8" s="41">
        <v>212</v>
      </c>
    </row>
    <row r="9" spans="1:12" ht="12" customHeight="1">
      <c r="A9" s="11" t="s">
        <v>26</v>
      </c>
      <c r="B9" s="12"/>
      <c r="C9" s="19">
        <v>512</v>
      </c>
      <c r="D9" s="20">
        <v>238</v>
      </c>
      <c r="E9" s="20">
        <v>274</v>
      </c>
      <c r="F9" s="20">
        <v>202</v>
      </c>
      <c r="G9" s="21">
        <v>2.53</v>
      </c>
      <c r="H9" s="22">
        <f t="shared" si="0"/>
        <v>86.9</v>
      </c>
      <c r="I9" s="22">
        <f t="shared" si="1"/>
        <v>105.6</v>
      </c>
      <c r="J9" s="22">
        <f t="shared" si="2"/>
        <v>111.6</v>
      </c>
      <c r="K9" s="20">
        <v>485</v>
      </c>
      <c r="L9" s="42">
        <v>181</v>
      </c>
    </row>
    <row r="10" spans="1:12" ht="12" customHeight="1">
      <c r="A10" s="11" t="s">
        <v>27</v>
      </c>
      <c r="B10" s="12"/>
      <c r="C10" s="19">
        <v>707</v>
      </c>
      <c r="D10" s="20">
        <v>325</v>
      </c>
      <c r="E10" s="20">
        <v>382</v>
      </c>
      <c r="F10" s="20">
        <v>288</v>
      </c>
      <c r="G10" s="21">
        <v>2.45</v>
      </c>
      <c r="H10" s="22">
        <f t="shared" si="0"/>
        <v>85.1</v>
      </c>
      <c r="I10" s="22">
        <f t="shared" si="1"/>
        <v>101.3</v>
      </c>
      <c r="J10" s="22">
        <f t="shared" si="2"/>
        <v>105.9</v>
      </c>
      <c r="K10" s="20">
        <v>698</v>
      </c>
      <c r="L10" s="42">
        <v>272</v>
      </c>
    </row>
    <row r="11" spans="1:12" ht="12" customHeight="1">
      <c r="A11" s="11" t="s">
        <v>28</v>
      </c>
      <c r="B11" s="12"/>
      <c r="C11" s="19">
        <v>590</v>
      </c>
      <c r="D11" s="20">
        <v>263</v>
      </c>
      <c r="E11" s="20">
        <v>327</v>
      </c>
      <c r="F11" s="20">
        <v>193</v>
      </c>
      <c r="G11" s="21">
        <v>3.06</v>
      </c>
      <c r="H11" s="22">
        <f t="shared" si="0"/>
        <v>80.4</v>
      </c>
      <c r="I11" s="22">
        <f t="shared" si="1"/>
        <v>101</v>
      </c>
      <c r="J11" s="22">
        <f t="shared" si="2"/>
        <v>100</v>
      </c>
      <c r="K11" s="20">
        <v>584</v>
      </c>
      <c r="L11" s="42">
        <v>193</v>
      </c>
    </row>
    <row r="12" spans="1:12" ht="12" customHeight="1">
      <c r="A12" s="23" t="s">
        <v>29</v>
      </c>
      <c r="B12" s="24"/>
      <c r="C12" s="25">
        <v>219</v>
      </c>
      <c r="D12" s="26">
        <v>200</v>
      </c>
      <c r="E12" s="26">
        <v>19</v>
      </c>
      <c r="F12" s="26">
        <v>218</v>
      </c>
      <c r="G12" s="27">
        <v>1</v>
      </c>
      <c r="H12" s="28">
        <f t="shared" si="0"/>
        <v>1052.6</v>
      </c>
      <c r="I12" s="28">
        <f t="shared" si="1"/>
        <v>429.4</v>
      </c>
      <c r="J12" s="28">
        <f t="shared" si="2"/>
        <v>427.5</v>
      </c>
      <c r="K12" s="26">
        <v>51</v>
      </c>
      <c r="L12" s="43">
        <v>51</v>
      </c>
    </row>
    <row r="13" spans="1:12" ht="12" customHeight="1">
      <c r="A13" s="11" t="s">
        <v>30</v>
      </c>
      <c r="B13" s="12"/>
      <c r="C13" s="19">
        <v>7061</v>
      </c>
      <c r="D13" s="20">
        <v>3236</v>
      </c>
      <c r="E13" s="20">
        <v>3825</v>
      </c>
      <c r="F13" s="20">
        <v>2798</v>
      </c>
      <c r="G13" s="21">
        <v>2.52</v>
      </c>
      <c r="H13" s="22">
        <f t="shared" si="0"/>
        <v>84.6</v>
      </c>
      <c r="I13" s="22">
        <f t="shared" si="1"/>
        <v>110.8</v>
      </c>
      <c r="J13" s="22">
        <f t="shared" si="2"/>
        <v>112.5</v>
      </c>
      <c r="K13" s="20">
        <v>6373</v>
      </c>
      <c r="L13" s="42">
        <v>2487</v>
      </c>
    </row>
    <row r="14" spans="1:12" ht="12" customHeight="1">
      <c r="A14" s="11" t="s">
        <v>31</v>
      </c>
      <c r="B14" s="12"/>
      <c r="C14" s="19">
        <v>1595</v>
      </c>
      <c r="D14" s="20">
        <v>745</v>
      </c>
      <c r="E14" s="20">
        <v>850</v>
      </c>
      <c r="F14" s="20">
        <v>632</v>
      </c>
      <c r="G14" s="21">
        <v>2.52</v>
      </c>
      <c r="H14" s="22">
        <f t="shared" si="0"/>
        <v>87.6</v>
      </c>
      <c r="I14" s="22">
        <f t="shared" si="1"/>
        <v>117</v>
      </c>
      <c r="J14" s="22">
        <f t="shared" si="2"/>
        <v>120.6</v>
      </c>
      <c r="K14" s="20">
        <v>1363</v>
      </c>
      <c r="L14" s="42">
        <v>524</v>
      </c>
    </row>
    <row r="15" spans="1:12" ht="12" customHeight="1">
      <c r="A15" s="11" t="s">
        <v>32</v>
      </c>
      <c r="B15" s="12"/>
      <c r="C15" s="19">
        <v>1111</v>
      </c>
      <c r="D15" s="20">
        <v>505</v>
      </c>
      <c r="E15" s="20">
        <v>606</v>
      </c>
      <c r="F15" s="20">
        <v>457</v>
      </c>
      <c r="G15" s="21">
        <v>2.43</v>
      </c>
      <c r="H15" s="22">
        <f t="shared" si="0"/>
        <v>83.3</v>
      </c>
      <c r="I15" s="22">
        <f t="shared" si="1"/>
        <v>90.5</v>
      </c>
      <c r="J15" s="22">
        <f t="shared" si="2"/>
        <v>90.3</v>
      </c>
      <c r="K15" s="20">
        <v>1228</v>
      </c>
      <c r="L15" s="42">
        <v>506</v>
      </c>
    </row>
    <row r="16" spans="1:12" ht="12" customHeight="1">
      <c r="A16" s="11" t="s">
        <v>33</v>
      </c>
      <c r="B16" s="12"/>
      <c r="C16" s="19">
        <v>3041</v>
      </c>
      <c r="D16" s="20">
        <v>1367</v>
      </c>
      <c r="E16" s="20">
        <v>1674</v>
      </c>
      <c r="F16" s="20">
        <v>1198</v>
      </c>
      <c r="G16" s="21">
        <v>2.54</v>
      </c>
      <c r="H16" s="22">
        <f t="shared" si="0"/>
        <v>81.69999999999999</v>
      </c>
      <c r="I16" s="22">
        <f t="shared" si="1"/>
        <v>109.7</v>
      </c>
      <c r="J16" s="22">
        <f t="shared" si="2"/>
        <v>106.2</v>
      </c>
      <c r="K16" s="20">
        <v>2772</v>
      </c>
      <c r="L16" s="42">
        <v>1128</v>
      </c>
    </row>
    <row r="17" spans="1:12" ht="12" customHeight="1">
      <c r="A17" s="11" t="s">
        <v>34</v>
      </c>
      <c r="B17" s="12"/>
      <c r="C17" s="19">
        <v>2379</v>
      </c>
      <c r="D17" s="20">
        <v>1048</v>
      </c>
      <c r="E17" s="20">
        <v>1331</v>
      </c>
      <c r="F17" s="20">
        <v>1021</v>
      </c>
      <c r="G17" s="21">
        <v>2.33</v>
      </c>
      <c r="H17" s="22">
        <f t="shared" si="0"/>
        <v>78.7</v>
      </c>
      <c r="I17" s="22">
        <f t="shared" si="1"/>
        <v>100.4</v>
      </c>
      <c r="J17" s="22">
        <f t="shared" si="2"/>
        <v>103.5</v>
      </c>
      <c r="K17" s="20">
        <v>2369</v>
      </c>
      <c r="L17" s="42">
        <v>986</v>
      </c>
    </row>
    <row r="18" spans="1:12" ht="12" customHeight="1">
      <c r="A18" s="13" t="s">
        <v>35</v>
      </c>
      <c r="B18" s="14"/>
      <c r="C18" s="15">
        <v>2018</v>
      </c>
      <c r="D18" s="16">
        <v>914</v>
      </c>
      <c r="E18" s="16">
        <v>1104</v>
      </c>
      <c r="F18" s="16">
        <v>946</v>
      </c>
      <c r="G18" s="17">
        <v>2.13</v>
      </c>
      <c r="H18" s="18">
        <f t="shared" si="0"/>
        <v>82.8</v>
      </c>
      <c r="I18" s="18">
        <f t="shared" si="1"/>
        <v>99.8</v>
      </c>
      <c r="J18" s="18">
        <f t="shared" si="2"/>
        <v>98.6</v>
      </c>
      <c r="K18" s="16">
        <v>2023</v>
      </c>
      <c r="L18" s="41">
        <v>959</v>
      </c>
    </row>
    <row r="19" spans="1:12" ht="12" customHeight="1">
      <c r="A19" s="11" t="s">
        <v>36</v>
      </c>
      <c r="B19" s="12"/>
      <c r="C19" s="19">
        <v>1309</v>
      </c>
      <c r="D19" s="20">
        <v>568</v>
      </c>
      <c r="E19" s="20">
        <v>741</v>
      </c>
      <c r="F19" s="20">
        <v>579</v>
      </c>
      <c r="G19" s="21">
        <v>2.26</v>
      </c>
      <c r="H19" s="22">
        <f t="shared" si="0"/>
        <v>76.7</v>
      </c>
      <c r="I19" s="22">
        <f t="shared" si="1"/>
        <v>110.8</v>
      </c>
      <c r="J19" s="22">
        <f t="shared" si="2"/>
        <v>111.6</v>
      </c>
      <c r="K19" s="20">
        <v>1181</v>
      </c>
      <c r="L19" s="42">
        <v>519</v>
      </c>
    </row>
    <row r="20" spans="1:12" ht="12" customHeight="1">
      <c r="A20" s="11" t="s">
        <v>37</v>
      </c>
      <c r="B20" s="12"/>
      <c r="C20" s="19">
        <v>2022</v>
      </c>
      <c r="D20" s="20">
        <v>861</v>
      </c>
      <c r="E20" s="20">
        <v>1161</v>
      </c>
      <c r="F20" s="20">
        <v>795</v>
      </c>
      <c r="G20" s="21">
        <v>2.54</v>
      </c>
      <c r="H20" s="22">
        <f t="shared" si="0"/>
        <v>74.2</v>
      </c>
      <c r="I20" s="22">
        <f t="shared" si="1"/>
        <v>115.8</v>
      </c>
      <c r="J20" s="22">
        <f t="shared" si="2"/>
        <v>117.1</v>
      </c>
      <c r="K20" s="20">
        <v>1746</v>
      </c>
      <c r="L20" s="42">
        <v>679</v>
      </c>
    </row>
    <row r="21" spans="1:12" ht="12" customHeight="1">
      <c r="A21" s="11" t="s">
        <v>38</v>
      </c>
      <c r="B21" s="12"/>
      <c r="C21" s="19">
        <v>4387</v>
      </c>
      <c r="D21" s="20">
        <v>2020</v>
      </c>
      <c r="E21" s="20">
        <v>2367</v>
      </c>
      <c r="F21" s="20">
        <v>1861</v>
      </c>
      <c r="G21" s="21">
        <v>2.36</v>
      </c>
      <c r="H21" s="22">
        <f t="shared" si="0"/>
        <v>85.3</v>
      </c>
      <c r="I21" s="22">
        <f t="shared" si="1"/>
        <v>99.5</v>
      </c>
      <c r="J21" s="22">
        <f t="shared" si="2"/>
        <v>102.4</v>
      </c>
      <c r="K21" s="20">
        <v>4407</v>
      </c>
      <c r="L21" s="42">
        <v>1818</v>
      </c>
    </row>
    <row r="22" spans="1:12" ht="12" customHeight="1">
      <c r="A22" s="23" t="s">
        <v>39</v>
      </c>
      <c r="B22" s="24"/>
      <c r="C22" s="25">
        <v>1446</v>
      </c>
      <c r="D22" s="26">
        <v>635</v>
      </c>
      <c r="E22" s="26">
        <v>811</v>
      </c>
      <c r="F22" s="26">
        <v>614</v>
      </c>
      <c r="G22" s="27">
        <v>2.36</v>
      </c>
      <c r="H22" s="28">
        <f t="shared" si="0"/>
        <v>78.3</v>
      </c>
      <c r="I22" s="28">
        <f t="shared" si="1"/>
        <v>111.6</v>
      </c>
      <c r="J22" s="28">
        <f t="shared" si="2"/>
        <v>110</v>
      </c>
      <c r="K22" s="26">
        <v>1296</v>
      </c>
      <c r="L22" s="43">
        <v>558</v>
      </c>
    </row>
    <row r="23" spans="1:12" ht="12" customHeight="1">
      <c r="A23" s="11" t="s">
        <v>40</v>
      </c>
      <c r="B23" s="12"/>
      <c r="C23" s="19">
        <v>2285</v>
      </c>
      <c r="D23" s="20">
        <v>1005</v>
      </c>
      <c r="E23" s="20">
        <v>1280</v>
      </c>
      <c r="F23" s="20">
        <v>1082</v>
      </c>
      <c r="G23" s="21">
        <v>2.11</v>
      </c>
      <c r="H23" s="22">
        <f t="shared" si="0"/>
        <v>78.5</v>
      </c>
      <c r="I23" s="22">
        <f t="shared" si="1"/>
        <v>100.4</v>
      </c>
      <c r="J23" s="22">
        <f t="shared" si="2"/>
        <v>104</v>
      </c>
      <c r="K23" s="20">
        <v>2276</v>
      </c>
      <c r="L23" s="42">
        <v>1040</v>
      </c>
    </row>
    <row r="24" spans="1:12" ht="12" customHeight="1">
      <c r="A24" s="11" t="s">
        <v>41</v>
      </c>
      <c r="B24" s="12"/>
      <c r="C24" s="19">
        <v>786</v>
      </c>
      <c r="D24" s="20">
        <v>343</v>
      </c>
      <c r="E24" s="20">
        <v>443</v>
      </c>
      <c r="F24" s="20">
        <v>409</v>
      </c>
      <c r="G24" s="21">
        <v>1.92</v>
      </c>
      <c r="H24" s="22">
        <f t="shared" si="0"/>
        <v>77.4</v>
      </c>
      <c r="I24" s="22">
        <f t="shared" si="1"/>
        <v>97.6</v>
      </c>
      <c r="J24" s="22">
        <f t="shared" si="2"/>
        <v>95.6</v>
      </c>
      <c r="K24" s="20">
        <v>805</v>
      </c>
      <c r="L24" s="42">
        <v>428</v>
      </c>
    </row>
    <row r="25" spans="1:12" ht="12" customHeight="1">
      <c r="A25" s="11" t="s">
        <v>42</v>
      </c>
      <c r="B25" s="12"/>
      <c r="C25" s="19">
        <v>1162</v>
      </c>
      <c r="D25" s="20">
        <v>495</v>
      </c>
      <c r="E25" s="20">
        <v>667</v>
      </c>
      <c r="F25" s="20">
        <v>531</v>
      </c>
      <c r="G25" s="21">
        <v>2.19</v>
      </c>
      <c r="H25" s="22">
        <f t="shared" si="0"/>
        <v>74.2</v>
      </c>
      <c r="I25" s="22">
        <f t="shared" si="1"/>
        <v>100.5</v>
      </c>
      <c r="J25" s="22">
        <f t="shared" si="2"/>
        <v>100</v>
      </c>
      <c r="K25" s="20">
        <v>1156</v>
      </c>
      <c r="L25" s="42">
        <v>531</v>
      </c>
    </row>
    <row r="26" spans="1:12" ht="12" customHeight="1">
      <c r="A26" s="11" t="s">
        <v>43</v>
      </c>
      <c r="B26" s="12"/>
      <c r="C26" s="19">
        <v>653</v>
      </c>
      <c r="D26" s="20">
        <v>282</v>
      </c>
      <c r="E26" s="20">
        <v>371</v>
      </c>
      <c r="F26" s="20">
        <v>281</v>
      </c>
      <c r="G26" s="21">
        <v>2.32</v>
      </c>
      <c r="H26" s="22">
        <f t="shared" si="0"/>
        <v>76</v>
      </c>
      <c r="I26" s="22">
        <f t="shared" si="1"/>
        <v>110.1</v>
      </c>
      <c r="J26" s="22">
        <f t="shared" si="2"/>
        <v>107.7</v>
      </c>
      <c r="K26" s="20">
        <v>593</v>
      </c>
      <c r="L26" s="42">
        <v>261</v>
      </c>
    </row>
    <row r="27" spans="1:12" ht="12" customHeight="1">
      <c r="A27" s="11" t="s">
        <v>44</v>
      </c>
      <c r="B27" s="12"/>
      <c r="C27" s="19">
        <v>617</v>
      </c>
      <c r="D27" s="20">
        <v>282</v>
      </c>
      <c r="E27" s="20">
        <v>335</v>
      </c>
      <c r="F27" s="20">
        <v>269</v>
      </c>
      <c r="G27" s="21">
        <v>2.29</v>
      </c>
      <c r="H27" s="22">
        <f t="shared" si="0"/>
        <v>84.2</v>
      </c>
      <c r="I27" s="22">
        <f t="shared" si="1"/>
        <v>135.3</v>
      </c>
      <c r="J27" s="22">
        <f t="shared" si="2"/>
        <v>128.7</v>
      </c>
      <c r="K27" s="20">
        <v>456</v>
      </c>
      <c r="L27" s="42">
        <v>209</v>
      </c>
    </row>
    <row r="28" spans="1:12" ht="12" customHeight="1">
      <c r="A28" s="13" t="s">
        <v>45</v>
      </c>
      <c r="B28" s="14"/>
      <c r="C28" s="15">
        <v>914</v>
      </c>
      <c r="D28" s="16">
        <v>402</v>
      </c>
      <c r="E28" s="16">
        <v>512</v>
      </c>
      <c r="F28" s="16">
        <v>380</v>
      </c>
      <c r="G28" s="17">
        <v>2.41</v>
      </c>
      <c r="H28" s="18">
        <f t="shared" si="0"/>
        <v>78.5</v>
      </c>
      <c r="I28" s="18">
        <f t="shared" si="1"/>
        <v>104.3</v>
      </c>
      <c r="J28" s="18">
        <f t="shared" si="2"/>
        <v>103.8</v>
      </c>
      <c r="K28" s="16">
        <v>876</v>
      </c>
      <c r="L28" s="41">
        <v>366</v>
      </c>
    </row>
    <row r="29" spans="1:12" ht="12" customHeight="1">
      <c r="A29" s="11" t="s">
        <v>46</v>
      </c>
      <c r="B29" s="12"/>
      <c r="C29" s="19">
        <v>2668</v>
      </c>
      <c r="D29" s="20">
        <v>1176</v>
      </c>
      <c r="E29" s="20">
        <v>1492</v>
      </c>
      <c r="F29" s="20">
        <v>1148</v>
      </c>
      <c r="G29" s="21">
        <v>2.32</v>
      </c>
      <c r="H29" s="22">
        <f t="shared" si="0"/>
        <v>78.8</v>
      </c>
      <c r="I29" s="22">
        <f t="shared" si="1"/>
        <v>107.6</v>
      </c>
      <c r="J29" s="22">
        <f t="shared" si="2"/>
        <v>112.1</v>
      </c>
      <c r="K29" s="20">
        <v>2480</v>
      </c>
      <c r="L29" s="42">
        <v>1024</v>
      </c>
    </row>
    <row r="30" spans="1:12" ht="12" customHeight="1">
      <c r="A30" s="11" t="s">
        <v>47</v>
      </c>
      <c r="B30" s="12"/>
      <c r="C30" s="19">
        <v>434</v>
      </c>
      <c r="D30" s="20">
        <v>207</v>
      </c>
      <c r="E30" s="20">
        <v>227</v>
      </c>
      <c r="F30" s="20">
        <v>217</v>
      </c>
      <c r="G30" s="21">
        <v>2</v>
      </c>
      <c r="H30" s="22">
        <f t="shared" si="0"/>
        <v>91.2</v>
      </c>
      <c r="I30" s="22">
        <f t="shared" si="1"/>
        <v>93.9</v>
      </c>
      <c r="J30" s="22">
        <f t="shared" si="2"/>
        <v>99.5</v>
      </c>
      <c r="K30" s="20">
        <v>462</v>
      </c>
      <c r="L30" s="42">
        <v>218</v>
      </c>
    </row>
    <row r="31" spans="1:12" ht="12" customHeight="1">
      <c r="A31" s="11" t="s">
        <v>48</v>
      </c>
      <c r="B31" s="12"/>
      <c r="C31" s="19">
        <v>1106</v>
      </c>
      <c r="D31" s="20">
        <v>484</v>
      </c>
      <c r="E31" s="20">
        <v>622</v>
      </c>
      <c r="F31" s="20">
        <v>537</v>
      </c>
      <c r="G31" s="21">
        <v>2.06</v>
      </c>
      <c r="H31" s="22">
        <f t="shared" si="0"/>
        <v>77.8</v>
      </c>
      <c r="I31" s="22">
        <f t="shared" si="1"/>
        <v>110.6</v>
      </c>
      <c r="J31" s="22">
        <f t="shared" si="2"/>
        <v>105.7</v>
      </c>
      <c r="K31" s="20">
        <v>1000</v>
      </c>
      <c r="L31" s="42">
        <v>508</v>
      </c>
    </row>
    <row r="32" spans="1:12" ht="12" customHeight="1">
      <c r="A32" s="23" t="s">
        <v>49</v>
      </c>
      <c r="B32" s="24"/>
      <c r="C32" s="25">
        <v>507</v>
      </c>
      <c r="D32" s="26">
        <v>183</v>
      </c>
      <c r="E32" s="26">
        <v>324</v>
      </c>
      <c r="F32" s="26">
        <v>211</v>
      </c>
      <c r="G32" s="27">
        <v>2.4</v>
      </c>
      <c r="H32" s="28">
        <f t="shared" si="0"/>
        <v>56.49999999999999</v>
      </c>
      <c r="I32" s="28">
        <f t="shared" si="1"/>
        <v>170.7</v>
      </c>
      <c r="J32" s="28">
        <f t="shared" si="2"/>
        <v>155.1</v>
      </c>
      <c r="K32" s="26">
        <v>297</v>
      </c>
      <c r="L32" s="43">
        <v>136</v>
      </c>
    </row>
    <row r="33" spans="1:12" ht="12" customHeight="1">
      <c r="A33" s="11" t="s">
        <v>50</v>
      </c>
      <c r="B33" s="12"/>
      <c r="C33" s="19">
        <v>633</v>
      </c>
      <c r="D33" s="20">
        <v>310</v>
      </c>
      <c r="E33" s="20">
        <v>323</v>
      </c>
      <c r="F33" s="20">
        <v>281</v>
      </c>
      <c r="G33" s="21">
        <v>2.25</v>
      </c>
      <c r="H33" s="22">
        <f t="shared" si="0"/>
        <v>96</v>
      </c>
      <c r="I33" s="22">
        <f t="shared" si="1"/>
        <v>186.2</v>
      </c>
      <c r="J33" s="22">
        <f t="shared" si="2"/>
        <v>187.3</v>
      </c>
      <c r="K33" s="20">
        <v>340</v>
      </c>
      <c r="L33" s="42">
        <v>150</v>
      </c>
    </row>
    <row r="34" spans="1:12" ht="12" customHeight="1">
      <c r="A34" s="11" t="s">
        <v>51</v>
      </c>
      <c r="B34" s="12"/>
      <c r="C34" s="19">
        <v>1908</v>
      </c>
      <c r="D34" s="20">
        <v>874</v>
      </c>
      <c r="E34" s="20">
        <v>1034</v>
      </c>
      <c r="F34" s="20">
        <v>865</v>
      </c>
      <c r="G34" s="21">
        <v>2.21</v>
      </c>
      <c r="H34" s="22">
        <f t="shared" si="0"/>
        <v>84.5</v>
      </c>
      <c r="I34" s="22">
        <f t="shared" si="1"/>
        <v>111.4</v>
      </c>
      <c r="J34" s="22">
        <f t="shared" si="2"/>
        <v>120.5</v>
      </c>
      <c r="K34" s="20">
        <v>1712</v>
      </c>
      <c r="L34" s="42">
        <v>718</v>
      </c>
    </row>
    <row r="35" spans="1:12" ht="12" customHeight="1">
      <c r="A35" s="11" t="s">
        <v>52</v>
      </c>
      <c r="B35" s="12"/>
      <c r="C35" s="19">
        <v>1346</v>
      </c>
      <c r="D35" s="20">
        <v>604</v>
      </c>
      <c r="E35" s="20">
        <v>742</v>
      </c>
      <c r="F35" s="20">
        <v>571</v>
      </c>
      <c r="G35" s="21">
        <v>2.36</v>
      </c>
      <c r="H35" s="22">
        <f t="shared" si="0"/>
        <v>81.39999999999999</v>
      </c>
      <c r="I35" s="22">
        <f t="shared" si="1"/>
        <v>92.9</v>
      </c>
      <c r="J35" s="22">
        <f t="shared" si="2"/>
        <v>93.1</v>
      </c>
      <c r="K35" s="20">
        <v>1449</v>
      </c>
      <c r="L35" s="42">
        <v>613</v>
      </c>
    </row>
    <row r="36" spans="1:12" ht="12" customHeight="1">
      <c r="A36" s="11" t="s">
        <v>53</v>
      </c>
      <c r="B36" s="12"/>
      <c r="C36" s="19">
        <v>1262</v>
      </c>
      <c r="D36" s="20">
        <v>565</v>
      </c>
      <c r="E36" s="20">
        <v>697</v>
      </c>
      <c r="F36" s="20">
        <v>630</v>
      </c>
      <c r="G36" s="21">
        <v>2</v>
      </c>
      <c r="H36" s="22">
        <f t="shared" si="0"/>
        <v>81.10000000000001</v>
      </c>
      <c r="I36" s="22">
        <f t="shared" si="1"/>
        <v>109.5</v>
      </c>
      <c r="J36" s="22">
        <f t="shared" si="2"/>
        <v>110.5</v>
      </c>
      <c r="K36" s="20">
        <v>1152</v>
      </c>
      <c r="L36" s="42">
        <v>570</v>
      </c>
    </row>
    <row r="37" spans="1:12" ht="12" customHeight="1">
      <c r="A37" s="11" t="s">
        <v>54</v>
      </c>
      <c r="B37" s="12"/>
      <c r="C37" s="19">
        <v>905</v>
      </c>
      <c r="D37" s="20">
        <v>410</v>
      </c>
      <c r="E37" s="20">
        <v>495</v>
      </c>
      <c r="F37" s="20">
        <v>461</v>
      </c>
      <c r="G37" s="21">
        <v>1.96</v>
      </c>
      <c r="H37" s="22">
        <f t="shared" si="0"/>
        <v>82.8</v>
      </c>
      <c r="I37" s="22">
        <f t="shared" si="1"/>
        <v>120.5</v>
      </c>
      <c r="J37" s="22">
        <f t="shared" si="2"/>
        <v>123.3</v>
      </c>
      <c r="K37" s="20">
        <v>751</v>
      </c>
      <c r="L37" s="42">
        <v>374</v>
      </c>
    </row>
    <row r="38" spans="1:12" ht="12" customHeight="1">
      <c r="A38" s="13" t="s">
        <v>55</v>
      </c>
      <c r="B38" s="14"/>
      <c r="C38" s="15">
        <v>647</v>
      </c>
      <c r="D38" s="16">
        <v>274</v>
      </c>
      <c r="E38" s="16">
        <v>373</v>
      </c>
      <c r="F38" s="16">
        <v>334</v>
      </c>
      <c r="G38" s="17">
        <v>1.94</v>
      </c>
      <c r="H38" s="18">
        <f t="shared" si="0"/>
        <v>73.5</v>
      </c>
      <c r="I38" s="18">
        <f t="shared" si="1"/>
        <v>178.2</v>
      </c>
      <c r="J38" s="18">
        <f t="shared" si="2"/>
        <v>194.2</v>
      </c>
      <c r="K38" s="16">
        <v>363</v>
      </c>
      <c r="L38" s="41">
        <v>172</v>
      </c>
    </row>
    <row r="39" spans="1:12" ht="12" customHeight="1">
      <c r="A39" s="11" t="s">
        <v>56</v>
      </c>
      <c r="B39" s="12"/>
      <c r="C39" s="19">
        <v>639</v>
      </c>
      <c r="D39" s="20">
        <v>284</v>
      </c>
      <c r="E39" s="20">
        <v>355</v>
      </c>
      <c r="F39" s="20">
        <v>287</v>
      </c>
      <c r="G39" s="21">
        <v>2.23</v>
      </c>
      <c r="H39" s="22">
        <f aca="true" t="shared" si="3" ref="H39:H65">ROUND(D39/E39,3)*100</f>
        <v>80</v>
      </c>
      <c r="I39" s="22">
        <f t="shared" si="1"/>
        <v>190.2</v>
      </c>
      <c r="J39" s="22">
        <f t="shared" si="2"/>
        <v>190.1</v>
      </c>
      <c r="K39" s="20">
        <v>336</v>
      </c>
      <c r="L39" s="42">
        <v>151</v>
      </c>
    </row>
    <row r="40" spans="1:12" ht="12" customHeight="1">
      <c r="A40" s="11" t="s">
        <v>57</v>
      </c>
      <c r="B40" s="12"/>
      <c r="C40" s="19">
        <v>1273</v>
      </c>
      <c r="D40" s="20">
        <v>574</v>
      </c>
      <c r="E40" s="20">
        <v>699</v>
      </c>
      <c r="F40" s="20">
        <v>529</v>
      </c>
      <c r="G40" s="21">
        <v>2.41</v>
      </c>
      <c r="H40" s="22">
        <f t="shared" si="3"/>
        <v>82.1</v>
      </c>
      <c r="I40" s="22">
        <f t="shared" si="1"/>
        <v>119.4</v>
      </c>
      <c r="J40" s="22">
        <f t="shared" si="2"/>
        <v>111.6</v>
      </c>
      <c r="K40" s="20">
        <v>1066</v>
      </c>
      <c r="L40" s="42">
        <v>474</v>
      </c>
    </row>
    <row r="41" spans="1:12" ht="12" customHeight="1">
      <c r="A41" s="11" t="s">
        <v>58</v>
      </c>
      <c r="B41" s="12"/>
      <c r="C41" s="19">
        <v>1161</v>
      </c>
      <c r="D41" s="20">
        <v>541</v>
      </c>
      <c r="E41" s="20">
        <v>620</v>
      </c>
      <c r="F41" s="20">
        <v>484</v>
      </c>
      <c r="G41" s="21">
        <v>2.4</v>
      </c>
      <c r="H41" s="22">
        <f t="shared" si="3"/>
        <v>87.3</v>
      </c>
      <c r="I41" s="22">
        <f t="shared" si="1"/>
        <v>136.4</v>
      </c>
      <c r="J41" s="22">
        <f t="shared" si="2"/>
        <v>141.5</v>
      </c>
      <c r="K41" s="20">
        <v>851</v>
      </c>
      <c r="L41" s="42">
        <v>342</v>
      </c>
    </row>
    <row r="42" spans="1:12" ht="12" customHeight="1">
      <c r="A42" s="23" t="s">
        <v>59</v>
      </c>
      <c r="B42" s="24"/>
      <c r="C42" s="25">
        <v>435</v>
      </c>
      <c r="D42" s="26">
        <v>206</v>
      </c>
      <c r="E42" s="26">
        <v>229</v>
      </c>
      <c r="F42" s="26">
        <v>205</v>
      </c>
      <c r="G42" s="27">
        <v>2.12</v>
      </c>
      <c r="H42" s="28">
        <f t="shared" si="3"/>
        <v>90</v>
      </c>
      <c r="I42" s="28">
        <f t="shared" si="1"/>
        <v>100</v>
      </c>
      <c r="J42" s="28">
        <f t="shared" si="2"/>
        <v>106.2</v>
      </c>
      <c r="K42" s="26">
        <v>435</v>
      </c>
      <c r="L42" s="43">
        <v>193</v>
      </c>
    </row>
    <row r="43" spans="1:12" ht="12" customHeight="1">
      <c r="A43" s="11" t="s">
        <v>60</v>
      </c>
      <c r="B43" s="12"/>
      <c r="C43" s="19">
        <v>3824</v>
      </c>
      <c r="D43" s="20">
        <v>1814</v>
      </c>
      <c r="E43" s="20">
        <v>2010</v>
      </c>
      <c r="F43" s="20">
        <v>1506</v>
      </c>
      <c r="G43" s="21">
        <v>2.54</v>
      </c>
      <c r="H43" s="22">
        <f t="shared" si="3"/>
        <v>90.2</v>
      </c>
      <c r="I43" s="22">
        <f t="shared" si="1"/>
        <v>118.1</v>
      </c>
      <c r="J43" s="22">
        <f t="shared" si="2"/>
        <v>118.6</v>
      </c>
      <c r="K43" s="20">
        <v>3237</v>
      </c>
      <c r="L43" s="42">
        <v>1270</v>
      </c>
    </row>
    <row r="44" spans="1:12" ht="12" customHeight="1">
      <c r="A44" s="11" t="s">
        <v>61</v>
      </c>
      <c r="B44" s="12"/>
      <c r="C44" s="19">
        <v>652</v>
      </c>
      <c r="D44" s="20">
        <v>299</v>
      </c>
      <c r="E44" s="20">
        <v>353</v>
      </c>
      <c r="F44" s="20">
        <v>273</v>
      </c>
      <c r="G44" s="21">
        <v>2.39</v>
      </c>
      <c r="H44" s="22">
        <f t="shared" si="3"/>
        <v>84.7</v>
      </c>
      <c r="I44" s="22">
        <f t="shared" si="1"/>
        <v>108.5</v>
      </c>
      <c r="J44" s="22">
        <f t="shared" si="2"/>
        <v>116.7</v>
      </c>
      <c r="K44" s="20">
        <v>601</v>
      </c>
      <c r="L44" s="42">
        <v>234</v>
      </c>
    </row>
    <row r="45" spans="1:12" ht="12" customHeight="1">
      <c r="A45" s="11" t="s">
        <v>62</v>
      </c>
      <c r="B45" s="12"/>
      <c r="C45" s="19">
        <v>588</v>
      </c>
      <c r="D45" s="20">
        <v>265</v>
      </c>
      <c r="E45" s="20">
        <v>323</v>
      </c>
      <c r="F45" s="20">
        <v>274</v>
      </c>
      <c r="G45" s="21">
        <v>2.15</v>
      </c>
      <c r="H45" s="22">
        <f t="shared" si="3"/>
        <v>82</v>
      </c>
      <c r="I45" s="22">
        <f t="shared" si="1"/>
        <v>91.7</v>
      </c>
      <c r="J45" s="22">
        <f t="shared" si="2"/>
        <v>96.1</v>
      </c>
      <c r="K45" s="20">
        <v>641</v>
      </c>
      <c r="L45" s="42">
        <v>285</v>
      </c>
    </row>
    <row r="46" spans="1:12" ht="12" customHeight="1">
      <c r="A46" s="11" t="s">
        <v>63</v>
      </c>
      <c r="B46" s="12"/>
      <c r="C46" s="19">
        <v>735</v>
      </c>
      <c r="D46" s="20">
        <v>330</v>
      </c>
      <c r="E46" s="20">
        <v>405</v>
      </c>
      <c r="F46" s="20">
        <v>306</v>
      </c>
      <c r="G46" s="21">
        <v>2.4</v>
      </c>
      <c r="H46" s="22">
        <f t="shared" si="3"/>
        <v>81.5</v>
      </c>
      <c r="I46" s="22">
        <f t="shared" si="1"/>
        <v>102.1</v>
      </c>
      <c r="J46" s="22">
        <f t="shared" si="2"/>
        <v>101.7</v>
      </c>
      <c r="K46" s="20">
        <v>720</v>
      </c>
      <c r="L46" s="42">
        <v>301</v>
      </c>
    </row>
    <row r="47" spans="1:12" ht="12" customHeight="1">
      <c r="A47" s="11" t="s">
        <v>64</v>
      </c>
      <c r="B47" s="12"/>
      <c r="C47" s="19">
        <v>970</v>
      </c>
      <c r="D47" s="20">
        <v>443</v>
      </c>
      <c r="E47" s="20">
        <v>527</v>
      </c>
      <c r="F47" s="20">
        <v>442</v>
      </c>
      <c r="G47" s="21">
        <v>2.19</v>
      </c>
      <c r="H47" s="22">
        <f t="shared" si="3"/>
        <v>84.1</v>
      </c>
      <c r="I47" s="22">
        <f t="shared" si="1"/>
        <v>100.2</v>
      </c>
      <c r="J47" s="22">
        <f t="shared" si="2"/>
        <v>105</v>
      </c>
      <c r="K47" s="20">
        <v>968</v>
      </c>
      <c r="L47" s="42">
        <v>421</v>
      </c>
    </row>
    <row r="48" spans="1:12" ht="12" customHeight="1">
      <c r="A48" s="13" t="s">
        <v>65</v>
      </c>
      <c r="B48" s="14"/>
      <c r="C48" s="15">
        <v>1031</v>
      </c>
      <c r="D48" s="16">
        <v>491</v>
      </c>
      <c r="E48" s="16">
        <v>540</v>
      </c>
      <c r="F48" s="16">
        <v>450</v>
      </c>
      <c r="G48" s="17">
        <v>2.29</v>
      </c>
      <c r="H48" s="18">
        <f t="shared" si="3"/>
        <v>90.9</v>
      </c>
      <c r="I48" s="18">
        <f t="shared" si="1"/>
        <v>100.9</v>
      </c>
      <c r="J48" s="18">
        <f t="shared" si="2"/>
        <v>103.9</v>
      </c>
      <c r="K48" s="16">
        <v>1022</v>
      </c>
      <c r="L48" s="41">
        <v>433</v>
      </c>
    </row>
    <row r="49" spans="1:12" ht="12" customHeight="1">
      <c r="A49" s="11" t="s">
        <v>66</v>
      </c>
      <c r="B49" s="12"/>
      <c r="C49" s="19">
        <v>697</v>
      </c>
      <c r="D49" s="20">
        <v>308</v>
      </c>
      <c r="E49" s="20">
        <v>389</v>
      </c>
      <c r="F49" s="20">
        <v>304</v>
      </c>
      <c r="G49" s="21">
        <v>2.29</v>
      </c>
      <c r="H49" s="22">
        <f t="shared" si="3"/>
        <v>79.2</v>
      </c>
      <c r="I49" s="22">
        <f t="shared" si="1"/>
        <v>109.4</v>
      </c>
      <c r="J49" s="22">
        <f t="shared" si="2"/>
        <v>103.1</v>
      </c>
      <c r="K49" s="20">
        <v>637</v>
      </c>
      <c r="L49" s="42">
        <v>295</v>
      </c>
    </row>
    <row r="50" spans="1:12" ht="12" customHeight="1">
      <c r="A50" s="11" t="s">
        <v>67</v>
      </c>
      <c r="B50" s="12"/>
      <c r="C50" s="19">
        <v>3661</v>
      </c>
      <c r="D50" s="20">
        <v>1785</v>
      </c>
      <c r="E50" s="20">
        <v>1876</v>
      </c>
      <c r="F50" s="20">
        <v>1553</v>
      </c>
      <c r="G50" s="21">
        <v>2.36</v>
      </c>
      <c r="H50" s="22">
        <f t="shared" si="3"/>
        <v>95.1</v>
      </c>
      <c r="I50" s="22">
        <f t="shared" si="1"/>
        <v>99.2</v>
      </c>
      <c r="J50" s="22">
        <f t="shared" si="2"/>
        <v>109.3</v>
      </c>
      <c r="K50" s="20">
        <v>3690</v>
      </c>
      <c r="L50" s="42">
        <v>1421</v>
      </c>
    </row>
    <row r="51" spans="1:12" ht="12" customHeight="1">
      <c r="A51" s="11" t="s">
        <v>68</v>
      </c>
      <c r="B51" s="12"/>
      <c r="C51" s="19">
        <v>2404</v>
      </c>
      <c r="D51" s="20">
        <v>1043</v>
      </c>
      <c r="E51" s="20">
        <v>1361</v>
      </c>
      <c r="F51" s="20">
        <v>977</v>
      </c>
      <c r="G51" s="21">
        <v>2.46</v>
      </c>
      <c r="H51" s="22">
        <f t="shared" si="3"/>
        <v>76.6</v>
      </c>
      <c r="I51" s="22">
        <f t="shared" si="1"/>
        <v>114.7</v>
      </c>
      <c r="J51" s="22">
        <f t="shared" si="2"/>
        <v>118.3</v>
      </c>
      <c r="K51" s="20">
        <v>2096</v>
      </c>
      <c r="L51" s="42">
        <v>826</v>
      </c>
    </row>
    <row r="52" spans="1:12" ht="12" customHeight="1">
      <c r="A52" s="23" t="s">
        <v>69</v>
      </c>
      <c r="B52" s="24"/>
      <c r="C52" s="25">
        <v>2143</v>
      </c>
      <c r="D52" s="26">
        <v>1039</v>
      </c>
      <c r="E52" s="26">
        <v>1104</v>
      </c>
      <c r="F52" s="26">
        <v>851</v>
      </c>
      <c r="G52" s="27">
        <v>2.52</v>
      </c>
      <c r="H52" s="28">
        <f t="shared" si="3"/>
        <v>94.1</v>
      </c>
      <c r="I52" s="28">
        <f t="shared" si="1"/>
        <v>96.9</v>
      </c>
      <c r="J52" s="28">
        <f t="shared" si="2"/>
        <v>100.4</v>
      </c>
      <c r="K52" s="26">
        <v>2212</v>
      </c>
      <c r="L52" s="43">
        <v>848</v>
      </c>
    </row>
    <row r="53" spans="1:12" ht="12" customHeight="1">
      <c r="A53" s="11" t="s">
        <v>70</v>
      </c>
      <c r="B53" s="12"/>
      <c r="C53" s="19">
        <v>2802</v>
      </c>
      <c r="D53" s="20">
        <v>1353</v>
      </c>
      <c r="E53" s="20">
        <v>1449</v>
      </c>
      <c r="F53" s="20">
        <v>1132</v>
      </c>
      <c r="G53" s="21">
        <v>2.48</v>
      </c>
      <c r="H53" s="22">
        <f t="shared" si="3"/>
        <v>93.4</v>
      </c>
      <c r="I53" s="22">
        <f t="shared" si="1"/>
        <v>127.6</v>
      </c>
      <c r="J53" s="22">
        <f t="shared" si="2"/>
        <v>128.8</v>
      </c>
      <c r="K53" s="20">
        <v>2196</v>
      </c>
      <c r="L53" s="42">
        <v>879</v>
      </c>
    </row>
    <row r="54" spans="1:12" ht="12" customHeight="1">
      <c r="A54" s="11" t="s">
        <v>71</v>
      </c>
      <c r="B54" s="12"/>
      <c r="C54" s="19">
        <v>1653</v>
      </c>
      <c r="D54" s="20">
        <v>759</v>
      </c>
      <c r="E54" s="20">
        <v>894</v>
      </c>
      <c r="F54" s="20">
        <v>661</v>
      </c>
      <c r="G54" s="21">
        <v>2.5</v>
      </c>
      <c r="H54" s="22">
        <f t="shared" si="3"/>
        <v>84.89999999999999</v>
      </c>
      <c r="I54" s="22">
        <f t="shared" si="1"/>
        <v>93.8</v>
      </c>
      <c r="J54" s="22">
        <f t="shared" si="2"/>
        <v>99</v>
      </c>
      <c r="K54" s="20">
        <v>1762</v>
      </c>
      <c r="L54" s="42">
        <v>668</v>
      </c>
    </row>
    <row r="55" spans="1:12" ht="12" customHeight="1">
      <c r="A55" s="11" t="s">
        <v>72</v>
      </c>
      <c r="B55" s="12"/>
      <c r="C55" s="19">
        <v>1962</v>
      </c>
      <c r="D55" s="20">
        <v>902</v>
      </c>
      <c r="E55" s="20">
        <v>1060</v>
      </c>
      <c r="F55" s="20">
        <v>787</v>
      </c>
      <c r="G55" s="21">
        <v>2.49</v>
      </c>
      <c r="H55" s="22">
        <f t="shared" si="3"/>
        <v>85.1</v>
      </c>
      <c r="I55" s="22">
        <f t="shared" si="1"/>
        <v>133.6</v>
      </c>
      <c r="J55" s="22">
        <f t="shared" si="2"/>
        <v>123.7</v>
      </c>
      <c r="K55" s="20">
        <v>1469</v>
      </c>
      <c r="L55" s="42">
        <v>636</v>
      </c>
    </row>
    <row r="56" spans="1:12" ht="12" customHeight="1">
      <c r="A56" s="11" t="s">
        <v>73</v>
      </c>
      <c r="B56" s="12"/>
      <c r="C56" s="19">
        <v>972</v>
      </c>
      <c r="D56" s="20">
        <v>443</v>
      </c>
      <c r="E56" s="20">
        <v>529</v>
      </c>
      <c r="F56" s="20">
        <v>444</v>
      </c>
      <c r="G56" s="21">
        <v>2.19</v>
      </c>
      <c r="H56" s="22">
        <f t="shared" si="3"/>
        <v>83.7</v>
      </c>
      <c r="I56" s="22">
        <f t="shared" si="1"/>
        <v>98.8</v>
      </c>
      <c r="J56" s="22">
        <f t="shared" si="2"/>
        <v>96.3</v>
      </c>
      <c r="K56" s="20">
        <v>984</v>
      </c>
      <c r="L56" s="42">
        <v>461</v>
      </c>
    </row>
    <row r="57" spans="1:12" ht="12" customHeight="1">
      <c r="A57" s="11" t="s">
        <v>74</v>
      </c>
      <c r="B57" s="12"/>
      <c r="C57" s="19">
        <v>1543</v>
      </c>
      <c r="D57" s="20">
        <v>726</v>
      </c>
      <c r="E57" s="20">
        <v>817</v>
      </c>
      <c r="F57" s="20">
        <v>501</v>
      </c>
      <c r="G57" s="21">
        <v>3.08</v>
      </c>
      <c r="H57" s="22">
        <f t="shared" si="3"/>
        <v>88.9</v>
      </c>
      <c r="I57" s="22">
        <f t="shared" si="1"/>
        <v>123.3</v>
      </c>
      <c r="J57" s="22">
        <f t="shared" si="2"/>
        <v>126.8</v>
      </c>
      <c r="K57" s="20">
        <v>1251</v>
      </c>
      <c r="L57" s="42">
        <v>395</v>
      </c>
    </row>
    <row r="58" spans="1:12" ht="12" customHeight="1">
      <c r="A58" s="13" t="s">
        <v>75</v>
      </c>
      <c r="B58" s="14"/>
      <c r="C58" s="15">
        <v>1375</v>
      </c>
      <c r="D58" s="16">
        <v>640</v>
      </c>
      <c r="E58" s="16">
        <v>735</v>
      </c>
      <c r="F58" s="16">
        <v>493</v>
      </c>
      <c r="G58" s="17">
        <v>2.79</v>
      </c>
      <c r="H58" s="18">
        <f t="shared" si="3"/>
        <v>87.1</v>
      </c>
      <c r="I58" s="18">
        <f t="shared" si="1"/>
        <v>93</v>
      </c>
      <c r="J58" s="18">
        <f t="shared" si="2"/>
        <v>99</v>
      </c>
      <c r="K58" s="16">
        <v>1478</v>
      </c>
      <c r="L58" s="41">
        <v>498</v>
      </c>
    </row>
    <row r="59" spans="1:12" ht="12" customHeight="1">
      <c r="A59" s="11" t="s">
        <v>76</v>
      </c>
      <c r="B59" s="12"/>
      <c r="C59" s="19">
        <v>4252</v>
      </c>
      <c r="D59" s="20">
        <v>1952</v>
      </c>
      <c r="E59" s="20">
        <v>2300</v>
      </c>
      <c r="F59" s="20">
        <v>1722</v>
      </c>
      <c r="G59" s="21">
        <v>2.47</v>
      </c>
      <c r="H59" s="22">
        <f t="shared" si="3"/>
        <v>84.89999999999999</v>
      </c>
      <c r="I59" s="22">
        <f t="shared" si="1"/>
        <v>98.1</v>
      </c>
      <c r="J59" s="22">
        <f t="shared" si="2"/>
        <v>109.1</v>
      </c>
      <c r="K59" s="20">
        <v>4333</v>
      </c>
      <c r="L59" s="42">
        <v>1579</v>
      </c>
    </row>
    <row r="60" spans="1:12" ht="12" customHeight="1">
      <c r="A60" s="11" t="s">
        <v>77</v>
      </c>
      <c r="B60" s="12"/>
      <c r="C60" s="19">
        <v>3436</v>
      </c>
      <c r="D60" s="20">
        <v>1606</v>
      </c>
      <c r="E60" s="20">
        <v>1830</v>
      </c>
      <c r="F60" s="20">
        <v>1381</v>
      </c>
      <c r="G60" s="21">
        <v>2.49</v>
      </c>
      <c r="H60" s="22">
        <f t="shared" si="3"/>
        <v>87.8</v>
      </c>
      <c r="I60" s="22">
        <f t="shared" si="1"/>
        <v>100.9</v>
      </c>
      <c r="J60" s="22">
        <f t="shared" si="2"/>
        <v>111.9</v>
      </c>
      <c r="K60" s="20">
        <v>3407</v>
      </c>
      <c r="L60" s="42">
        <v>1234</v>
      </c>
    </row>
    <row r="61" spans="1:12" ht="12" customHeight="1">
      <c r="A61" s="11" t="s">
        <v>78</v>
      </c>
      <c r="B61" s="12"/>
      <c r="C61" s="19">
        <v>1820</v>
      </c>
      <c r="D61" s="20">
        <v>826</v>
      </c>
      <c r="E61" s="20">
        <v>994</v>
      </c>
      <c r="F61" s="20">
        <v>662</v>
      </c>
      <c r="G61" s="21">
        <v>2.75</v>
      </c>
      <c r="H61" s="22">
        <f t="shared" si="3"/>
        <v>83.1</v>
      </c>
      <c r="I61" s="22">
        <f t="shared" si="1"/>
        <v>92.5</v>
      </c>
      <c r="J61" s="22">
        <f t="shared" si="2"/>
        <v>101.1</v>
      </c>
      <c r="K61" s="20">
        <v>1967</v>
      </c>
      <c r="L61" s="42">
        <v>655</v>
      </c>
    </row>
    <row r="62" spans="1:12" ht="12" customHeight="1">
      <c r="A62" s="23" t="s">
        <v>79</v>
      </c>
      <c r="B62" s="24"/>
      <c r="C62" s="25">
        <v>1247</v>
      </c>
      <c r="D62" s="26">
        <v>581</v>
      </c>
      <c r="E62" s="26">
        <v>666</v>
      </c>
      <c r="F62" s="26">
        <v>420</v>
      </c>
      <c r="G62" s="27">
        <v>2.97</v>
      </c>
      <c r="H62" s="28">
        <f t="shared" si="3"/>
        <v>87.2</v>
      </c>
      <c r="I62" s="28">
        <f t="shared" si="1"/>
        <v>98.3</v>
      </c>
      <c r="J62" s="28">
        <f t="shared" si="2"/>
        <v>102.4</v>
      </c>
      <c r="K62" s="26">
        <v>1268</v>
      </c>
      <c r="L62" s="43">
        <v>410</v>
      </c>
    </row>
    <row r="63" spans="1:12" ht="12" customHeight="1">
      <c r="A63" s="11" t="s">
        <v>80</v>
      </c>
      <c r="B63" s="12"/>
      <c r="C63" s="29">
        <v>2106</v>
      </c>
      <c r="D63" s="30">
        <v>886</v>
      </c>
      <c r="E63" s="30">
        <v>1220</v>
      </c>
      <c r="F63" s="30">
        <v>963</v>
      </c>
      <c r="G63" s="21">
        <v>2.19</v>
      </c>
      <c r="H63" s="22">
        <f t="shared" si="3"/>
        <v>72.6</v>
      </c>
      <c r="I63" s="22">
        <f t="shared" si="1"/>
        <v>111.1</v>
      </c>
      <c r="J63" s="22">
        <f t="shared" si="2"/>
        <v>105.9</v>
      </c>
      <c r="K63" s="30">
        <v>1896</v>
      </c>
      <c r="L63" s="41">
        <v>909</v>
      </c>
    </row>
    <row r="64" spans="1:12" ht="12" customHeight="1">
      <c r="A64" s="11" t="s">
        <v>81</v>
      </c>
      <c r="B64" s="12"/>
      <c r="C64" s="29">
        <v>241</v>
      </c>
      <c r="D64" s="30">
        <v>123</v>
      </c>
      <c r="E64" s="30">
        <v>118</v>
      </c>
      <c r="F64" s="30">
        <v>74</v>
      </c>
      <c r="G64" s="21">
        <v>3.26</v>
      </c>
      <c r="H64" s="22">
        <f t="shared" si="3"/>
        <v>104.2</v>
      </c>
      <c r="I64" s="30" t="s">
        <v>5</v>
      </c>
      <c r="J64" s="30" t="s">
        <v>5</v>
      </c>
      <c r="K64" s="30" t="s">
        <v>5</v>
      </c>
      <c r="L64" s="31" t="s">
        <v>5</v>
      </c>
    </row>
    <row r="65" spans="1:12" ht="12" customHeight="1">
      <c r="A65" s="11" t="s">
        <v>82</v>
      </c>
      <c r="B65" s="12"/>
      <c r="C65" s="29">
        <v>244</v>
      </c>
      <c r="D65" s="30">
        <v>126</v>
      </c>
      <c r="E65" s="30">
        <v>118</v>
      </c>
      <c r="F65" s="30">
        <v>80</v>
      </c>
      <c r="G65" s="21">
        <v>3.05</v>
      </c>
      <c r="H65" s="22">
        <f t="shared" si="3"/>
        <v>106.80000000000001</v>
      </c>
      <c r="I65" s="32" t="s">
        <v>83</v>
      </c>
      <c r="J65" s="32" t="s">
        <v>83</v>
      </c>
      <c r="K65" s="32" t="s">
        <v>83</v>
      </c>
      <c r="L65" s="33" t="s">
        <v>83</v>
      </c>
    </row>
    <row r="66" spans="1:12" ht="12" customHeight="1">
      <c r="A66" s="34" t="s">
        <v>84</v>
      </c>
      <c r="B66" s="35"/>
      <c r="C66" s="36" t="s">
        <v>5</v>
      </c>
      <c r="D66" s="37" t="s">
        <v>5</v>
      </c>
      <c r="E66" s="37" t="s">
        <v>5</v>
      </c>
      <c r="F66" s="37" t="s">
        <v>85</v>
      </c>
      <c r="G66" s="38" t="s">
        <v>85</v>
      </c>
      <c r="H66" s="39" t="s">
        <v>85</v>
      </c>
      <c r="I66" s="37" t="s">
        <v>85</v>
      </c>
      <c r="J66" s="37" t="s">
        <v>85</v>
      </c>
      <c r="K66" s="37" t="s">
        <v>85</v>
      </c>
      <c r="L66" s="40" t="s">
        <v>85</v>
      </c>
    </row>
  </sheetData>
  <mergeCells count="9">
    <mergeCell ref="C4:E4"/>
    <mergeCell ref="F4:F5"/>
    <mergeCell ref="G4:G5"/>
    <mergeCell ref="A4:B5"/>
    <mergeCell ref="L4:L5"/>
    <mergeCell ref="H4:H5"/>
    <mergeCell ref="I4:I5"/>
    <mergeCell ref="J4:J5"/>
    <mergeCell ref="K4:K5"/>
  </mergeCells>
  <hyperlinks>
    <hyperlink ref="A1" location="目次!A19" display="目次へ"/>
  </hyperlinks>
  <printOptions/>
  <pageMargins left="0.5905511811023623" right="0.5905511811023623" top="0.7874015748031497" bottom="0.3937007874015748" header="0.5118110236220472" footer="0.31496062992125984"/>
  <pageSetup firstPageNumber="30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71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12.75390625" style="7" customWidth="1"/>
    <col min="2" max="2" width="1.00390625" style="7" customWidth="1"/>
    <col min="3" max="5" width="11.25390625" style="7" customWidth="1"/>
    <col min="6" max="6" width="4.00390625" style="221" customWidth="1"/>
    <col min="7" max="7" width="12.75390625" style="7" customWidth="1"/>
    <col min="8" max="8" width="1.00390625" style="7" customWidth="1"/>
    <col min="9" max="11" width="11.25390625" style="7" customWidth="1"/>
    <col min="12" max="16384" width="10.25390625" style="7" customWidth="1"/>
  </cols>
  <sheetData>
    <row r="1" spans="1:12" s="270" customFormat="1" ht="15" customHeight="1">
      <c r="A1" s="557" t="s">
        <v>368</v>
      </c>
      <c r="L1" s="271"/>
    </row>
    <row r="2" spans="1:8" ht="13.5">
      <c r="A2" s="262" t="s">
        <v>278</v>
      </c>
      <c r="B2" s="6"/>
      <c r="G2" s="6"/>
      <c r="H2" s="6"/>
    </row>
    <row r="3" ht="6" customHeight="1"/>
    <row r="4" spans="1:11" ht="11.25" customHeight="1">
      <c r="A4" s="796" t="s">
        <v>260</v>
      </c>
      <c r="B4" s="811"/>
      <c r="C4" s="218" t="s">
        <v>259</v>
      </c>
      <c r="D4" s="183" t="s">
        <v>23</v>
      </c>
      <c r="E4" s="219" t="s">
        <v>24</v>
      </c>
      <c r="F4" s="222"/>
      <c r="G4" s="812" t="s">
        <v>260</v>
      </c>
      <c r="H4" s="811"/>
      <c r="I4" s="218" t="s">
        <v>259</v>
      </c>
      <c r="J4" s="183" t="s">
        <v>23</v>
      </c>
      <c r="K4" s="220" t="s">
        <v>24</v>
      </c>
    </row>
    <row r="5" spans="1:11" ht="7.5" customHeight="1">
      <c r="A5" s="209"/>
      <c r="B5" s="45"/>
      <c r="C5" s="46" t="s">
        <v>89</v>
      </c>
      <c r="D5" s="47" t="s">
        <v>89</v>
      </c>
      <c r="E5" s="49" t="s">
        <v>89</v>
      </c>
      <c r="F5" s="256"/>
      <c r="G5" s="44"/>
      <c r="H5" s="45"/>
      <c r="I5" s="46" t="s">
        <v>89</v>
      </c>
      <c r="J5" s="47" t="s">
        <v>89</v>
      </c>
      <c r="K5" s="237" t="s">
        <v>89</v>
      </c>
    </row>
    <row r="6" spans="1:11" ht="11.25" customHeight="1">
      <c r="A6" s="238" t="s">
        <v>259</v>
      </c>
      <c r="B6" s="12"/>
      <c r="C6" s="19">
        <v>90590</v>
      </c>
      <c r="D6" s="20">
        <v>41391</v>
      </c>
      <c r="E6" s="250">
        <v>49199</v>
      </c>
      <c r="F6" s="257"/>
      <c r="G6" s="223" t="s">
        <v>261</v>
      </c>
      <c r="H6" s="12"/>
      <c r="I6" s="19">
        <v>5944</v>
      </c>
      <c r="J6" s="20">
        <v>2683</v>
      </c>
      <c r="K6" s="239">
        <v>3261</v>
      </c>
    </row>
    <row r="7" spans="1:11" ht="11.25" customHeight="1">
      <c r="A7" s="240"/>
      <c r="B7" s="14"/>
      <c r="C7" s="15"/>
      <c r="D7" s="16"/>
      <c r="E7" s="251"/>
      <c r="F7" s="257"/>
      <c r="G7" s="225">
        <v>50</v>
      </c>
      <c r="H7" s="14"/>
      <c r="I7" s="15">
        <v>1075</v>
      </c>
      <c r="J7" s="16">
        <v>494</v>
      </c>
      <c r="K7" s="241">
        <v>581</v>
      </c>
    </row>
    <row r="8" spans="1:11" ht="11.25" customHeight="1">
      <c r="A8" s="238" t="s">
        <v>248</v>
      </c>
      <c r="B8" s="12"/>
      <c r="C8" s="19">
        <v>11727</v>
      </c>
      <c r="D8" s="20">
        <v>5963</v>
      </c>
      <c r="E8" s="250">
        <v>5764</v>
      </c>
      <c r="F8" s="257"/>
      <c r="G8" s="223">
        <v>51</v>
      </c>
      <c r="H8" s="12"/>
      <c r="I8" s="19">
        <v>1116</v>
      </c>
      <c r="J8" s="20">
        <v>486</v>
      </c>
      <c r="K8" s="239">
        <v>630</v>
      </c>
    </row>
    <row r="9" spans="1:11" ht="11.25" customHeight="1">
      <c r="A9" s="238" t="s">
        <v>246</v>
      </c>
      <c r="B9" s="12"/>
      <c r="C9" s="19">
        <v>60298</v>
      </c>
      <c r="D9" s="20">
        <v>27718</v>
      </c>
      <c r="E9" s="250">
        <v>32580</v>
      </c>
      <c r="F9" s="257"/>
      <c r="G9" s="223">
        <v>52</v>
      </c>
      <c r="H9" s="12"/>
      <c r="I9" s="19">
        <v>1206</v>
      </c>
      <c r="J9" s="20">
        <v>544</v>
      </c>
      <c r="K9" s="239">
        <v>662</v>
      </c>
    </row>
    <row r="10" spans="1:11" ht="11.25" customHeight="1">
      <c r="A10" s="238" t="s">
        <v>247</v>
      </c>
      <c r="B10" s="12"/>
      <c r="C10" s="19">
        <v>18422</v>
      </c>
      <c r="D10" s="20">
        <v>7630</v>
      </c>
      <c r="E10" s="250">
        <v>10792</v>
      </c>
      <c r="F10" s="257"/>
      <c r="G10" s="223">
        <v>53</v>
      </c>
      <c r="H10" s="12"/>
      <c r="I10" s="19">
        <v>1189</v>
      </c>
      <c r="J10" s="20">
        <v>553</v>
      </c>
      <c r="K10" s="239">
        <v>636</v>
      </c>
    </row>
    <row r="11" spans="1:11" ht="11.25" customHeight="1">
      <c r="A11" s="238"/>
      <c r="B11" s="12"/>
      <c r="C11" s="19"/>
      <c r="D11" s="20"/>
      <c r="E11" s="250"/>
      <c r="F11" s="257"/>
      <c r="G11" s="223">
        <v>54</v>
      </c>
      <c r="H11" s="12"/>
      <c r="I11" s="19">
        <v>1358</v>
      </c>
      <c r="J11" s="20">
        <v>606</v>
      </c>
      <c r="K11" s="239">
        <v>752</v>
      </c>
    </row>
    <row r="12" spans="1:11" ht="11.25" customHeight="1">
      <c r="A12" s="242" t="s">
        <v>250</v>
      </c>
      <c r="B12" s="230"/>
      <c r="C12" s="231">
        <v>4226</v>
      </c>
      <c r="D12" s="232">
        <v>2179</v>
      </c>
      <c r="E12" s="252">
        <v>2047</v>
      </c>
      <c r="F12" s="257"/>
      <c r="G12" s="229" t="s">
        <v>264</v>
      </c>
      <c r="H12" s="230"/>
      <c r="I12" s="231">
        <v>7655</v>
      </c>
      <c r="J12" s="232">
        <v>3505</v>
      </c>
      <c r="K12" s="243">
        <v>4150</v>
      </c>
    </row>
    <row r="13" spans="1:11" ht="11.25" customHeight="1">
      <c r="A13" s="240">
        <v>0</v>
      </c>
      <c r="B13" s="14"/>
      <c r="C13" s="15">
        <v>831</v>
      </c>
      <c r="D13" s="16">
        <v>429</v>
      </c>
      <c r="E13" s="251">
        <v>402</v>
      </c>
      <c r="F13" s="257"/>
      <c r="G13" s="225">
        <v>55</v>
      </c>
      <c r="H13" s="14"/>
      <c r="I13" s="15">
        <v>1428</v>
      </c>
      <c r="J13" s="16">
        <v>663</v>
      </c>
      <c r="K13" s="241">
        <v>765</v>
      </c>
    </row>
    <row r="14" spans="1:11" ht="11.25" customHeight="1">
      <c r="A14" s="238">
        <v>1</v>
      </c>
      <c r="B14" s="12"/>
      <c r="C14" s="19">
        <v>815</v>
      </c>
      <c r="D14" s="20">
        <v>406</v>
      </c>
      <c r="E14" s="250">
        <v>409</v>
      </c>
      <c r="F14" s="257"/>
      <c r="G14" s="223">
        <v>56</v>
      </c>
      <c r="H14" s="12"/>
      <c r="I14" s="19">
        <v>1689</v>
      </c>
      <c r="J14" s="20">
        <v>767</v>
      </c>
      <c r="K14" s="239">
        <v>922</v>
      </c>
    </row>
    <row r="15" spans="1:11" ht="11.25" customHeight="1">
      <c r="A15" s="238">
        <v>2</v>
      </c>
      <c r="B15" s="12"/>
      <c r="C15" s="19">
        <v>846</v>
      </c>
      <c r="D15" s="20">
        <v>443</v>
      </c>
      <c r="E15" s="250">
        <v>403</v>
      </c>
      <c r="F15" s="257"/>
      <c r="G15" s="223">
        <v>57</v>
      </c>
      <c r="H15" s="12"/>
      <c r="I15" s="19">
        <v>1775</v>
      </c>
      <c r="J15" s="20">
        <v>807</v>
      </c>
      <c r="K15" s="239">
        <v>968</v>
      </c>
    </row>
    <row r="16" spans="1:11" ht="11.25" customHeight="1">
      <c r="A16" s="238">
        <v>3</v>
      </c>
      <c r="B16" s="12"/>
      <c r="C16" s="19">
        <v>861</v>
      </c>
      <c r="D16" s="20">
        <v>457</v>
      </c>
      <c r="E16" s="250">
        <v>404</v>
      </c>
      <c r="F16" s="257"/>
      <c r="G16" s="223">
        <v>58</v>
      </c>
      <c r="H16" s="12"/>
      <c r="I16" s="19">
        <v>1747</v>
      </c>
      <c r="J16" s="20">
        <v>805</v>
      </c>
      <c r="K16" s="239">
        <v>942</v>
      </c>
    </row>
    <row r="17" spans="1:11" ht="11.25" customHeight="1">
      <c r="A17" s="244">
        <v>4</v>
      </c>
      <c r="B17" s="234"/>
      <c r="C17" s="235">
        <v>873</v>
      </c>
      <c r="D17" s="236">
        <v>444</v>
      </c>
      <c r="E17" s="253">
        <v>429</v>
      </c>
      <c r="F17" s="257"/>
      <c r="G17" s="233">
        <v>59</v>
      </c>
      <c r="H17" s="234"/>
      <c r="I17" s="235">
        <v>1016</v>
      </c>
      <c r="J17" s="236">
        <v>463</v>
      </c>
      <c r="K17" s="245">
        <v>553</v>
      </c>
    </row>
    <row r="18" spans="1:11" ht="11.25" customHeight="1">
      <c r="A18" s="246" t="s">
        <v>251</v>
      </c>
      <c r="B18" s="24"/>
      <c r="C18" s="25">
        <v>3965</v>
      </c>
      <c r="D18" s="26">
        <v>1998</v>
      </c>
      <c r="E18" s="254">
        <v>1967</v>
      </c>
      <c r="F18" s="257"/>
      <c r="G18" s="224" t="s">
        <v>265</v>
      </c>
      <c r="H18" s="24"/>
      <c r="I18" s="25">
        <v>6251</v>
      </c>
      <c r="J18" s="26">
        <v>2883</v>
      </c>
      <c r="K18" s="247">
        <v>3368</v>
      </c>
    </row>
    <row r="19" spans="1:11" ht="11.25" customHeight="1">
      <c r="A19" s="238">
        <v>5</v>
      </c>
      <c r="B19" s="12"/>
      <c r="C19" s="19">
        <v>854</v>
      </c>
      <c r="D19" s="20">
        <v>438</v>
      </c>
      <c r="E19" s="250">
        <v>416</v>
      </c>
      <c r="F19" s="257"/>
      <c r="G19" s="223">
        <v>60</v>
      </c>
      <c r="H19" s="12"/>
      <c r="I19" s="19">
        <v>1110</v>
      </c>
      <c r="J19" s="20">
        <v>514</v>
      </c>
      <c r="K19" s="239">
        <v>596</v>
      </c>
    </row>
    <row r="20" spans="1:11" ht="11.25" customHeight="1">
      <c r="A20" s="238">
        <v>6</v>
      </c>
      <c r="B20" s="12"/>
      <c r="C20" s="19">
        <v>845</v>
      </c>
      <c r="D20" s="20">
        <v>431</v>
      </c>
      <c r="E20" s="250">
        <v>414</v>
      </c>
      <c r="F20" s="257"/>
      <c r="G20" s="223">
        <v>61</v>
      </c>
      <c r="H20" s="12"/>
      <c r="I20" s="19">
        <v>1319</v>
      </c>
      <c r="J20" s="20">
        <v>589</v>
      </c>
      <c r="K20" s="239">
        <v>730</v>
      </c>
    </row>
    <row r="21" spans="1:11" ht="11.25" customHeight="1">
      <c r="A21" s="238">
        <v>7</v>
      </c>
      <c r="B21" s="12"/>
      <c r="C21" s="19">
        <v>790</v>
      </c>
      <c r="D21" s="20">
        <v>374</v>
      </c>
      <c r="E21" s="250">
        <v>416</v>
      </c>
      <c r="F21" s="257"/>
      <c r="G21" s="223">
        <v>62</v>
      </c>
      <c r="H21" s="12"/>
      <c r="I21" s="19">
        <v>1268</v>
      </c>
      <c r="J21" s="20">
        <v>590</v>
      </c>
      <c r="K21" s="239">
        <v>678</v>
      </c>
    </row>
    <row r="22" spans="1:11" ht="11.25" customHeight="1">
      <c r="A22" s="238">
        <v>8</v>
      </c>
      <c r="B22" s="12"/>
      <c r="C22" s="19">
        <v>730</v>
      </c>
      <c r="D22" s="20">
        <v>374</v>
      </c>
      <c r="E22" s="250">
        <v>356</v>
      </c>
      <c r="F22" s="257"/>
      <c r="G22" s="223">
        <v>63</v>
      </c>
      <c r="H22" s="12"/>
      <c r="I22" s="19">
        <v>1287</v>
      </c>
      <c r="J22" s="20">
        <v>581</v>
      </c>
      <c r="K22" s="239">
        <v>706</v>
      </c>
    </row>
    <row r="23" spans="1:11" ht="11.25" customHeight="1">
      <c r="A23" s="238">
        <v>9</v>
      </c>
      <c r="B23" s="12"/>
      <c r="C23" s="19">
        <v>746</v>
      </c>
      <c r="D23" s="20">
        <v>381</v>
      </c>
      <c r="E23" s="250">
        <v>365</v>
      </c>
      <c r="F23" s="257"/>
      <c r="G23" s="223">
        <v>64</v>
      </c>
      <c r="H23" s="12"/>
      <c r="I23" s="19">
        <v>1267</v>
      </c>
      <c r="J23" s="20">
        <v>609</v>
      </c>
      <c r="K23" s="239">
        <v>658</v>
      </c>
    </row>
    <row r="24" spans="1:11" ht="11.25" customHeight="1">
      <c r="A24" s="242" t="s">
        <v>249</v>
      </c>
      <c r="B24" s="230"/>
      <c r="C24" s="231">
        <v>3536</v>
      </c>
      <c r="D24" s="232">
        <v>1786</v>
      </c>
      <c r="E24" s="252">
        <v>1750</v>
      </c>
      <c r="F24" s="257"/>
      <c r="G24" s="229" t="s">
        <v>266</v>
      </c>
      <c r="H24" s="230"/>
      <c r="I24" s="231">
        <v>5343</v>
      </c>
      <c r="J24" s="232">
        <v>2401</v>
      </c>
      <c r="K24" s="243">
        <v>2942</v>
      </c>
    </row>
    <row r="25" spans="1:11" ht="11.25" customHeight="1">
      <c r="A25" s="240">
        <v>10</v>
      </c>
      <c r="B25" s="14"/>
      <c r="C25" s="15">
        <v>703</v>
      </c>
      <c r="D25" s="16">
        <v>344</v>
      </c>
      <c r="E25" s="251">
        <v>359</v>
      </c>
      <c r="F25" s="257"/>
      <c r="G25" s="225">
        <v>65</v>
      </c>
      <c r="H25" s="14"/>
      <c r="I25" s="15">
        <v>1092</v>
      </c>
      <c r="J25" s="16">
        <v>510</v>
      </c>
      <c r="K25" s="241">
        <v>582</v>
      </c>
    </row>
    <row r="26" spans="1:11" ht="11.25" customHeight="1">
      <c r="A26" s="238">
        <v>11</v>
      </c>
      <c r="B26" s="12"/>
      <c r="C26" s="19">
        <v>703</v>
      </c>
      <c r="D26" s="20">
        <v>358</v>
      </c>
      <c r="E26" s="250">
        <v>345</v>
      </c>
      <c r="F26" s="257"/>
      <c r="G26" s="223">
        <v>66</v>
      </c>
      <c r="H26" s="12"/>
      <c r="I26" s="19">
        <v>1045</v>
      </c>
      <c r="J26" s="20">
        <v>473</v>
      </c>
      <c r="K26" s="239">
        <v>572</v>
      </c>
    </row>
    <row r="27" spans="1:11" ht="11.25" customHeight="1">
      <c r="A27" s="238">
        <v>12</v>
      </c>
      <c r="B27" s="12"/>
      <c r="C27" s="19">
        <v>724</v>
      </c>
      <c r="D27" s="20">
        <v>382</v>
      </c>
      <c r="E27" s="250">
        <v>342</v>
      </c>
      <c r="F27" s="257"/>
      <c r="G27" s="223">
        <v>67</v>
      </c>
      <c r="H27" s="12"/>
      <c r="I27" s="19">
        <v>1028</v>
      </c>
      <c r="J27" s="20">
        <v>448</v>
      </c>
      <c r="K27" s="239">
        <v>580</v>
      </c>
    </row>
    <row r="28" spans="1:11" ht="11.25" customHeight="1">
      <c r="A28" s="238">
        <v>13</v>
      </c>
      <c r="B28" s="12"/>
      <c r="C28" s="19">
        <v>713</v>
      </c>
      <c r="D28" s="20">
        <v>356</v>
      </c>
      <c r="E28" s="250">
        <v>357</v>
      </c>
      <c r="F28" s="257"/>
      <c r="G28" s="223">
        <v>68</v>
      </c>
      <c r="H28" s="12"/>
      <c r="I28" s="19">
        <v>1070</v>
      </c>
      <c r="J28" s="20">
        <v>463</v>
      </c>
      <c r="K28" s="239">
        <v>607</v>
      </c>
    </row>
    <row r="29" spans="1:11" ht="11.25" customHeight="1">
      <c r="A29" s="244">
        <v>14</v>
      </c>
      <c r="B29" s="234"/>
      <c r="C29" s="235">
        <v>693</v>
      </c>
      <c r="D29" s="236">
        <v>346</v>
      </c>
      <c r="E29" s="253">
        <v>347</v>
      </c>
      <c r="F29" s="257"/>
      <c r="G29" s="233">
        <v>69</v>
      </c>
      <c r="H29" s="234"/>
      <c r="I29" s="235">
        <v>1108</v>
      </c>
      <c r="J29" s="236">
        <v>507</v>
      </c>
      <c r="K29" s="245">
        <v>601</v>
      </c>
    </row>
    <row r="30" spans="1:11" ht="11.25" customHeight="1">
      <c r="A30" s="246" t="s">
        <v>252</v>
      </c>
      <c r="B30" s="24"/>
      <c r="C30" s="25">
        <v>4012</v>
      </c>
      <c r="D30" s="26">
        <v>2043</v>
      </c>
      <c r="E30" s="254">
        <v>1969</v>
      </c>
      <c r="F30" s="257"/>
      <c r="G30" s="224" t="s">
        <v>267</v>
      </c>
      <c r="H30" s="24"/>
      <c r="I30" s="25">
        <v>4831</v>
      </c>
      <c r="J30" s="26">
        <v>2134</v>
      </c>
      <c r="K30" s="247">
        <v>2697</v>
      </c>
    </row>
    <row r="31" spans="1:11" ht="11.25" customHeight="1">
      <c r="A31" s="238">
        <v>15</v>
      </c>
      <c r="B31" s="12"/>
      <c r="C31" s="19">
        <v>730</v>
      </c>
      <c r="D31" s="20">
        <v>360</v>
      </c>
      <c r="E31" s="250">
        <v>370</v>
      </c>
      <c r="F31" s="257"/>
      <c r="G31" s="223">
        <v>70</v>
      </c>
      <c r="H31" s="12"/>
      <c r="I31" s="19">
        <v>1071</v>
      </c>
      <c r="J31" s="20">
        <v>498</v>
      </c>
      <c r="K31" s="239">
        <v>573</v>
      </c>
    </row>
    <row r="32" spans="1:11" ht="11.25" customHeight="1">
      <c r="A32" s="238">
        <v>16</v>
      </c>
      <c r="B32" s="12"/>
      <c r="C32" s="19">
        <v>692</v>
      </c>
      <c r="D32" s="20">
        <v>371</v>
      </c>
      <c r="E32" s="250">
        <v>321</v>
      </c>
      <c r="F32" s="257"/>
      <c r="G32" s="223">
        <v>71</v>
      </c>
      <c r="H32" s="12"/>
      <c r="I32" s="19">
        <v>957</v>
      </c>
      <c r="J32" s="20">
        <v>434</v>
      </c>
      <c r="K32" s="239">
        <v>523</v>
      </c>
    </row>
    <row r="33" spans="1:11" ht="11.25" customHeight="1">
      <c r="A33" s="238">
        <v>17</v>
      </c>
      <c r="B33" s="12"/>
      <c r="C33" s="19">
        <v>740</v>
      </c>
      <c r="D33" s="20">
        <v>368</v>
      </c>
      <c r="E33" s="250">
        <v>372</v>
      </c>
      <c r="F33" s="257"/>
      <c r="G33" s="223">
        <v>72</v>
      </c>
      <c r="H33" s="12"/>
      <c r="I33" s="19">
        <v>970</v>
      </c>
      <c r="J33" s="20">
        <v>414</v>
      </c>
      <c r="K33" s="239">
        <v>556</v>
      </c>
    </row>
    <row r="34" spans="1:11" ht="11.25" customHeight="1">
      <c r="A34" s="238">
        <v>18</v>
      </c>
      <c r="B34" s="12"/>
      <c r="C34" s="19">
        <v>873</v>
      </c>
      <c r="D34" s="20">
        <v>438</v>
      </c>
      <c r="E34" s="250">
        <v>435</v>
      </c>
      <c r="F34" s="257"/>
      <c r="G34" s="223">
        <v>73</v>
      </c>
      <c r="H34" s="12"/>
      <c r="I34" s="19">
        <v>937</v>
      </c>
      <c r="J34" s="20">
        <v>415</v>
      </c>
      <c r="K34" s="239">
        <v>522</v>
      </c>
    </row>
    <row r="35" spans="1:11" ht="11.25" customHeight="1">
      <c r="A35" s="238">
        <v>19</v>
      </c>
      <c r="B35" s="12"/>
      <c r="C35" s="19">
        <v>977</v>
      </c>
      <c r="D35" s="20">
        <v>506</v>
      </c>
      <c r="E35" s="250">
        <v>471</v>
      </c>
      <c r="F35" s="257"/>
      <c r="G35" s="223">
        <v>74</v>
      </c>
      <c r="H35" s="12"/>
      <c r="I35" s="19">
        <v>896</v>
      </c>
      <c r="J35" s="20">
        <v>373</v>
      </c>
      <c r="K35" s="239">
        <v>523</v>
      </c>
    </row>
    <row r="36" spans="1:11" ht="11.25" customHeight="1">
      <c r="A36" s="242" t="s">
        <v>253</v>
      </c>
      <c r="B36" s="230"/>
      <c r="C36" s="231">
        <v>4453</v>
      </c>
      <c r="D36" s="232">
        <v>2026</v>
      </c>
      <c r="E36" s="252">
        <v>2427</v>
      </c>
      <c r="F36" s="257"/>
      <c r="G36" s="229" t="s">
        <v>269</v>
      </c>
      <c r="H36" s="230"/>
      <c r="I36" s="231">
        <v>3755</v>
      </c>
      <c r="J36" s="232">
        <v>1582</v>
      </c>
      <c r="K36" s="243">
        <v>2173</v>
      </c>
    </row>
    <row r="37" spans="1:11" ht="11.25" customHeight="1">
      <c r="A37" s="240">
        <v>20</v>
      </c>
      <c r="B37" s="14"/>
      <c r="C37" s="15">
        <v>815</v>
      </c>
      <c r="D37" s="16">
        <v>401</v>
      </c>
      <c r="E37" s="251">
        <v>414</v>
      </c>
      <c r="F37" s="257"/>
      <c r="G37" s="225">
        <v>75</v>
      </c>
      <c r="H37" s="14"/>
      <c r="I37" s="15">
        <v>830</v>
      </c>
      <c r="J37" s="16">
        <v>359</v>
      </c>
      <c r="K37" s="241">
        <v>471</v>
      </c>
    </row>
    <row r="38" spans="1:11" ht="11.25" customHeight="1">
      <c r="A38" s="238">
        <v>21</v>
      </c>
      <c r="B38" s="12"/>
      <c r="C38" s="19">
        <v>913</v>
      </c>
      <c r="D38" s="20">
        <v>412</v>
      </c>
      <c r="E38" s="250">
        <v>501</v>
      </c>
      <c r="F38" s="257"/>
      <c r="G38" s="223">
        <v>76</v>
      </c>
      <c r="H38" s="12"/>
      <c r="I38" s="19">
        <v>820</v>
      </c>
      <c r="J38" s="20">
        <v>367</v>
      </c>
      <c r="K38" s="239">
        <v>453</v>
      </c>
    </row>
    <row r="39" spans="1:11" ht="11.25" customHeight="1">
      <c r="A39" s="238">
        <v>22</v>
      </c>
      <c r="B39" s="12"/>
      <c r="C39" s="19">
        <v>920</v>
      </c>
      <c r="D39" s="20">
        <v>432</v>
      </c>
      <c r="E39" s="250">
        <v>488</v>
      </c>
      <c r="F39" s="257"/>
      <c r="G39" s="223">
        <v>77</v>
      </c>
      <c r="H39" s="12"/>
      <c r="I39" s="19">
        <v>750</v>
      </c>
      <c r="J39" s="20">
        <v>276</v>
      </c>
      <c r="K39" s="239">
        <v>474</v>
      </c>
    </row>
    <row r="40" spans="1:11" ht="11.25" customHeight="1">
      <c r="A40" s="238">
        <v>23</v>
      </c>
      <c r="B40" s="12"/>
      <c r="C40" s="19">
        <v>900</v>
      </c>
      <c r="D40" s="20">
        <v>376</v>
      </c>
      <c r="E40" s="250">
        <v>524</v>
      </c>
      <c r="F40" s="257"/>
      <c r="G40" s="223">
        <v>78</v>
      </c>
      <c r="H40" s="12"/>
      <c r="I40" s="19">
        <v>694</v>
      </c>
      <c r="J40" s="20">
        <v>307</v>
      </c>
      <c r="K40" s="239">
        <v>387</v>
      </c>
    </row>
    <row r="41" spans="1:11" ht="11.25" customHeight="1">
      <c r="A41" s="244">
        <v>24</v>
      </c>
      <c r="B41" s="234"/>
      <c r="C41" s="235">
        <v>905</v>
      </c>
      <c r="D41" s="236">
        <v>405</v>
      </c>
      <c r="E41" s="253">
        <v>500</v>
      </c>
      <c r="F41" s="257"/>
      <c r="G41" s="233">
        <v>79</v>
      </c>
      <c r="H41" s="234"/>
      <c r="I41" s="235">
        <v>661</v>
      </c>
      <c r="J41" s="236">
        <v>273</v>
      </c>
      <c r="K41" s="245">
        <v>388</v>
      </c>
    </row>
    <row r="42" spans="1:11" ht="11.25" customHeight="1">
      <c r="A42" s="246" t="s">
        <v>254</v>
      </c>
      <c r="B42" s="24"/>
      <c r="C42" s="25">
        <v>5332</v>
      </c>
      <c r="D42" s="26">
        <v>2306</v>
      </c>
      <c r="E42" s="254">
        <v>3026</v>
      </c>
      <c r="F42" s="257"/>
      <c r="G42" s="224" t="s">
        <v>268</v>
      </c>
      <c r="H42" s="24"/>
      <c r="I42" s="25">
        <v>2425</v>
      </c>
      <c r="J42" s="26">
        <v>911</v>
      </c>
      <c r="K42" s="247">
        <v>1514</v>
      </c>
    </row>
    <row r="43" spans="1:11" ht="11.25" customHeight="1">
      <c r="A43" s="238">
        <v>25</v>
      </c>
      <c r="B43" s="12"/>
      <c r="C43" s="19">
        <v>972</v>
      </c>
      <c r="D43" s="20">
        <v>431</v>
      </c>
      <c r="E43" s="250">
        <v>541</v>
      </c>
      <c r="F43" s="257"/>
      <c r="G43" s="223">
        <v>80</v>
      </c>
      <c r="H43" s="12"/>
      <c r="I43" s="19">
        <v>634</v>
      </c>
      <c r="J43" s="20">
        <v>278</v>
      </c>
      <c r="K43" s="239">
        <v>356</v>
      </c>
    </row>
    <row r="44" spans="1:11" ht="11.25" customHeight="1">
      <c r="A44" s="238">
        <v>26</v>
      </c>
      <c r="B44" s="12"/>
      <c r="C44" s="19">
        <v>964</v>
      </c>
      <c r="D44" s="20">
        <v>427</v>
      </c>
      <c r="E44" s="250">
        <v>537</v>
      </c>
      <c r="F44" s="257"/>
      <c r="G44" s="223">
        <v>81</v>
      </c>
      <c r="H44" s="12"/>
      <c r="I44" s="19">
        <v>490</v>
      </c>
      <c r="J44" s="20">
        <v>172</v>
      </c>
      <c r="K44" s="239">
        <v>318</v>
      </c>
    </row>
    <row r="45" spans="1:11" ht="11.25" customHeight="1">
      <c r="A45" s="238">
        <v>27</v>
      </c>
      <c r="B45" s="12"/>
      <c r="C45" s="19">
        <v>1114</v>
      </c>
      <c r="D45" s="20">
        <v>467</v>
      </c>
      <c r="E45" s="250">
        <v>647</v>
      </c>
      <c r="F45" s="257"/>
      <c r="G45" s="223">
        <v>82</v>
      </c>
      <c r="H45" s="12"/>
      <c r="I45" s="19">
        <v>469</v>
      </c>
      <c r="J45" s="20">
        <v>173</v>
      </c>
      <c r="K45" s="239">
        <v>296</v>
      </c>
    </row>
    <row r="46" spans="1:11" ht="11.25" customHeight="1">
      <c r="A46" s="238">
        <v>28</v>
      </c>
      <c r="B46" s="12"/>
      <c r="C46" s="19">
        <v>1096</v>
      </c>
      <c r="D46" s="20">
        <v>462</v>
      </c>
      <c r="E46" s="250">
        <v>634</v>
      </c>
      <c r="F46" s="257"/>
      <c r="G46" s="223">
        <v>83</v>
      </c>
      <c r="H46" s="12"/>
      <c r="I46" s="19">
        <v>447</v>
      </c>
      <c r="J46" s="20">
        <v>152</v>
      </c>
      <c r="K46" s="239">
        <v>295</v>
      </c>
    </row>
    <row r="47" spans="1:11" ht="11.25" customHeight="1">
      <c r="A47" s="238">
        <v>29</v>
      </c>
      <c r="B47" s="12"/>
      <c r="C47" s="19">
        <v>1186</v>
      </c>
      <c r="D47" s="20">
        <v>519</v>
      </c>
      <c r="E47" s="250">
        <v>667</v>
      </c>
      <c r="F47" s="257"/>
      <c r="G47" s="223">
        <v>84</v>
      </c>
      <c r="H47" s="12"/>
      <c r="I47" s="19">
        <v>385</v>
      </c>
      <c r="J47" s="20">
        <v>136</v>
      </c>
      <c r="K47" s="239">
        <v>249</v>
      </c>
    </row>
    <row r="48" spans="1:11" ht="11.25" customHeight="1">
      <c r="A48" s="242" t="s">
        <v>255</v>
      </c>
      <c r="B48" s="230"/>
      <c r="C48" s="231">
        <v>7411</v>
      </c>
      <c r="D48" s="232">
        <v>3284</v>
      </c>
      <c r="E48" s="252">
        <v>4127</v>
      </c>
      <c r="F48" s="257"/>
      <c r="G48" s="229" t="s">
        <v>270</v>
      </c>
      <c r="H48" s="230"/>
      <c r="I48" s="231">
        <v>1240</v>
      </c>
      <c r="J48" s="232">
        <v>410</v>
      </c>
      <c r="K48" s="243">
        <v>830</v>
      </c>
    </row>
    <row r="49" spans="1:11" ht="11.25" customHeight="1">
      <c r="A49" s="240">
        <v>30</v>
      </c>
      <c r="B49" s="14"/>
      <c r="C49" s="15">
        <v>1372</v>
      </c>
      <c r="D49" s="16">
        <v>586</v>
      </c>
      <c r="E49" s="251">
        <v>786</v>
      </c>
      <c r="F49" s="257"/>
      <c r="G49" s="225">
        <v>85</v>
      </c>
      <c r="H49" s="14"/>
      <c r="I49" s="15">
        <v>329</v>
      </c>
      <c r="J49" s="16">
        <v>97</v>
      </c>
      <c r="K49" s="241">
        <v>232</v>
      </c>
    </row>
    <row r="50" spans="1:11" ht="11.25" customHeight="1">
      <c r="A50" s="238">
        <v>31</v>
      </c>
      <c r="B50" s="12"/>
      <c r="C50" s="19">
        <v>1467</v>
      </c>
      <c r="D50" s="20">
        <v>658</v>
      </c>
      <c r="E50" s="250">
        <v>809</v>
      </c>
      <c r="F50" s="257"/>
      <c r="G50" s="223">
        <v>86</v>
      </c>
      <c r="H50" s="12"/>
      <c r="I50" s="19">
        <v>261</v>
      </c>
      <c r="J50" s="20">
        <v>97</v>
      </c>
      <c r="K50" s="239">
        <v>164</v>
      </c>
    </row>
    <row r="51" spans="1:11" ht="11.25" customHeight="1">
      <c r="A51" s="238">
        <v>32</v>
      </c>
      <c r="B51" s="12"/>
      <c r="C51" s="19">
        <v>1496</v>
      </c>
      <c r="D51" s="20">
        <v>643</v>
      </c>
      <c r="E51" s="250">
        <v>853</v>
      </c>
      <c r="F51" s="257"/>
      <c r="G51" s="223">
        <v>87</v>
      </c>
      <c r="H51" s="12"/>
      <c r="I51" s="19">
        <v>257</v>
      </c>
      <c r="J51" s="20">
        <v>95</v>
      </c>
      <c r="K51" s="239">
        <v>162</v>
      </c>
    </row>
    <row r="52" spans="1:11" ht="11.25" customHeight="1">
      <c r="A52" s="238">
        <v>33</v>
      </c>
      <c r="B52" s="12"/>
      <c r="C52" s="19">
        <v>1531</v>
      </c>
      <c r="D52" s="20">
        <v>683</v>
      </c>
      <c r="E52" s="250">
        <v>848</v>
      </c>
      <c r="F52" s="257"/>
      <c r="G52" s="223">
        <v>88</v>
      </c>
      <c r="H52" s="12"/>
      <c r="I52" s="19">
        <v>206</v>
      </c>
      <c r="J52" s="20">
        <v>71</v>
      </c>
      <c r="K52" s="239">
        <v>135</v>
      </c>
    </row>
    <row r="53" spans="1:11" ht="11.25" customHeight="1">
      <c r="A53" s="244">
        <v>34</v>
      </c>
      <c r="B53" s="234"/>
      <c r="C53" s="235">
        <v>1545</v>
      </c>
      <c r="D53" s="236">
        <v>714</v>
      </c>
      <c r="E53" s="253">
        <v>831</v>
      </c>
      <c r="F53" s="257"/>
      <c r="G53" s="233">
        <v>89</v>
      </c>
      <c r="H53" s="234"/>
      <c r="I53" s="235">
        <v>187</v>
      </c>
      <c r="J53" s="236">
        <v>50</v>
      </c>
      <c r="K53" s="245">
        <v>137</v>
      </c>
    </row>
    <row r="54" spans="1:11" ht="11.25" customHeight="1">
      <c r="A54" s="246" t="s">
        <v>256</v>
      </c>
      <c r="B54" s="24"/>
      <c r="C54" s="25">
        <v>7279</v>
      </c>
      <c r="D54" s="26">
        <v>3394</v>
      </c>
      <c r="E54" s="254">
        <v>3885</v>
      </c>
      <c r="F54" s="257"/>
      <c r="G54" s="224" t="s">
        <v>271</v>
      </c>
      <c r="H54" s="24"/>
      <c r="I54" s="25">
        <v>629</v>
      </c>
      <c r="J54" s="26">
        <v>157</v>
      </c>
      <c r="K54" s="247">
        <v>472</v>
      </c>
    </row>
    <row r="55" spans="1:11" ht="11.25" customHeight="1">
      <c r="A55" s="238">
        <v>35</v>
      </c>
      <c r="B55" s="12"/>
      <c r="C55" s="19">
        <v>1520</v>
      </c>
      <c r="D55" s="20">
        <v>703</v>
      </c>
      <c r="E55" s="250">
        <v>817</v>
      </c>
      <c r="F55" s="257"/>
      <c r="G55" s="223">
        <v>90</v>
      </c>
      <c r="H55" s="12"/>
      <c r="I55" s="19">
        <v>186</v>
      </c>
      <c r="J55" s="20">
        <v>46</v>
      </c>
      <c r="K55" s="239">
        <v>140</v>
      </c>
    </row>
    <row r="56" spans="1:11" ht="11.25" customHeight="1">
      <c r="A56" s="238">
        <v>36</v>
      </c>
      <c r="B56" s="12"/>
      <c r="C56" s="19">
        <v>1560</v>
      </c>
      <c r="D56" s="20">
        <v>699</v>
      </c>
      <c r="E56" s="250">
        <v>861</v>
      </c>
      <c r="F56" s="257"/>
      <c r="G56" s="223">
        <v>91</v>
      </c>
      <c r="H56" s="12"/>
      <c r="I56" s="19">
        <v>142</v>
      </c>
      <c r="J56" s="20">
        <v>43</v>
      </c>
      <c r="K56" s="239">
        <v>99</v>
      </c>
    </row>
    <row r="57" spans="1:11" ht="11.25" customHeight="1">
      <c r="A57" s="238">
        <v>37</v>
      </c>
      <c r="B57" s="12"/>
      <c r="C57" s="19">
        <v>1558</v>
      </c>
      <c r="D57" s="20">
        <v>721</v>
      </c>
      <c r="E57" s="250">
        <v>837</v>
      </c>
      <c r="F57" s="257"/>
      <c r="G57" s="223">
        <v>92</v>
      </c>
      <c r="H57" s="12"/>
      <c r="I57" s="19">
        <v>124</v>
      </c>
      <c r="J57" s="20">
        <v>29</v>
      </c>
      <c r="K57" s="239">
        <v>95</v>
      </c>
    </row>
    <row r="58" spans="1:11" ht="11.25" customHeight="1">
      <c r="A58" s="238">
        <v>38</v>
      </c>
      <c r="B58" s="12"/>
      <c r="C58" s="19">
        <v>1496</v>
      </c>
      <c r="D58" s="20">
        <v>731</v>
      </c>
      <c r="E58" s="250">
        <v>765</v>
      </c>
      <c r="F58" s="257"/>
      <c r="G58" s="223">
        <v>93</v>
      </c>
      <c r="H58" s="12"/>
      <c r="I58" s="19">
        <v>107</v>
      </c>
      <c r="J58" s="20">
        <v>25</v>
      </c>
      <c r="K58" s="239">
        <v>82</v>
      </c>
    </row>
    <row r="59" spans="1:11" ht="11.25" customHeight="1">
      <c r="A59" s="238">
        <v>39</v>
      </c>
      <c r="B59" s="12"/>
      <c r="C59" s="19">
        <v>1145</v>
      </c>
      <c r="D59" s="20">
        <v>540</v>
      </c>
      <c r="E59" s="250">
        <v>605</v>
      </c>
      <c r="F59" s="257"/>
      <c r="G59" s="223">
        <v>94</v>
      </c>
      <c r="H59" s="12"/>
      <c r="I59" s="19">
        <v>70</v>
      </c>
      <c r="J59" s="20">
        <v>14</v>
      </c>
      <c r="K59" s="239">
        <v>56</v>
      </c>
    </row>
    <row r="60" spans="1:11" ht="11.25" customHeight="1">
      <c r="A60" s="242" t="s">
        <v>257</v>
      </c>
      <c r="B60" s="230"/>
      <c r="C60" s="231">
        <v>6414</v>
      </c>
      <c r="D60" s="232">
        <v>2996</v>
      </c>
      <c r="E60" s="252">
        <v>3418</v>
      </c>
      <c r="F60" s="257"/>
      <c r="G60" s="229" t="s">
        <v>272</v>
      </c>
      <c r="H60" s="230"/>
      <c r="I60" s="231">
        <v>169</v>
      </c>
      <c r="J60" s="232">
        <v>28</v>
      </c>
      <c r="K60" s="243">
        <v>141</v>
      </c>
    </row>
    <row r="61" spans="1:11" ht="11.25" customHeight="1">
      <c r="A61" s="240">
        <v>40</v>
      </c>
      <c r="B61" s="14"/>
      <c r="C61" s="15">
        <v>1400</v>
      </c>
      <c r="D61" s="16">
        <v>644</v>
      </c>
      <c r="E61" s="251">
        <v>756</v>
      </c>
      <c r="F61" s="257"/>
      <c r="G61" s="225">
        <v>95</v>
      </c>
      <c r="H61" s="14"/>
      <c r="I61" s="15">
        <v>61</v>
      </c>
      <c r="J61" s="16">
        <v>11</v>
      </c>
      <c r="K61" s="241">
        <v>50</v>
      </c>
    </row>
    <row r="62" spans="1:11" ht="11.25" customHeight="1">
      <c r="A62" s="238">
        <v>41</v>
      </c>
      <c r="B62" s="12"/>
      <c r="C62" s="19">
        <v>1326</v>
      </c>
      <c r="D62" s="20">
        <v>602</v>
      </c>
      <c r="E62" s="250">
        <v>724</v>
      </c>
      <c r="F62" s="258"/>
      <c r="G62" s="223">
        <v>96</v>
      </c>
      <c r="H62" s="12"/>
      <c r="I62" s="19">
        <v>37</v>
      </c>
      <c r="J62" s="20">
        <v>9</v>
      </c>
      <c r="K62" s="239">
        <v>28</v>
      </c>
    </row>
    <row r="63" spans="1:11" ht="11.25" customHeight="1">
      <c r="A63" s="238">
        <v>42</v>
      </c>
      <c r="B63" s="12"/>
      <c r="C63" s="19">
        <v>1251</v>
      </c>
      <c r="D63" s="20">
        <v>592</v>
      </c>
      <c r="E63" s="250">
        <v>659</v>
      </c>
      <c r="F63" s="258"/>
      <c r="G63" s="223">
        <v>97</v>
      </c>
      <c r="H63" s="12"/>
      <c r="I63" s="19">
        <v>34</v>
      </c>
      <c r="J63" s="20">
        <v>3</v>
      </c>
      <c r="K63" s="239">
        <v>31</v>
      </c>
    </row>
    <row r="64" spans="1:11" ht="11.25" customHeight="1">
      <c r="A64" s="238">
        <v>43</v>
      </c>
      <c r="B64" s="12"/>
      <c r="C64" s="19">
        <v>1287</v>
      </c>
      <c r="D64" s="20">
        <v>607</v>
      </c>
      <c r="E64" s="250">
        <v>680</v>
      </c>
      <c r="F64" s="258"/>
      <c r="G64" s="223">
        <v>98</v>
      </c>
      <c r="H64" s="12"/>
      <c r="I64" s="19">
        <v>21</v>
      </c>
      <c r="J64" s="20">
        <v>1</v>
      </c>
      <c r="K64" s="239">
        <v>20</v>
      </c>
    </row>
    <row r="65" spans="1:11" ht="11.25" customHeight="1">
      <c r="A65" s="244">
        <v>44</v>
      </c>
      <c r="B65" s="234"/>
      <c r="C65" s="235">
        <v>1150</v>
      </c>
      <c r="D65" s="236">
        <v>551</v>
      </c>
      <c r="E65" s="253">
        <v>599</v>
      </c>
      <c r="F65" s="259"/>
      <c r="G65" s="233">
        <v>99</v>
      </c>
      <c r="H65" s="234"/>
      <c r="I65" s="235">
        <v>16</v>
      </c>
      <c r="J65" s="236">
        <v>4</v>
      </c>
      <c r="K65" s="245">
        <v>12</v>
      </c>
    </row>
    <row r="66" spans="1:11" ht="11.25" customHeight="1">
      <c r="A66" s="246" t="s">
        <v>258</v>
      </c>
      <c r="B66" s="24"/>
      <c r="C66" s="25">
        <v>5547</v>
      </c>
      <c r="D66" s="26">
        <v>2598</v>
      </c>
      <c r="E66" s="254">
        <v>2949</v>
      </c>
      <c r="F66" s="260"/>
      <c r="G66" s="224" t="s">
        <v>262</v>
      </c>
      <c r="H66" s="24"/>
      <c r="I66" s="25">
        <v>30</v>
      </c>
      <c r="J66" s="26">
        <v>7</v>
      </c>
      <c r="K66" s="247">
        <v>23</v>
      </c>
    </row>
    <row r="67" spans="1:11" ht="11.25" customHeight="1">
      <c r="A67" s="238">
        <v>45</v>
      </c>
      <c r="B67" s="12"/>
      <c r="C67" s="19">
        <v>1163</v>
      </c>
      <c r="D67" s="20">
        <v>556</v>
      </c>
      <c r="E67" s="250">
        <v>607</v>
      </c>
      <c r="F67" s="260"/>
      <c r="G67" s="223"/>
      <c r="H67" s="12"/>
      <c r="I67" s="19"/>
      <c r="J67" s="20"/>
      <c r="K67" s="239"/>
    </row>
    <row r="68" spans="1:11" ht="11.25" customHeight="1">
      <c r="A68" s="238">
        <v>46</v>
      </c>
      <c r="B68" s="12"/>
      <c r="C68" s="19">
        <v>1124</v>
      </c>
      <c r="D68" s="20">
        <v>505</v>
      </c>
      <c r="E68" s="250">
        <v>619</v>
      </c>
      <c r="F68" s="260"/>
      <c r="G68" s="223"/>
      <c r="H68" s="12"/>
      <c r="I68" s="19"/>
      <c r="J68" s="20"/>
      <c r="K68" s="239"/>
    </row>
    <row r="69" spans="1:11" ht="11.25" customHeight="1">
      <c r="A69" s="238">
        <v>47</v>
      </c>
      <c r="B69" s="12"/>
      <c r="C69" s="19">
        <v>1117</v>
      </c>
      <c r="D69" s="20">
        <v>532</v>
      </c>
      <c r="E69" s="250">
        <v>585</v>
      </c>
      <c r="F69" s="260"/>
      <c r="G69" s="223" t="s">
        <v>263</v>
      </c>
      <c r="H69" s="12"/>
      <c r="I69" s="19">
        <v>143</v>
      </c>
      <c r="J69" s="20">
        <v>80</v>
      </c>
      <c r="K69" s="239">
        <v>63</v>
      </c>
    </row>
    <row r="70" spans="1:11" ht="11.25" customHeight="1">
      <c r="A70" s="238">
        <v>48</v>
      </c>
      <c r="B70" s="12"/>
      <c r="C70" s="19">
        <v>1077</v>
      </c>
      <c r="D70" s="20">
        <v>495</v>
      </c>
      <c r="E70" s="250">
        <v>582</v>
      </c>
      <c r="F70" s="260"/>
      <c r="G70" s="223"/>
      <c r="H70" s="12"/>
      <c r="I70" s="19"/>
      <c r="J70" s="20"/>
      <c r="K70" s="239"/>
    </row>
    <row r="71" spans="1:11" ht="11.25" customHeight="1">
      <c r="A71" s="248">
        <v>49</v>
      </c>
      <c r="B71" s="35"/>
      <c r="C71" s="227">
        <v>1066</v>
      </c>
      <c r="D71" s="228">
        <v>510</v>
      </c>
      <c r="E71" s="255">
        <v>556</v>
      </c>
      <c r="F71" s="260"/>
      <c r="G71" s="226"/>
      <c r="H71" s="35"/>
      <c r="I71" s="227"/>
      <c r="J71" s="228"/>
      <c r="K71" s="249"/>
    </row>
  </sheetData>
  <mergeCells count="2">
    <mergeCell ref="A4:B4"/>
    <mergeCell ref="G4:H4"/>
  </mergeCells>
  <hyperlinks>
    <hyperlink ref="A1" location="目次!A20" display="目次へ"/>
  </hyperlinks>
  <printOptions/>
  <pageMargins left="0.5905511811023623" right="0.5905511811023623" top="0.7874015748031497" bottom="0.3937007874015748" header="0.5118110236220472" footer="0.31496062992125984"/>
  <pageSetup firstPageNumber="3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4"/>
  <sheetViews>
    <sheetView workbookViewId="0" topLeftCell="A1">
      <selection activeCell="A2" sqref="A2"/>
    </sheetView>
  </sheetViews>
  <sheetFormatPr defaultColWidth="9.00390625" defaultRowHeight="12.75"/>
  <cols>
    <col min="1" max="1" width="10.875" style="272" customWidth="1"/>
    <col min="2" max="4" width="10.625" style="272" customWidth="1"/>
    <col min="5" max="5" width="9.00390625" style="272" customWidth="1"/>
    <col min="6" max="6" width="9.875" style="272" customWidth="1"/>
    <col min="7" max="8" width="9.00390625" style="272" customWidth="1"/>
    <col min="9" max="9" width="9.25390625" style="272" customWidth="1"/>
    <col min="10" max="10" width="9.375" style="272" customWidth="1"/>
    <col min="11" max="11" width="9.125" style="272" customWidth="1"/>
    <col min="12" max="12" width="9.125" style="273" customWidth="1"/>
    <col min="13" max="16384" width="9.125" style="272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261" t="s">
        <v>608</v>
      </c>
    </row>
    <row r="3" ht="6" customHeight="1">
      <c r="A3" s="261"/>
    </row>
    <row r="4" spans="1:10" ht="15" customHeight="1">
      <c r="A4" s="744" t="s">
        <v>369</v>
      </c>
      <c r="B4" s="745" t="s">
        <v>370</v>
      </c>
      <c r="C4" s="746"/>
      <c r="D4" s="747"/>
      <c r="E4" s="742" t="s">
        <v>371</v>
      </c>
      <c r="F4" s="276" t="s">
        <v>641</v>
      </c>
      <c r="G4" s="744" t="s">
        <v>372</v>
      </c>
      <c r="H4" s="742" t="s">
        <v>373</v>
      </c>
      <c r="I4" s="742" t="s">
        <v>643</v>
      </c>
      <c r="J4" s="742" t="s">
        <v>644</v>
      </c>
    </row>
    <row r="5" spans="1:10" ht="28.5" customHeight="1">
      <c r="A5" s="743"/>
      <c r="B5" s="274" t="s">
        <v>9</v>
      </c>
      <c r="C5" s="277" t="s">
        <v>374</v>
      </c>
      <c r="D5" s="275" t="s">
        <v>375</v>
      </c>
      <c r="E5" s="743"/>
      <c r="F5" s="571" t="s">
        <v>642</v>
      </c>
      <c r="G5" s="743"/>
      <c r="H5" s="743"/>
      <c r="I5" s="743"/>
      <c r="J5" s="743"/>
    </row>
    <row r="6" spans="1:12" s="280" customFormat="1" ht="10.5" customHeight="1">
      <c r="A6" s="278"/>
      <c r="B6" s="558" t="s">
        <v>376</v>
      </c>
      <c r="C6" s="559" t="s">
        <v>376</v>
      </c>
      <c r="D6" s="560" t="s">
        <v>376</v>
      </c>
      <c r="E6" s="561" t="s">
        <v>635</v>
      </c>
      <c r="F6" s="562" t="s">
        <v>635</v>
      </c>
      <c r="G6" s="559" t="s">
        <v>1</v>
      </c>
      <c r="H6" s="561" t="s">
        <v>640</v>
      </c>
      <c r="I6" s="562" t="s">
        <v>376</v>
      </c>
      <c r="J6" s="279"/>
      <c r="L6" s="281"/>
    </row>
    <row r="7" spans="1:10" ht="18" customHeight="1">
      <c r="A7" s="282" t="s">
        <v>379</v>
      </c>
      <c r="B7" s="298">
        <v>11151</v>
      </c>
      <c r="C7" s="563">
        <v>5478</v>
      </c>
      <c r="D7" s="564">
        <v>5673</v>
      </c>
      <c r="E7" s="283" t="s">
        <v>380</v>
      </c>
      <c r="F7" s="565">
        <v>100</v>
      </c>
      <c r="G7" s="296">
        <v>2269</v>
      </c>
      <c r="H7" s="283" t="s">
        <v>380</v>
      </c>
      <c r="I7" s="569">
        <f aca="true" t="shared" si="0" ref="I7:I24">B7/G7</f>
        <v>4.914499779638607</v>
      </c>
      <c r="J7" s="285" t="s">
        <v>645</v>
      </c>
    </row>
    <row r="8" spans="1:10" ht="18" customHeight="1">
      <c r="A8" s="282" t="s">
        <v>381</v>
      </c>
      <c r="B8" s="298">
        <v>19101</v>
      </c>
      <c r="C8" s="563">
        <v>9026</v>
      </c>
      <c r="D8" s="564">
        <v>10075</v>
      </c>
      <c r="E8" s="283">
        <f>ROUND((B8-B7)/B7*100,1)</f>
        <v>71.3</v>
      </c>
      <c r="F8" s="565">
        <v>171</v>
      </c>
      <c r="G8" s="296">
        <v>3886</v>
      </c>
      <c r="H8" s="283">
        <f>ROUND((G8-G7)/G7*100,1)</f>
        <v>71.3</v>
      </c>
      <c r="I8" s="569">
        <f t="shared" si="0"/>
        <v>4.9153371075656205</v>
      </c>
      <c r="J8" s="285" t="s">
        <v>646</v>
      </c>
    </row>
    <row r="9" spans="1:10" ht="18" customHeight="1">
      <c r="A9" s="282" t="s">
        <v>382</v>
      </c>
      <c r="B9" s="298">
        <v>28404</v>
      </c>
      <c r="C9" s="563">
        <v>13225</v>
      </c>
      <c r="D9" s="564">
        <v>15179</v>
      </c>
      <c r="E9" s="283">
        <f aca="true" t="shared" si="1" ref="E9:E24">ROUND((B9-B8)/B8*100,1)</f>
        <v>48.7</v>
      </c>
      <c r="F9" s="565">
        <v>255</v>
      </c>
      <c r="G9" s="296">
        <v>5708</v>
      </c>
      <c r="H9" s="283">
        <f aca="true" t="shared" si="2" ref="H9:H24">ROUND((G9-G8)/G8*100,1)</f>
        <v>46.9</v>
      </c>
      <c r="I9" s="569">
        <f t="shared" si="0"/>
        <v>4.976173791170288</v>
      </c>
      <c r="J9" s="285" t="s">
        <v>647</v>
      </c>
    </row>
    <row r="10" spans="1:10" ht="18" customHeight="1">
      <c r="A10" s="282" t="s">
        <v>383</v>
      </c>
      <c r="B10" s="298">
        <v>35567</v>
      </c>
      <c r="C10" s="563">
        <v>16738</v>
      </c>
      <c r="D10" s="564">
        <v>18829</v>
      </c>
      <c r="E10" s="283">
        <f t="shared" si="1"/>
        <v>25.2</v>
      </c>
      <c r="F10" s="565">
        <v>319</v>
      </c>
      <c r="G10" s="296">
        <v>6979</v>
      </c>
      <c r="H10" s="283">
        <f t="shared" si="2"/>
        <v>22.3</v>
      </c>
      <c r="I10" s="569">
        <f t="shared" si="0"/>
        <v>5.096288866599799</v>
      </c>
      <c r="J10" s="285" t="s">
        <v>648</v>
      </c>
    </row>
    <row r="11" spans="1:10" ht="18" customHeight="1">
      <c r="A11" s="282" t="s">
        <v>384</v>
      </c>
      <c r="B11" s="298">
        <v>39137</v>
      </c>
      <c r="C11" s="563">
        <v>18089</v>
      </c>
      <c r="D11" s="564">
        <v>21048</v>
      </c>
      <c r="E11" s="283">
        <f t="shared" si="1"/>
        <v>10</v>
      </c>
      <c r="F11" s="565">
        <v>351</v>
      </c>
      <c r="G11" s="296">
        <v>7890</v>
      </c>
      <c r="H11" s="283">
        <f t="shared" si="2"/>
        <v>13.1</v>
      </c>
      <c r="I11" s="569">
        <f t="shared" si="0"/>
        <v>4.960329531051965</v>
      </c>
      <c r="J11" s="285" t="s">
        <v>649</v>
      </c>
    </row>
    <row r="12" spans="1:10" ht="18" customHeight="1">
      <c r="A12" s="282" t="s">
        <v>385</v>
      </c>
      <c r="B12" s="298">
        <v>37033</v>
      </c>
      <c r="C12" s="563">
        <v>18139</v>
      </c>
      <c r="D12" s="564">
        <v>18894</v>
      </c>
      <c r="E12" s="283">
        <f t="shared" si="1"/>
        <v>-5.4</v>
      </c>
      <c r="F12" s="565">
        <v>332</v>
      </c>
      <c r="G12" s="296">
        <v>8666</v>
      </c>
      <c r="H12" s="283">
        <f t="shared" si="2"/>
        <v>9.8</v>
      </c>
      <c r="I12" s="569">
        <f t="shared" si="0"/>
        <v>4.27336718209093</v>
      </c>
      <c r="J12" s="285" t="s">
        <v>650</v>
      </c>
    </row>
    <row r="13" spans="1:10" ht="18" customHeight="1">
      <c r="A13" s="282" t="s">
        <v>386</v>
      </c>
      <c r="B13" s="298">
        <v>42951</v>
      </c>
      <c r="C13" s="563">
        <v>21493</v>
      </c>
      <c r="D13" s="564">
        <v>21458</v>
      </c>
      <c r="E13" s="283">
        <f t="shared" si="1"/>
        <v>16</v>
      </c>
      <c r="F13" s="565">
        <v>385</v>
      </c>
      <c r="G13" s="296">
        <v>9785</v>
      </c>
      <c r="H13" s="283">
        <f t="shared" si="2"/>
        <v>12.9</v>
      </c>
      <c r="I13" s="569">
        <f t="shared" si="0"/>
        <v>4.389473684210526</v>
      </c>
      <c r="J13" s="285" t="s">
        <v>651</v>
      </c>
    </row>
    <row r="14" spans="1:10" ht="18" customHeight="1">
      <c r="A14" s="282" t="s">
        <v>387</v>
      </c>
      <c r="B14" s="298">
        <v>50960</v>
      </c>
      <c r="C14" s="563">
        <v>25033</v>
      </c>
      <c r="D14" s="564">
        <v>25927</v>
      </c>
      <c r="E14" s="283">
        <f t="shared" si="1"/>
        <v>18.6</v>
      </c>
      <c r="F14" s="565">
        <v>457</v>
      </c>
      <c r="G14" s="296">
        <v>11589</v>
      </c>
      <c r="H14" s="283">
        <f t="shared" si="2"/>
        <v>18.4</v>
      </c>
      <c r="I14" s="569">
        <f t="shared" si="0"/>
        <v>4.397273276382776</v>
      </c>
      <c r="J14" s="285" t="s">
        <v>652</v>
      </c>
    </row>
    <row r="15" spans="1:10" ht="18" customHeight="1">
      <c r="A15" s="282" t="s">
        <v>388</v>
      </c>
      <c r="B15" s="298">
        <v>57050</v>
      </c>
      <c r="C15" s="563">
        <v>27894</v>
      </c>
      <c r="D15" s="564">
        <v>29156</v>
      </c>
      <c r="E15" s="283">
        <f t="shared" si="1"/>
        <v>12</v>
      </c>
      <c r="F15" s="565">
        <v>512</v>
      </c>
      <c r="G15" s="296">
        <v>14221</v>
      </c>
      <c r="H15" s="283">
        <f t="shared" si="2"/>
        <v>22.7</v>
      </c>
      <c r="I15" s="569">
        <f t="shared" si="0"/>
        <v>4.011672878137965</v>
      </c>
      <c r="J15" s="285" t="s">
        <v>653</v>
      </c>
    </row>
    <row r="16" spans="1:10" ht="18" customHeight="1">
      <c r="A16" s="282" t="s">
        <v>389</v>
      </c>
      <c r="B16" s="298">
        <v>63195</v>
      </c>
      <c r="C16" s="563">
        <v>30687</v>
      </c>
      <c r="D16" s="564">
        <v>32508</v>
      </c>
      <c r="E16" s="283">
        <f t="shared" si="1"/>
        <v>10.8</v>
      </c>
      <c r="F16" s="565">
        <v>567</v>
      </c>
      <c r="G16" s="296">
        <v>17046</v>
      </c>
      <c r="H16" s="283">
        <f t="shared" si="2"/>
        <v>19.9</v>
      </c>
      <c r="I16" s="569">
        <f t="shared" si="0"/>
        <v>3.707321365716297</v>
      </c>
      <c r="J16" s="285" t="s">
        <v>284</v>
      </c>
    </row>
    <row r="17" spans="1:10" ht="18" customHeight="1">
      <c r="A17" s="282" t="s">
        <v>390</v>
      </c>
      <c r="B17" s="298">
        <v>70938</v>
      </c>
      <c r="C17" s="563">
        <v>34139</v>
      </c>
      <c r="D17" s="564">
        <v>36799</v>
      </c>
      <c r="E17" s="283">
        <f t="shared" si="1"/>
        <v>12.3</v>
      </c>
      <c r="F17" s="565">
        <v>636</v>
      </c>
      <c r="G17" s="296">
        <v>20690</v>
      </c>
      <c r="H17" s="283">
        <f t="shared" si="2"/>
        <v>21.4</v>
      </c>
      <c r="I17" s="569">
        <f t="shared" si="0"/>
        <v>3.4286128564523923</v>
      </c>
      <c r="J17" s="285" t="s">
        <v>285</v>
      </c>
    </row>
    <row r="18" spans="1:10" ht="18" customHeight="1">
      <c r="A18" s="282" t="s">
        <v>391</v>
      </c>
      <c r="B18" s="298">
        <v>76211</v>
      </c>
      <c r="C18" s="563">
        <v>36855</v>
      </c>
      <c r="D18" s="564">
        <v>39356</v>
      </c>
      <c r="E18" s="283">
        <f t="shared" si="1"/>
        <v>7.4</v>
      </c>
      <c r="F18" s="565">
        <v>683</v>
      </c>
      <c r="G18" s="296">
        <v>23829</v>
      </c>
      <c r="H18" s="283">
        <f t="shared" si="2"/>
        <v>15.2</v>
      </c>
      <c r="I18" s="569">
        <f t="shared" si="0"/>
        <v>3.198245834907046</v>
      </c>
      <c r="J18" s="285" t="s">
        <v>286</v>
      </c>
    </row>
    <row r="19" spans="1:10" ht="18" customHeight="1">
      <c r="A19" s="282" t="s">
        <v>392</v>
      </c>
      <c r="B19" s="298">
        <v>81745</v>
      </c>
      <c r="C19" s="563">
        <v>38996</v>
      </c>
      <c r="D19" s="564">
        <v>42749</v>
      </c>
      <c r="E19" s="283">
        <f t="shared" si="1"/>
        <v>7.3</v>
      </c>
      <c r="F19" s="565">
        <v>733</v>
      </c>
      <c r="G19" s="296">
        <v>28614</v>
      </c>
      <c r="H19" s="283">
        <f t="shared" si="2"/>
        <v>20.1</v>
      </c>
      <c r="I19" s="569">
        <f t="shared" si="0"/>
        <v>2.856818340672398</v>
      </c>
      <c r="J19" s="285" t="s">
        <v>287</v>
      </c>
    </row>
    <row r="20" spans="1:10" ht="18" customHeight="1">
      <c r="A20" s="282" t="s">
        <v>393</v>
      </c>
      <c r="B20" s="298">
        <v>87127</v>
      </c>
      <c r="C20" s="563">
        <v>41275</v>
      </c>
      <c r="D20" s="564">
        <v>45852</v>
      </c>
      <c r="E20" s="283">
        <f t="shared" si="1"/>
        <v>6.6</v>
      </c>
      <c r="F20" s="565">
        <v>781</v>
      </c>
      <c r="G20" s="296">
        <v>30743</v>
      </c>
      <c r="H20" s="283">
        <f t="shared" si="2"/>
        <v>7.4</v>
      </c>
      <c r="I20" s="569">
        <f t="shared" si="0"/>
        <v>2.8340435221025926</v>
      </c>
      <c r="J20" s="285" t="s">
        <v>288</v>
      </c>
    </row>
    <row r="21" spans="1:10" ht="18" customHeight="1">
      <c r="A21" s="282" t="s">
        <v>394</v>
      </c>
      <c r="B21" s="298">
        <v>87524</v>
      </c>
      <c r="C21" s="563">
        <v>41130</v>
      </c>
      <c r="D21" s="564">
        <v>46394</v>
      </c>
      <c r="E21" s="283">
        <f t="shared" si="1"/>
        <v>0.5</v>
      </c>
      <c r="F21" s="565">
        <v>785</v>
      </c>
      <c r="G21" s="296">
        <v>32427</v>
      </c>
      <c r="H21" s="283">
        <f t="shared" si="2"/>
        <v>5.5</v>
      </c>
      <c r="I21" s="569">
        <f t="shared" si="0"/>
        <v>2.6991087673852037</v>
      </c>
      <c r="J21" s="285" t="s">
        <v>289</v>
      </c>
    </row>
    <row r="22" spans="1:10" ht="18" customHeight="1">
      <c r="A22" s="286" t="s">
        <v>395</v>
      </c>
      <c r="B22" s="565">
        <v>75032</v>
      </c>
      <c r="C22" s="563">
        <v>34928</v>
      </c>
      <c r="D22" s="564">
        <v>40104</v>
      </c>
      <c r="E22" s="283">
        <f t="shared" si="1"/>
        <v>-14.3</v>
      </c>
      <c r="F22" s="565">
        <v>673</v>
      </c>
      <c r="G22" s="296">
        <v>29070</v>
      </c>
      <c r="H22" s="283">
        <f t="shared" si="2"/>
        <v>-10.4</v>
      </c>
      <c r="I22" s="569">
        <f t="shared" si="0"/>
        <v>2.581080151358789</v>
      </c>
      <c r="J22" s="285" t="s">
        <v>290</v>
      </c>
    </row>
    <row r="23" spans="1:10" ht="18" customHeight="1">
      <c r="A23" s="282" t="s">
        <v>396</v>
      </c>
      <c r="B23" s="298">
        <v>83834</v>
      </c>
      <c r="C23" s="563">
        <v>38705</v>
      </c>
      <c r="D23" s="564">
        <v>45129</v>
      </c>
      <c r="E23" s="283">
        <f>ROUND((B23-B22)/B22*100,1)</f>
        <v>11.7</v>
      </c>
      <c r="F23" s="565">
        <v>752</v>
      </c>
      <c r="G23" s="296">
        <v>34209</v>
      </c>
      <c r="H23" s="283">
        <f t="shared" si="2"/>
        <v>17.7</v>
      </c>
      <c r="I23" s="569">
        <f>B23/G23</f>
        <v>2.4506416440118097</v>
      </c>
      <c r="J23" s="285" t="s">
        <v>291</v>
      </c>
    </row>
    <row r="24" spans="1:10" ht="18" customHeight="1">
      <c r="A24" s="287" t="s">
        <v>397</v>
      </c>
      <c r="B24" s="327">
        <v>90590</v>
      </c>
      <c r="C24" s="566">
        <v>41391</v>
      </c>
      <c r="D24" s="567">
        <v>49199</v>
      </c>
      <c r="E24" s="288">
        <f t="shared" si="1"/>
        <v>8.1</v>
      </c>
      <c r="F24" s="568">
        <v>812</v>
      </c>
      <c r="G24" s="551">
        <v>37970</v>
      </c>
      <c r="H24" s="288">
        <f t="shared" si="2"/>
        <v>11</v>
      </c>
      <c r="I24" s="570">
        <f t="shared" si="0"/>
        <v>2.3858309191466947</v>
      </c>
      <c r="J24" s="290" t="s">
        <v>292</v>
      </c>
    </row>
  </sheetData>
  <mergeCells count="7">
    <mergeCell ref="J4:J5"/>
    <mergeCell ref="A4:A5"/>
    <mergeCell ref="G4:G5"/>
    <mergeCell ref="B4:D4"/>
    <mergeCell ref="H4:H5"/>
    <mergeCell ref="E4:E5"/>
    <mergeCell ref="I4:I5"/>
  </mergeCells>
  <hyperlinks>
    <hyperlink ref="A1" location="目次!A3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66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10.00390625" style="1" customWidth="1"/>
    <col min="2" max="2" width="1.00390625" style="1" customWidth="1"/>
    <col min="3" max="13" width="7.625" style="54" customWidth="1"/>
    <col min="14" max="14" width="6.625" style="1" customWidth="1"/>
    <col min="15" max="15" width="10.25390625" style="1" customWidth="1"/>
    <col min="16" max="16" width="10.25390625" style="55" customWidth="1"/>
    <col min="17" max="16384" width="10.25390625" style="1" customWidth="1"/>
  </cols>
  <sheetData>
    <row r="1" spans="1:12" s="270" customFormat="1" ht="15" customHeight="1">
      <c r="A1" s="557" t="s">
        <v>368</v>
      </c>
      <c r="L1" s="271"/>
    </row>
    <row r="2" spans="1:2" ht="13.5">
      <c r="A2" s="263" t="s">
        <v>279</v>
      </c>
      <c r="B2" s="2"/>
    </row>
    <row r="3" ht="6" customHeight="1"/>
    <row r="4" spans="1:14" ht="16.5" customHeight="1">
      <c r="A4" s="813" t="s">
        <v>93</v>
      </c>
      <c r="B4" s="814"/>
      <c r="C4" s="819" t="s">
        <v>94</v>
      </c>
      <c r="D4" s="820"/>
      <c r="E4" s="820"/>
      <c r="F4" s="820"/>
      <c r="G4" s="820" t="s">
        <v>95</v>
      </c>
      <c r="H4" s="820"/>
      <c r="I4" s="820"/>
      <c r="J4" s="820" t="s">
        <v>96</v>
      </c>
      <c r="K4" s="820"/>
      <c r="L4" s="820"/>
      <c r="M4" s="820"/>
      <c r="N4" s="817" t="s">
        <v>110</v>
      </c>
    </row>
    <row r="5" spans="1:14" ht="23.25" customHeight="1">
      <c r="A5" s="815"/>
      <c r="B5" s="816"/>
      <c r="C5" s="56" t="s">
        <v>97</v>
      </c>
      <c r="D5" s="57" t="s">
        <v>98</v>
      </c>
      <c r="E5" s="58" t="s">
        <v>99</v>
      </c>
      <c r="F5" s="58" t="s">
        <v>100</v>
      </c>
      <c r="G5" s="57" t="s">
        <v>101</v>
      </c>
      <c r="H5" s="57" t="s">
        <v>102</v>
      </c>
      <c r="I5" s="57" t="s">
        <v>103</v>
      </c>
      <c r="J5" s="57" t="s">
        <v>101</v>
      </c>
      <c r="K5" s="57" t="s">
        <v>104</v>
      </c>
      <c r="L5" s="57" t="s">
        <v>103</v>
      </c>
      <c r="M5" s="58" t="s">
        <v>105</v>
      </c>
      <c r="N5" s="818"/>
    </row>
    <row r="6" spans="1:14" s="7" customFormat="1" ht="7.5" customHeight="1">
      <c r="A6" s="44"/>
      <c r="B6" s="45"/>
      <c r="C6" s="168" t="s">
        <v>89</v>
      </c>
      <c r="D6" s="169" t="s">
        <v>89</v>
      </c>
      <c r="E6" s="169" t="s">
        <v>89</v>
      </c>
      <c r="F6" s="169" t="s">
        <v>89</v>
      </c>
      <c r="G6" s="80" t="s">
        <v>91</v>
      </c>
      <c r="H6" s="171" t="s">
        <v>91</v>
      </c>
      <c r="I6" s="172" t="s">
        <v>91</v>
      </c>
      <c r="J6" s="80"/>
      <c r="K6" s="169"/>
      <c r="L6" s="169"/>
      <c r="M6" s="173"/>
      <c r="N6" s="49" t="s">
        <v>89</v>
      </c>
    </row>
    <row r="7" spans="1:19" ht="12" customHeight="1">
      <c r="A7" s="59" t="s">
        <v>22</v>
      </c>
      <c r="B7" s="60"/>
      <c r="C7" s="61">
        <v>90590</v>
      </c>
      <c r="D7" s="62">
        <v>11727</v>
      </c>
      <c r="E7" s="62">
        <v>60298</v>
      </c>
      <c r="F7" s="61">
        <v>18422</v>
      </c>
      <c r="G7" s="203">
        <f>D7/C7*100</f>
        <v>12.94513743238768</v>
      </c>
      <c r="H7" s="201">
        <f aca="true" t="shared" si="0" ref="H7:H38">E7/C7*100</f>
        <v>66.56143062148139</v>
      </c>
      <c r="I7" s="73">
        <f aca="true" t="shared" si="1" ref="I7:I38">F7/C7*100</f>
        <v>20.33557787835302</v>
      </c>
      <c r="J7" s="203">
        <f>D7/E7*100</f>
        <v>19.448406248963483</v>
      </c>
      <c r="K7" s="201">
        <f>SUM(D7,F7)/E7*100</f>
        <v>50</v>
      </c>
      <c r="L7" s="201">
        <f aca="true" t="shared" si="2" ref="L7:L38">F7/E7*100</f>
        <v>30.55159375103652</v>
      </c>
      <c r="M7" s="73">
        <f>F7/D7*100</f>
        <v>157.0904749722862</v>
      </c>
      <c r="N7" s="62">
        <v>143</v>
      </c>
      <c r="Q7" s="55"/>
      <c r="R7" s="55"/>
      <c r="S7" s="55"/>
    </row>
    <row r="8" spans="1:19" ht="12" customHeight="1">
      <c r="A8" s="63" t="s">
        <v>25</v>
      </c>
      <c r="B8" s="64"/>
      <c r="C8" s="65">
        <v>494</v>
      </c>
      <c r="D8" s="66">
        <v>54</v>
      </c>
      <c r="E8" s="66">
        <v>373</v>
      </c>
      <c r="F8" s="65">
        <v>67</v>
      </c>
      <c r="G8" s="266">
        <f>D8/C8*100</f>
        <v>10.931174089068826</v>
      </c>
      <c r="H8" s="192">
        <f t="shared" si="0"/>
        <v>75.50607287449392</v>
      </c>
      <c r="I8" s="67">
        <f t="shared" si="1"/>
        <v>13.562753036437247</v>
      </c>
      <c r="J8" s="266">
        <f>D8/E8*100</f>
        <v>14.47721179624665</v>
      </c>
      <c r="K8" s="192">
        <f aca="true" t="shared" si="3" ref="K8:K65">SUM(D8,F8)/E8*100</f>
        <v>32.43967828418231</v>
      </c>
      <c r="L8" s="192">
        <f t="shared" si="2"/>
        <v>17.962466487935657</v>
      </c>
      <c r="M8" s="67">
        <f>F8/D8*100</f>
        <v>124.07407407407408</v>
      </c>
      <c r="N8" s="66" t="s">
        <v>5</v>
      </c>
      <c r="Q8" s="55"/>
      <c r="R8" s="55"/>
      <c r="S8" s="55"/>
    </row>
    <row r="9" spans="1:19" ht="12" customHeight="1">
      <c r="A9" s="63" t="s">
        <v>26</v>
      </c>
      <c r="B9" s="64"/>
      <c r="C9" s="65">
        <v>512</v>
      </c>
      <c r="D9" s="66">
        <v>40</v>
      </c>
      <c r="E9" s="66">
        <v>338</v>
      </c>
      <c r="F9" s="65">
        <v>134</v>
      </c>
      <c r="G9" s="266">
        <f>D9/C9*100</f>
        <v>7.8125</v>
      </c>
      <c r="H9" s="192">
        <f t="shared" si="0"/>
        <v>66.015625</v>
      </c>
      <c r="I9" s="67">
        <f t="shared" si="1"/>
        <v>26.171875</v>
      </c>
      <c r="J9" s="266">
        <f>D9/E9*100</f>
        <v>11.834319526627219</v>
      </c>
      <c r="K9" s="192">
        <f t="shared" si="3"/>
        <v>51.4792899408284</v>
      </c>
      <c r="L9" s="192">
        <f t="shared" si="2"/>
        <v>39.64497041420118</v>
      </c>
      <c r="M9" s="67">
        <f>F9/D9*100</f>
        <v>335</v>
      </c>
      <c r="N9" s="66" t="s">
        <v>5</v>
      </c>
      <c r="Q9" s="55"/>
      <c r="R9" s="55"/>
      <c r="S9" s="55"/>
    </row>
    <row r="10" spans="1:19" ht="12" customHeight="1">
      <c r="A10" s="63" t="s">
        <v>27</v>
      </c>
      <c r="B10" s="64"/>
      <c r="C10" s="65">
        <v>707</v>
      </c>
      <c r="D10" s="66">
        <v>52</v>
      </c>
      <c r="E10" s="66">
        <v>406</v>
      </c>
      <c r="F10" s="65">
        <v>246</v>
      </c>
      <c r="G10" s="266">
        <f>D10/C10*100</f>
        <v>7.355021216407355</v>
      </c>
      <c r="H10" s="192">
        <f t="shared" si="0"/>
        <v>57.42574257425742</v>
      </c>
      <c r="I10" s="67">
        <f t="shared" si="1"/>
        <v>34.794908062234796</v>
      </c>
      <c r="J10" s="266">
        <f>D10/E10*100</f>
        <v>12.807881773399016</v>
      </c>
      <c r="K10" s="192">
        <f t="shared" si="3"/>
        <v>73.39901477832512</v>
      </c>
      <c r="L10" s="192">
        <f t="shared" si="2"/>
        <v>60.591133004926114</v>
      </c>
      <c r="M10" s="67">
        <f>F10/D10*100</f>
        <v>473.0769230769231</v>
      </c>
      <c r="N10" s="66">
        <v>3</v>
      </c>
      <c r="Q10" s="55"/>
      <c r="R10" s="55"/>
      <c r="S10" s="55"/>
    </row>
    <row r="11" spans="1:19" ht="12" customHeight="1">
      <c r="A11" s="63" t="s">
        <v>28</v>
      </c>
      <c r="B11" s="64"/>
      <c r="C11" s="65">
        <v>590</v>
      </c>
      <c r="D11" s="66">
        <v>59</v>
      </c>
      <c r="E11" s="66">
        <v>333</v>
      </c>
      <c r="F11" s="65">
        <v>194</v>
      </c>
      <c r="G11" s="266">
        <f>D11/C11*100</f>
        <v>10</v>
      </c>
      <c r="H11" s="192">
        <f t="shared" si="0"/>
        <v>56.440677966101696</v>
      </c>
      <c r="I11" s="67">
        <f t="shared" si="1"/>
        <v>32.88135593220339</v>
      </c>
      <c r="J11" s="266">
        <f>D11/E11*100</f>
        <v>17.71771771771772</v>
      </c>
      <c r="K11" s="192">
        <f t="shared" si="3"/>
        <v>75.97597597597597</v>
      </c>
      <c r="L11" s="192">
        <f t="shared" si="2"/>
        <v>58.25825825825825</v>
      </c>
      <c r="M11" s="67">
        <f>F11/D11*100</f>
        <v>328.81355932203394</v>
      </c>
      <c r="N11" s="66">
        <v>4</v>
      </c>
      <c r="Q11" s="55"/>
      <c r="R11" s="55"/>
      <c r="S11" s="55"/>
    </row>
    <row r="12" spans="1:19" ht="12" customHeight="1">
      <c r="A12" s="63" t="s">
        <v>29</v>
      </c>
      <c r="B12" s="64"/>
      <c r="C12" s="65">
        <v>219</v>
      </c>
      <c r="D12" s="66" t="s">
        <v>5</v>
      </c>
      <c r="E12" s="66">
        <v>217</v>
      </c>
      <c r="F12" s="66">
        <v>2</v>
      </c>
      <c r="G12" s="266" t="s">
        <v>113</v>
      </c>
      <c r="H12" s="192">
        <f t="shared" si="0"/>
        <v>99.08675799086758</v>
      </c>
      <c r="I12" s="67">
        <f t="shared" si="1"/>
        <v>0.91324200913242</v>
      </c>
      <c r="J12" s="266" t="s">
        <v>113</v>
      </c>
      <c r="K12" s="192">
        <f t="shared" si="3"/>
        <v>0.9216589861751152</v>
      </c>
      <c r="L12" s="192">
        <f t="shared" si="2"/>
        <v>0.9216589861751152</v>
      </c>
      <c r="M12" s="67" t="s">
        <v>106</v>
      </c>
      <c r="N12" s="66" t="s">
        <v>5</v>
      </c>
      <c r="Q12" s="55"/>
      <c r="R12" s="55"/>
      <c r="S12" s="55"/>
    </row>
    <row r="13" spans="1:19" ht="12" customHeight="1">
      <c r="A13" s="68" t="s">
        <v>30</v>
      </c>
      <c r="B13" s="69"/>
      <c r="C13" s="70">
        <v>7061</v>
      </c>
      <c r="D13" s="71">
        <v>1108</v>
      </c>
      <c r="E13" s="71">
        <v>4641</v>
      </c>
      <c r="F13" s="70">
        <v>1310</v>
      </c>
      <c r="G13" s="267">
        <f aca="true" t="shared" si="4" ref="G13:G44">D13/C13*100</f>
        <v>15.691828352924514</v>
      </c>
      <c r="H13" s="197">
        <f t="shared" si="0"/>
        <v>65.7272341028183</v>
      </c>
      <c r="I13" s="72">
        <f t="shared" si="1"/>
        <v>18.55261294434216</v>
      </c>
      <c r="J13" s="267">
        <f aca="true" t="shared" si="5" ref="J13:J44">D13/E13*100</f>
        <v>23.87416505063564</v>
      </c>
      <c r="K13" s="197">
        <f t="shared" si="3"/>
        <v>52.10084033613446</v>
      </c>
      <c r="L13" s="197">
        <f t="shared" si="2"/>
        <v>28.226675285498814</v>
      </c>
      <c r="M13" s="72">
        <f aca="true" t="shared" si="6" ref="M13:M44">F13/D13*100</f>
        <v>118.23104693140793</v>
      </c>
      <c r="N13" s="71">
        <v>2</v>
      </c>
      <c r="Q13" s="55"/>
      <c r="R13" s="55"/>
      <c r="S13" s="55"/>
    </row>
    <row r="14" spans="1:19" ht="12" customHeight="1">
      <c r="A14" s="63" t="s">
        <v>31</v>
      </c>
      <c r="B14" s="64"/>
      <c r="C14" s="65">
        <v>1595</v>
      </c>
      <c r="D14" s="66">
        <v>192</v>
      </c>
      <c r="E14" s="66">
        <v>1034</v>
      </c>
      <c r="F14" s="65">
        <v>360</v>
      </c>
      <c r="G14" s="266">
        <f t="shared" si="4"/>
        <v>12.037617554858935</v>
      </c>
      <c r="H14" s="192">
        <f t="shared" si="0"/>
        <v>64.82758620689654</v>
      </c>
      <c r="I14" s="67">
        <f t="shared" si="1"/>
        <v>22.570532915360502</v>
      </c>
      <c r="J14" s="266">
        <f t="shared" si="5"/>
        <v>18.568665377176018</v>
      </c>
      <c r="K14" s="192">
        <f t="shared" si="3"/>
        <v>53.38491295938105</v>
      </c>
      <c r="L14" s="192">
        <f t="shared" si="2"/>
        <v>34.81624758220503</v>
      </c>
      <c r="M14" s="67">
        <f t="shared" si="6"/>
        <v>187.5</v>
      </c>
      <c r="N14" s="66">
        <v>9</v>
      </c>
      <c r="Q14" s="55"/>
      <c r="R14" s="55"/>
      <c r="S14" s="55"/>
    </row>
    <row r="15" spans="1:19" ht="12" customHeight="1">
      <c r="A15" s="63" t="s">
        <v>32</v>
      </c>
      <c r="B15" s="64"/>
      <c r="C15" s="65">
        <v>1111</v>
      </c>
      <c r="D15" s="66">
        <v>135</v>
      </c>
      <c r="E15" s="66">
        <v>747</v>
      </c>
      <c r="F15" s="65">
        <v>226</v>
      </c>
      <c r="G15" s="266">
        <f t="shared" si="4"/>
        <v>12.151215121512152</v>
      </c>
      <c r="H15" s="192">
        <f t="shared" si="0"/>
        <v>67.23672367236723</v>
      </c>
      <c r="I15" s="67">
        <f t="shared" si="1"/>
        <v>20.342034203420344</v>
      </c>
      <c r="J15" s="266">
        <f t="shared" si="5"/>
        <v>18.072289156626507</v>
      </c>
      <c r="K15" s="192">
        <f t="shared" si="3"/>
        <v>48.32663989290496</v>
      </c>
      <c r="L15" s="192">
        <f t="shared" si="2"/>
        <v>30.254350736278447</v>
      </c>
      <c r="M15" s="67">
        <f t="shared" si="6"/>
        <v>167.4074074074074</v>
      </c>
      <c r="N15" s="66">
        <v>3</v>
      </c>
      <c r="Q15" s="55"/>
      <c r="R15" s="55"/>
      <c r="S15" s="55"/>
    </row>
    <row r="16" spans="1:19" ht="12" customHeight="1">
      <c r="A16" s="63" t="s">
        <v>33</v>
      </c>
      <c r="B16" s="64"/>
      <c r="C16" s="65">
        <v>3041</v>
      </c>
      <c r="D16" s="66">
        <v>441</v>
      </c>
      <c r="E16" s="66">
        <v>1819</v>
      </c>
      <c r="F16" s="65">
        <v>779</v>
      </c>
      <c r="G16" s="266">
        <f t="shared" si="4"/>
        <v>14.501808615586977</v>
      </c>
      <c r="H16" s="192">
        <f t="shared" si="0"/>
        <v>59.81585004932588</v>
      </c>
      <c r="I16" s="67">
        <f t="shared" si="1"/>
        <v>25.61657349556067</v>
      </c>
      <c r="J16" s="266">
        <f t="shared" si="5"/>
        <v>24.244090159428257</v>
      </c>
      <c r="K16" s="192">
        <f t="shared" si="3"/>
        <v>67.06981858163826</v>
      </c>
      <c r="L16" s="192">
        <f t="shared" si="2"/>
        <v>42.825728422210005</v>
      </c>
      <c r="M16" s="67">
        <f t="shared" si="6"/>
        <v>176.6439909297052</v>
      </c>
      <c r="N16" s="66">
        <v>2</v>
      </c>
      <c r="Q16" s="55"/>
      <c r="R16" s="55"/>
      <c r="S16" s="55"/>
    </row>
    <row r="17" spans="1:19" ht="12" customHeight="1">
      <c r="A17" s="59" t="s">
        <v>34</v>
      </c>
      <c r="B17" s="60"/>
      <c r="C17" s="61">
        <v>2379</v>
      </c>
      <c r="D17" s="62">
        <v>293</v>
      </c>
      <c r="E17" s="62">
        <v>1512</v>
      </c>
      <c r="F17" s="61">
        <v>573</v>
      </c>
      <c r="G17" s="203">
        <f t="shared" si="4"/>
        <v>12.316099201345104</v>
      </c>
      <c r="H17" s="201">
        <f t="shared" si="0"/>
        <v>63.55611601513241</v>
      </c>
      <c r="I17" s="73">
        <f t="shared" si="1"/>
        <v>24.08575031525851</v>
      </c>
      <c r="J17" s="203">
        <f t="shared" si="5"/>
        <v>19.378306878306876</v>
      </c>
      <c r="K17" s="201">
        <f t="shared" si="3"/>
        <v>57.27513227513228</v>
      </c>
      <c r="L17" s="201">
        <f t="shared" si="2"/>
        <v>37.89682539682539</v>
      </c>
      <c r="M17" s="73">
        <f t="shared" si="6"/>
        <v>195.5631399317406</v>
      </c>
      <c r="N17" s="62">
        <v>1</v>
      </c>
      <c r="Q17" s="55"/>
      <c r="R17" s="55"/>
      <c r="S17" s="55"/>
    </row>
    <row r="18" spans="1:19" ht="12" customHeight="1">
      <c r="A18" s="63" t="s">
        <v>35</v>
      </c>
      <c r="B18" s="64"/>
      <c r="C18" s="65">
        <v>2018</v>
      </c>
      <c r="D18" s="66">
        <v>200</v>
      </c>
      <c r="E18" s="66">
        <v>1381</v>
      </c>
      <c r="F18" s="65">
        <v>431</v>
      </c>
      <c r="G18" s="266">
        <f t="shared" si="4"/>
        <v>9.910802775024777</v>
      </c>
      <c r="H18" s="192">
        <f t="shared" si="0"/>
        <v>68.43409316154609</v>
      </c>
      <c r="I18" s="67">
        <f t="shared" si="1"/>
        <v>21.357779980178396</v>
      </c>
      <c r="J18" s="266">
        <f t="shared" si="5"/>
        <v>14.482259232440262</v>
      </c>
      <c r="K18" s="192">
        <f t="shared" si="3"/>
        <v>45.69152787834902</v>
      </c>
      <c r="L18" s="192">
        <f t="shared" si="2"/>
        <v>31.20926864590876</v>
      </c>
      <c r="M18" s="67">
        <f t="shared" si="6"/>
        <v>215.49999999999997</v>
      </c>
      <c r="N18" s="66">
        <v>6</v>
      </c>
      <c r="Q18" s="55"/>
      <c r="R18" s="55"/>
      <c r="S18" s="55"/>
    </row>
    <row r="19" spans="1:19" ht="12" customHeight="1">
      <c r="A19" s="63" t="s">
        <v>36</v>
      </c>
      <c r="B19" s="64"/>
      <c r="C19" s="65">
        <v>1309</v>
      </c>
      <c r="D19" s="66">
        <v>149</v>
      </c>
      <c r="E19" s="66">
        <v>859</v>
      </c>
      <c r="F19" s="65">
        <v>300</v>
      </c>
      <c r="G19" s="266">
        <f t="shared" si="4"/>
        <v>11.382734912146677</v>
      </c>
      <c r="H19" s="192">
        <f t="shared" si="0"/>
        <v>65.62261268143621</v>
      </c>
      <c r="I19" s="67">
        <f t="shared" si="1"/>
        <v>22.918258212375857</v>
      </c>
      <c r="J19" s="266">
        <f t="shared" si="5"/>
        <v>17.345750873108265</v>
      </c>
      <c r="K19" s="192">
        <f t="shared" si="3"/>
        <v>52.27008149010477</v>
      </c>
      <c r="L19" s="192">
        <f t="shared" si="2"/>
        <v>34.92433061699651</v>
      </c>
      <c r="M19" s="67">
        <f t="shared" si="6"/>
        <v>201.34228187919464</v>
      </c>
      <c r="N19" s="66">
        <v>1</v>
      </c>
      <c r="Q19" s="55"/>
      <c r="R19" s="55"/>
      <c r="S19" s="55"/>
    </row>
    <row r="20" spans="1:19" ht="12" customHeight="1">
      <c r="A20" s="63" t="s">
        <v>37</v>
      </c>
      <c r="B20" s="64"/>
      <c r="C20" s="65">
        <v>2022</v>
      </c>
      <c r="D20" s="66">
        <v>255</v>
      </c>
      <c r="E20" s="66">
        <v>1386</v>
      </c>
      <c r="F20" s="65">
        <v>377</v>
      </c>
      <c r="G20" s="266">
        <f t="shared" si="4"/>
        <v>12.611275964391691</v>
      </c>
      <c r="H20" s="192">
        <f t="shared" si="0"/>
        <v>68.5459940652819</v>
      </c>
      <c r="I20" s="67">
        <f t="shared" si="1"/>
        <v>18.64490603363007</v>
      </c>
      <c r="J20" s="266">
        <f t="shared" si="5"/>
        <v>18.398268398268396</v>
      </c>
      <c r="K20" s="192">
        <f t="shared" si="3"/>
        <v>45.5988455988456</v>
      </c>
      <c r="L20" s="192">
        <f t="shared" si="2"/>
        <v>27.200577200577204</v>
      </c>
      <c r="M20" s="67">
        <f t="shared" si="6"/>
        <v>147.84313725490196</v>
      </c>
      <c r="N20" s="66">
        <v>4</v>
      </c>
      <c r="Q20" s="55"/>
      <c r="R20" s="55"/>
      <c r="S20" s="55"/>
    </row>
    <row r="21" spans="1:19" ht="12" customHeight="1">
      <c r="A21" s="63" t="s">
        <v>38</v>
      </c>
      <c r="B21" s="64"/>
      <c r="C21" s="65">
        <v>4387</v>
      </c>
      <c r="D21" s="66">
        <v>665</v>
      </c>
      <c r="E21" s="66">
        <v>2817</v>
      </c>
      <c r="F21" s="65">
        <v>904</v>
      </c>
      <c r="G21" s="266">
        <f t="shared" si="4"/>
        <v>15.158422612263506</v>
      </c>
      <c r="H21" s="192">
        <f t="shared" si="0"/>
        <v>64.21244586277638</v>
      </c>
      <c r="I21" s="67">
        <f t="shared" si="1"/>
        <v>20.60633690449054</v>
      </c>
      <c r="J21" s="266">
        <f t="shared" si="5"/>
        <v>23.606673766418176</v>
      </c>
      <c r="K21" s="192">
        <f t="shared" si="3"/>
        <v>55.6975505857295</v>
      </c>
      <c r="L21" s="192">
        <f t="shared" si="2"/>
        <v>32.090876819311326</v>
      </c>
      <c r="M21" s="67">
        <f t="shared" si="6"/>
        <v>135.93984962406017</v>
      </c>
      <c r="N21" s="66">
        <v>1</v>
      </c>
      <c r="Q21" s="55"/>
      <c r="R21" s="55"/>
      <c r="S21" s="55"/>
    </row>
    <row r="22" spans="1:19" ht="12" customHeight="1">
      <c r="A22" s="63" t="s">
        <v>39</v>
      </c>
      <c r="B22" s="64"/>
      <c r="C22" s="65">
        <v>1446</v>
      </c>
      <c r="D22" s="66">
        <v>170</v>
      </c>
      <c r="E22" s="66">
        <v>957</v>
      </c>
      <c r="F22" s="65">
        <v>316</v>
      </c>
      <c r="G22" s="266">
        <f t="shared" si="4"/>
        <v>11.756569847856154</v>
      </c>
      <c r="H22" s="192">
        <f t="shared" si="0"/>
        <v>66.18257261410788</v>
      </c>
      <c r="I22" s="67">
        <f t="shared" si="1"/>
        <v>21.853388658367912</v>
      </c>
      <c r="J22" s="266">
        <f t="shared" si="5"/>
        <v>17.763845350052247</v>
      </c>
      <c r="K22" s="192">
        <f t="shared" si="3"/>
        <v>50.78369905956113</v>
      </c>
      <c r="L22" s="192">
        <f t="shared" si="2"/>
        <v>33.01985370950889</v>
      </c>
      <c r="M22" s="67">
        <f t="shared" si="6"/>
        <v>185.88235294117646</v>
      </c>
      <c r="N22" s="66">
        <v>3</v>
      </c>
      <c r="Q22" s="55"/>
      <c r="R22" s="55"/>
      <c r="S22" s="55"/>
    </row>
    <row r="23" spans="1:19" ht="12" customHeight="1">
      <c r="A23" s="68" t="s">
        <v>40</v>
      </c>
      <c r="B23" s="69"/>
      <c r="C23" s="70">
        <v>2285</v>
      </c>
      <c r="D23" s="71">
        <v>217</v>
      </c>
      <c r="E23" s="71">
        <v>1504</v>
      </c>
      <c r="F23" s="70">
        <v>553</v>
      </c>
      <c r="G23" s="267">
        <f t="shared" si="4"/>
        <v>9.49671772428884</v>
      </c>
      <c r="H23" s="197">
        <f t="shared" si="0"/>
        <v>65.82056892778994</v>
      </c>
      <c r="I23" s="72">
        <f t="shared" si="1"/>
        <v>24.201312910284464</v>
      </c>
      <c r="J23" s="267">
        <f t="shared" si="5"/>
        <v>14.428191489361703</v>
      </c>
      <c r="K23" s="197">
        <f t="shared" si="3"/>
        <v>51.196808510638306</v>
      </c>
      <c r="L23" s="197">
        <f t="shared" si="2"/>
        <v>36.7686170212766</v>
      </c>
      <c r="M23" s="72">
        <f t="shared" si="6"/>
        <v>254.83870967741936</v>
      </c>
      <c r="N23" s="71">
        <v>11</v>
      </c>
      <c r="Q23" s="55"/>
      <c r="R23" s="55"/>
      <c r="S23" s="55"/>
    </row>
    <row r="24" spans="1:19" ht="12" customHeight="1">
      <c r="A24" s="63" t="s">
        <v>41</v>
      </c>
      <c r="B24" s="64"/>
      <c r="C24" s="65">
        <v>786</v>
      </c>
      <c r="D24" s="66">
        <v>61</v>
      </c>
      <c r="E24" s="66">
        <v>500</v>
      </c>
      <c r="F24" s="65">
        <v>223</v>
      </c>
      <c r="G24" s="266">
        <f t="shared" si="4"/>
        <v>7.760814249363868</v>
      </c>
      <c r="H24" s="192">
        <f t="shared" si="0"/>
        <v>63.61323155216285</v>
      </c>
      <c r="I24" s="67">
        <f t="shared" si="1"/>
        <v>28.37150127226463</v>
      </c>
      <c r="J24" s="266">
        <f t="shared" si="5"/>
        <v>12.2</v>
      </c>
      <c r="K24" s="192">
        <f t="shared" si="3"/>
        <v>56.8</v>
      </c>
      <c r="L24" s="192">
        <f t="shared" si="2"/>
        <v>44.6</v>
      </c>
      <c r="M24" s="67">
        <f t="shared" si="6"/>
        <v>365.57377049180326</v>
      </c>
      <c r="N24" s="66">
        <v>2</v>
      </c>
      <c r="Q24" s="55"/>
      <c r="R24" s="55"/>
      <c r="S24" s="55"/>
    </row>
    <row r="25" spans="1:19" ht="12" customHeight="1">
      <c r="A25" s="63" t="s">
        <v>42</v>
      </c>
      <c r="B25" s="64"/>
      <c r="C25" s="65">
        <v>1162</v>
      </c>
      <c r="D25" s="66">
        <v>134</v>
      </c>
      <c r="E25" s="66">
        <v>745</v>
      </c>
      <c r="F25" s="65">
        <v>281</v>
      </c>
      <c r="G25" s="266">
        <f t="shared" si="4"/>
        <v>11.53184165232358</v>
      </c>
      <c r="H25" s="192">
        <f t="shared" si="0"/>
        <v>64.11359724612737</v>
      </c>
      <c r="I25" s="67">
        <f t="shared" si="1"/>
        <v>24.182444061962137</v>
      </c>
      <c r="J25" s="266">
        <f t="shared" si="5"/>
        <v>17.986577181208055</v>
      </c>
      <c r="K25" s="192">
        <f t="shared" si="3"/>
        <v>55.70469798657718</v>
      </c>
      <c r="L25" s="192">
        <f t="shared" si="2"/>
        <v>37.718120805369125</v>
      </c>
      <c r="M25" s="67">
        <f t="shared" si="6"/>
        <v>209.7014925373134</v>
      </c>
      <c r="N25" s="66">
        <v>2</v>
      </c>
      <c r="Q25" s="55"/>
      <c r="R25" s="55"/>
      <c r="S25" s="55"/>
    </row>
    <row r="26" spans="1:19" ht="12" customHeight="1">
      <c r="A26" s="63" t="s">
        <v>43</v>
      </c>
      <c r="B26" s="64"/>
      <c r="C26" s="65">
        <v>653</v>
      </c>
      <c r="D26" s="66">
        <v>71</v>
      </c>
      <c r="E26" s="66">
        <v>437</v>
      </c>
      <c r="F26" s="65">
        <v>141</v>
      </c>
      <c r="G26" s="266">
        <f t="shared" si="4"/>
        <v>10.872894333843798</v>
      </c>
      <c r="H26" s="192">
        <f t="shared" si="0"/>
        <v>66.9218989280245</v>
      </c>
      <c r="I26" s="67">
        <f t="shared" si="1"/>
        <v>21.592649310872893</v>
      </c>
      <c r="J26" s="266">
        <f t="shared" si="5"/>
        <v>16.247139588100687</v>
      </c>
      <c r="K26" s="192">
        <f t="shared" si="3"/>
        <v>48.51258581235698</v>
      </c>
      <c r="L26" s="192">
        <f t="shared" si="2"/>
        <v>32.265446224256294</v>
      </c>
      <c r="M26" s="67">
        <f t="shared" si="6"/>
        <v>198.59154929577466</v>
      </c>
      <c r="N26" s="66">
        <v>4</v>
      </c>
      <c r="Q26" s="55"/>
      <c r="R26" s="55"/>
      <c r="S26" s="55"/>
    </row>
    <row r="27" spans="1:19" ht="12" customHeight="1">
      <c r="A27" s="59" t="s">
        <v>44</v>
      </c>
      <c r="B27" s="60"/>
      <c r="C27" s="61">
        <v>617</v>
      </c>
      <c r="D27" s="62">
        <v>86</v>
      </c>
      <c r="E27" s="62">
        <v>378</v>
      </c>
      <c r="F27" s="61">
        <v>132</v>
      </c>
      <c r="G27" s="203">
        <f t="shared" si="4"/>
        <v>13.938411669367909</v>
      </c>
      <c r="H27" s="201">
        <f t="shared" si="0"/>
        <v>61.26418152350082</v>
      </c>
      <c r="I27" s="73">
        <f t="shared" si="1"/>
        <v>21.39384116693679</v>
      </c>
      <c r="J27" s="203">
        <f t="shared" si="5"/>
        <v>22.75132275132275</v>
      </c>
      <c r="K27" s="201">
        <f t="shared" si="3"/>
        <v>57.67195767195767</v>
      </c>
      <c r="L27" s="201">
        <f t="shared" si="2"/>
        <v>34.92063492063492</v>
      </c>
      <c r="M27" s="73">
        <f t="shared" si="6"/>
        <v>153.48837209302326</v>
      </c>
      <c r="N27" s="62">
        <v>21</v>
      </c>
      <c r="Q27" s="55"/>
      <c r="R27" s="55"/>
      <c r="S27" s="55"/>
    </row>
    <row r="28" spans="1:19" ht="12" customHeight="1">
      <c r="A28" s="63" t="s">
        <v>45</v>
      </c>
      <c r="B28" s="64"/>
      <c r="C28" s="65">
        <v>914</v>
      </c>
      <c r="D28" s="66">
        <v>123</v>
      </c>
      <c r="E28" s="66">
        <v>616</v>
      </c>
      <c r="F28" s="65">
        <v>175</v>
      </c>
      <c r="G28" s="266">
        <f t="shared" si="4"/>
        <v>13.457330415754923</v>
      </c>
      <c r="H28" s="192">
        <f t="shared" si="0"/>
        <v>67.39606126914661</v>
      </c>
      <c r="I28" s="67">
        <f t="shared" si="1"/>
        <v>19.14660831509847</v>
      </c>
      <c r="J28" s="266">
        <f t="shared" si="5"/>
        <v>19.967532467532468</v>
      </c>
      <c r="K28" s="192">
        <f t="shared" si="3"/>
        <v>48.37662337662338</v>
      </c>
      <c r="L28" s="192">
        <f t="shared" si="2"/>
        <v>28.40909090909091</v>
      </c>
      <c r="M28" s="67">
        <f t="shared" si="6"/>
        <v>142.27642276422765</v>
      </c>
      <c r="N28" s="66" t="s">
        <v>5</v>
      </c>
      <c r="Q28" s="55"/>
      <c r="R28" s="55"/>
      <c r="S28" s="55"/>
    </row>
    <row r="29" spans="1:19" ht="12" customHeight="1">
      <c r="A29" s="63" t="s">
        <v>46</v>
      </c>
      <c r="B29" s="64"/>
      <c r="C29" s="65">
        <v>2668</v>
      </c>
      <c r="D29" s="66">
        <v>338</v>
      </c>
      <c r="E29" s="66">
        <v>1812</v>
      </c>
      <c r="F29" s="65">
        <v>514</v>
      </c>
      <c r="G29" s="266">
        <f t="shared" si="4"/>
        <v>12.668665667166417</v>
      </c>
      <c r="H29" s="192">
        <f t="shared" si="0"/>
        <v>67.9160419790105</v>
      </c>
      <c r="I29" s="67">
        <f t="shared" si="1"/>
        <v>19.26536731634183</v>
      </c>
      <c r="J29" s="266">
        <f t="shared" si="5"/>
        <v>18.653421633554085</v>
      </c>
      <c r="K29" s="192">
        <f t="shared" si="3"/>
        <v>47.019867549668874</v>
      </c>
      <c r="L29" s="192">
        <f t="shared" si="2"/>
        <v>28.36644591611479</v>
      </c>
      <c r="M29" s="67">
        <f t="shared" si="6"/>
        <v>152.07100591715977</v>
      </c>
      <c r="N29" s="66">
        <v>4</v>
      </c>
      <c r="Q29" s="55"/>
      <c r="R29" s="55"/>
      <c r="S29" s="55"/>
    </row>
    <row r="30" spans="1:19" ht="12" customHeight="1">
      <c r="A30" s="63" t="s">
        <v>47</v>
      </c>
      <c r="B30" s="64"/>
      <c r="C30" s="65">
        <v>434</v>
      </c>
      <c r="D30" s="66">
        <v>58</v>
      </c>
      <c r="E30" s="66">
        <v>273</v>
      </c>
      <c r="F30" s="65">
        <v>103</v>
      </c>
      <c r="G30" s="266">
        <f t="shared" si="4"/>
        <v>13.36405529953917</v>
      </c>
      <c r="H30" s="192">
        <f t="shared" si="0"/>
        <v>62.903225806451616</v>
      </c>
      <c r="I30" s="67">
        <f t="shared" si="1"/>
        <v>23.732718894009217</v>
      </c>
      <c r="J30" s="266">
        <f t="shared" si="5"/>
        <v>21.245421245421245</v>
      </c>
      <c r="K30" s="192">
        <f t="shared" si="3"/>
        <v>58.97435897435898</v>
      </c>
      <c r="L30" s="192">
        <f t="shared" si="2"/>
        <v>37.72893772893773</v>
      </c>
      <c r="M30" s="67">
        <f t="shared" si="6"/>
        <v>177.58620689655174</v>
      </c>
      <c r="N30" s="66" t="s">
        <v>5</v>
      </c>
      <c r="Q30" s="55"/>
      <c r="R30" s="55"/>
      <c r="S30" s="55"/>
    </row>
    <row r="31" spans="1:19" ht="12" customHeight="1">
      <c r="A31" s="63" t="s">
        <v>48</v>
      </c>
      <c r="B31" s="64"/>
      <c r="C31" s="65">
        <v>1106</v>
      </c>
      <c r="D31" s="66">
        <v>101</v>
      </c>
      <c r="E31" s="66">
        <v>754</v>
      </c>
      <c r="F31" s="65">
        <v>249</v>
      </c>
      <c r="G31" s="266">
        <f t="shared" si="4"/>
        <v>9.132007233273058</v>
      </c>
      <c r="H31" s="192">
        <f t="shared" si="0"/>
        <v>68.1735985533454</v>
      </c>
      <c r="I31" s="67">
        <f t="shared" si="1"/>
        <v>22.51356238698011</v>
      </c>
      <c r="J31" s="266">
        <f t="shared" si="5"/>
        <v>13.395225464190982</v>
      </c>
      <c r="K31" s="192">
        <f t="shared" si="3"/>
        <v>46.41909814323608</v>
      </c>
      <c r="L31" s="192">
        <f t="shared" si="2"/>
        <v>33.02387267904509</v>
      </c>
      <c r="M31" s="67">
        <f t="shared" si="6"/>
        <v>246.53465346534654</v>
      </c>
      <c r="N31" s="66">
        <v>2</v>
      </c>
      <c r="Q31" s="55"/>
      <c r="R31" s="55"/>
      <c r="S31" s="55"/>
    </row>
    <row r="32" spans="1:19" ht="12" customHeight="1">
      <c r="A32" s="63" t="s">
        <v>49</v>
      </c>
      <c r="B32" s="64"/>
      <c r="C32" s="65">
        <v>507</v>
      </c>
      <c r="D32" s="66">
        <v>29</v>
      </c>
      <c r="E32" s="66">
        <v>352</v>
      </c>
      <c r="F32" s="65">
        <v>124</v>
      </c>
      <c r="G32" s="266">
        <f t="shared" si="4"/>
        <v>5.719921104536489</v>
      </c>
      <c r="H32" s="192">
        <f t="shared" si="0"/>
        <v>69.42800788954635</v>
      </c>
      <c r="I32" s="67">
        <f t="shared" si="1"/>
        <v>24.45759368836292</v>
      </c>
      <c r="J32" s="266">
        <f t="shared" si="5"/>
        <v>8.238636363636363</v>
      </c>
      <c r="K32" s="192">
        <f t="shared" si="3"/>
        <v>43.465909090909086</v>
      </c>
      <c r="L32" s="192">
        <f t="shared" si="2"/>
        <v>35.22727272727273</v>
      </c>
      <c r="M32" s="67">
        <f t="shared" si="6"/>
        <v>427.5862068965517</v>
      </c>
      <c r="N32" s="66">
        <v>2</v>
      </c>
      <c r="Q32" s="55"/>
      <c r="R32" s="55"/>
      <c r="S32" s="55"/>
    </row>
    <row r="33" spans="1:19" ht="12" customHeight="1">
      <c r="A33" s="68" t="s">
        <v>50</v>
      </c>
      <c r="B33" s="69"/>
      <c r="C33" s="70">
        <v>633</v>
      </c>
      <c r="D33" s="71">
        <v>78</v>
      </c>
      <c r="E33" s="71">
        <v>446</v>
      </c>
      <c r="F33" s="70">
        <v>108</v>
      </c>
      <c r="G33" s="267">
        <f t="shared" si="4"/>
        <v>12.322274881516588</v>
      </c>
      <c r="H33" s="197">
        <f t="shared" si="0"/>
        <v>70.45813586097947</v>
      </c>
      <c r="I33" s="72">
        <f t="shared" si="1"/>
        <v>17.061611374407583</v>
      </c>
      <c r="J33" s="267">
        <f t="shared" si="5"/>
        <v>17.48878923766816</v>
      </c>
      <c r="K33" s="197">
        <f t="shared" si="3"/>
        <v>41.70403587443946</v>
      </c>
      <c r="L33" s="197">
        <f t="shared" si="2"/>
        <v>24.2152466367713</v>
      </c>
      <c r="M33" s="72">
        <f t="shared" si="6"/>
        <v>138.46153846153845</v>
      </c>
      <c r="N33" s="71">
        <v>1</v>
      </c>
      <c r="Q33" s="55"/>
      <c r="R33" s="55"/>
      <c r="S33" s="55"/>
    </row>
    <row r="34" spans="1:19" ht="12" customHeight="1">
      <c r="A34" s="63" t="s">
        <v>51</v>
      </c>
      <c r="B34" s="64"/>
      <c r="C34" s="65">
        <v>1908</v>
      </c>
      <c r="D34" s="66">
        <v>200</v>
      </c>
      <c r="E34" s="66">
        <v>1245</v>
      </c>
      <c r="F34" s="65">
        <v>462</v>
      </c>
      <c r="G34" s="266">
        <f t="shared" si="4"/>
        <v>10.482180293501047</v>
      </c>
      <c r="H34" s="192">
        <f t="shared" si="0"/>
        <v>65.25157232704403</v>
      </c>
      <c r="I34" s="67">
        <f t="shared" si="1"/>
        <v>24.21383647798742</v>
      </c>
      <c r="J34" s="266">
        <f t="shared" si="5"/>
        <v>16.06425702811245</v>
      </c>
      <c r="K34" s="192">
        <f t="shared" si="3"/>
        <v>53.17269076305221</v>
      </c>
      <c r="L34" s="192">
        <f t="shared" si="2"/>
        <v>37.10843373493976</v>
      </c>
      <c r="M34" s="67">
        <f t="shared" si="6"/>
        <v>231</v>
      </c>
      <c r="N34" s="66">
        <v>1</v>
      </c>
      <c r="Q34" s="55"/>
      <c r="R34" s="55"/>
      <c r="S34" s="55"/>
    </row>
    <row r="35" spans="1:19" ht="12" customHeight="1">
      <c r="A35" s="63" t="s">
        <v>52</v>
      </c>
      <c r="B35" s="64"/>
      <c r="C35" s="65">
        <v>1346</v>
      </c>
      <c r="D35" s="66">
        <v>186</v>
      </c>
      <c r="E35" s="66">
        <v>885</v>
      </c>
      <c r="F35" s="65">
        <v>272</v>
      </c>
      <c r="G35" s="266">
        <f t="shared" si="4"/>
        <v>13.818722139673106</v>
      </c>
      <c r="H35" s="192">
        <f t="shared" si="0"/>
        <v>65.75037147102526</v>
      </c>
      <c r="I35" s="67">
        <f t="shared" si="1"/>
        <v>20.208023774145616</v>
      </c>
      <c r="J35" s="266">
        <f t="shared" si="5"/>
        <v>21.01694915254237</v>
      </c>
      <c r="K35" s="192">
        <f t="shared" si="3"/>
        <v>51.75141242937853</v>
      </c>
      <c r="L35" s="192">
        <f t="shared" si="2"/>
        <v>30.73446327683616</v>
      </c>
      <c r="M35" s="67">
        <f t="shared" si="6"/>
        <v>146.23655913978496</v>
      </c>
      <c r="N35" s="66">
        <v>3</v>
      </c>
      <c r="Q35" s="55"/>
      <c r="R35" s="55"/>
      <c r="S35" s="55"/>
    </row>
    <row r="36" spans="1:19" ht="12" customHeight="1">
      <c r="A36" s="63" t="s">
        <v>53</v>
      </c>
      <c r="B36" s="64"/>
      <c r="C36" s="65">
        <v>1262</v>
      </c>
      <c r="D36" s="66">
        <v>120</v>
      </c>
      <c r="E36" s="66">
        <v>891</v>
      </c>
      <c r="F36" s="65">
        <v>250</v>
      </c>
      <c r="G36" s="266">
        <f t="shared" si="4"/>
        <v>9.508716323296355</v>
      </c>
      <c r="H36" s="192">
        <f t="shared" si="0"/>
        <v>70.60221870047543</v>
      </c>
      <c r="I36" s="67">
        <f t="shared" si="1"/>
        <v>19.809825673534075</v>
      </c>
      <c r="J36" s="266">
        <f t="shared" si="5"/>
        <v>13.468013468013467</v>
      </c>
      <c r="K36" s="192">
        <f t="shared" si="3"/>
        <v>41.52637485970819</v>
      </c>
      <c r="L36" s="192">
        <f t="shared" si="2"/>
        <v>28.058361391694724</v>
      </c>
      <c r="M36" s="67">
        <f t="shared" si="6"/>
        <v>208.33333333333334</v>
      </c>
      <c r="N36" s="66">
        <v>1</v>
      </c>
      <c r="Q36" s="55"/>
      <c r="R36" s="55"/>
      <c r="S36" s="55"/>
    </row>
    <row r="37" spans="1:19" ht="12" customHeight="1">
      <c r="A37" s="59" t="s">
        <v>54</v>
      </c>
      <c r="B37" s="60"/>
      <c r="C37" s="61">
        <v>905</v>
      </c>
      <c r="D37" s="62">
        <v>78</v>
      </c>
      <c r="E37" s="62">
        <v>645</v>
      </c>
      <c r="F37" s="61">
        <v>181</v>
      </c>
      <c r="G37" s="203">
        <f t="shared" si="4"/>
        <v>8.61878453038674</v>
      </c>
      <c r="H37" s="201">
        <f t="shared" si="0"/>
        <v>71.27071823204419</v>
      </c>
      <c r="I37" s="73">
        <f t="shared" si="1"/>
        <v>20</v>
      </c>
      <c r="J37" s="203">
        <f t="shared" si="5"/>
        <v>12.093023255813954</v>
      </c>
      <c r="K37" s="201">
        <f t="shared" si="3"/>
        <v>40.15503875968992</v>
      </c>
      <c r="L37" s="201">
        <f t="shared" si="2"/>
        <v>28.06201550387597</v>
      </c>
      <c r="M37" s="73">
        <f t="shared" si="6"/>
        <v>232.05128205128207</v>
      </c>
      <c r="N37" s="62">
        <v>1</v>
      </c>
      <c r="Q37" s="55"/>
      <c r="R37" s="55"/>
      <c r="S37" s="55"/>
    </row>
    <row r="38" spans="1:19" ht="12" customHeight="1">
      <c r="A38" s="63" t="s">
        <v>55</v>
      </c>
      <c r="B38" s="64"/>
      <c r="C38" s="65">
        <v>647</v>
      </c>
      <c r="D38" s="66">
        <v>48</v>
      </c>
      <c r="E38" s="66">
        <v>472</v>
      </c>
      <c r="F38" s="65">
        <v>127</v>
      </c>
      <c r="G38" s="266">
        <f t="shared" si="4"/>
        <v>7.418856259659969</v>
      </c>
      <c r="H38" s="192">
        <f t="shared" si="0"/>
        <v>72.95208655332303</v>
      </c>
      <c r="I38" s="67">
        <f t="shared" si="1"/>
        <v>19.629057187017</v>
      </c>
      <c r="J38" s="266">
        <f t="shared" si="5"/>
        <v>10.16949152542373</v>
      </c>
      <c r="K38" s="192">
        <f t="shared" si="3"/>
        <v>37.07627118644068</v>
      </c>
      <c r="L38" s="192">
        <f t="shared" si="2"/>
        <v>26.906779661016948</v>
      </c>
      <c r="M38" s="67">
        <f t="shared" si="6"/>
        <v>264.58333333333337</v>
      </c>
      <c r="N38" s="66" t="s">
        <v>5</v>
      </c>
      <c r="Q38" s="55"/>
      <c r="R38" s="55"/>
      <c r="S38" s="55"/>
    </row>
    <row r="39" spans="1:19" ht="12" customHeight="1">
      <c r="A39" s="63" t="s">
        <v>56</v>
      </c>
      <c r="B39" s="64"/>
      <c r="C39" s="65">
        <v>639</v>
      </c>
      <c r="D39" s="66">
        <v>85</v>
      </c>
      <c r="E39" s="66">
        <v>420</v>
      </c>
      <c r="F39" s="65">
        <v>130</v>
      </c>
      <c r="G39" s="266">
        <f t="shared" si="4"/>
        <v>13.302034428794993</v>
      </c>
      <c r="H39" s="192">
        <f aca="true" t="shared" si="7" ref="H39:H65">E39/C39*100</f>
        <v>65.72769953051643</v>
      </c>
      <c r="I39" s="67">
        <f aca="true" t="shared" si="8" ref="I39:I65">F39/C39*100</f>
        <v>20.344287949921753</v>
      </c>
      <c r="J39" s="266">
        <f t="shared" si="5"/>
        <v>20.238095238095237</v>
      </c>
      <c r="K39" s="192">
        <f t="shared" si="3"/>
        <v>51.19047619047619</v>
      </c>
      <c r="L39" s="192">
        <f aca="true" t="shared" si="9" ref="L39:L65">F39/E39*100</f>
        <v>30.952380952380953</v>
      </c>
      <c r="M39" s="67">
        <f t="shared" si="6"/>
        <v>152.94117647058823</v>
      </c>
      <c r="N39" s="66">
        <v>4</v>
      </c>
      <c r="Q39" s="55"/>
      <c r="R39" s="55"/>
      <c r="S39" s="55"/>
    </row>
    <row r="40" spans="1:19" ht="12" customHeight="1">
      <c r="A40" s="63" t="s">
        <v>57</v>
      </c>
      <c r="B40" s="64"/>
      <c r="C40" s="65">
        <v>1273</v>
      </c>
      <c r="D40" s="66">
        <v>179</v>
      </c>
      <c r="E40" s="66">
        <v>832</v>
      </c>
      <c r="F40" s="65">
        <v>261</v>
      </c>
      <c r="G40" s="266">
        <f t="shared" si="4"/>
        <v>14.061272584446192</v>
      </c>
      <c r="H40" s="192">
        <f t="shared" si="7"/>
        <v>65.35742340926944</v>
      </c>
      <c r="I40" s="67">
        <f t="shared" si="8"/>
        <v>20.502749410840533</v>
      </c>
      <c r="J40" s="266">
        <f t="shared" si="5"/>
        <v>21.514423076923077</v>
      </c>
      <c r="K40" s="192">
        <f t="shared" si="3"/>
        <v>52.88461538461539</v>
      </c>
      <c r="L40" s="192">
        <f t="shared" si="9"/>
        <v>31.370192307692307</v>
      </c>
      <c r="M40" s="67">
        <f t="shared" si="6"/>
        <v>145.81005586592178</v>
      </c>
      <c r="N40" s="66">
        <v>1</v>
      </c>
      <c r="Q40" s="55"/>
      <c r="R40" s="55"/>
      <c r="S40" s="55"/>
    </row>
    <row r="41" spans="1:19" ht="12" customHeight="1">
      <c r="A41" s="63" t="s">
        <v>58</v>
      </c>
      <c r="B41" s="64"/>
      <c r="C41" s="65">
        <v>1161</v>
      </c>
      <c r="D41" s="66">
        <v>178</v>
      </c>
      <c r="E41" s="66">
        <v>807</v>
      </c>
      <c r="F41" s="65">
        <v>175</v>
      </c>
      <c r="G41" s="266">
        <f t="shared" si="4"/>
        <v>15.331610680447891</v>
      </c>
      <c r="H41" s="192">
        <f t="shared" si="7"/>
        <v>69.50904392764858</v>
      </c>
      <c r="I41" s="67">
        <f t="shared" si="8"/>
        <v>15.07321274763135</v>
      </c>
      <c r="J41" s="266">
        <f t="shared" si="5"/>
        <v>22.057001239157373</v>
      </c>
      <c r="K41" s="192">
        <f t="shared" si="3"/>
        <v>43.74225526641883</v>
      </c>
      <c r="L41" s="192">
        <f t="shared" si="9"/>
        <v>21.685254027261465</v>
      </c>
      <c r="M41" s="67">
        <f t="shared" si="6"/>
        <v>98.31460674157303</v>
      </c>
      <c r="N41" s="66">
        <v>1</v>
      </c>
      <c r="Q41" s="55"/>
      <c r="R41" s="55"/>
      <c r="S41" s="55"/>
    </row>
    <row r="42" spans="1:19" ht="12" customHeight="1">
      <c r="A42" s="63" t="s">
        <v>59</v>
      </c>
      <c r="B42" s="64"/>
      <c r="C42" s="65">
        <v>435</v>
      </c>
      <c r="D42" s="66">
        <v>36</v>
      </c>
      <c r="E42" s="66">
        <v>325</v>
      </c>
      <c r="F42" s="65">
        <v>70</v>
      </c>
      <c r="G42" s="266">
        <f t="shared" si="4"/>
        <v>8.275862068965518</v>
      </c>
      <c r="H42" s="192">
        <f t="shared" si="7"/>
        <v>74.71264367816092</v>
      </c>
      <c r="I42" s="67">
        <f t="shared" si="8"/>
        <v>16.091954022988507</v>
      </c>
      <c r="J42" s="266">
        <f t="shared" si="5"/>
        <v>11.076923076923077</v>
      </c>
      <c r="K42" s="192">
        <f t="shared" si="3"/>
        <v>32.61538461538461</v>
      </c>
      <c r="L42" s="192">
        <f t="shared" si="9"/>
        <v>21.53846153846154</v>
      </c>
      <c r="M42" s="67">
        <f t="shared" si="6"/>
        <v>194.44444444444443</v>
      </c>
      <c r="N42" s="66">
        <v>4</v>
      </c>
      <c r="Q42" s="55"/>
      <c r="R42" s="55"/>
      <c r="S42" s="55"/>
    </row>
    <row r="43" spans="1:19" ht="12" customHeight="1">
      <c r="A43" s="68" t="s">
        <v>60</v>
      </c>
      <c r="B43" s="69"/>
      <c r="C43" s="70">
        <v>3824</v>
      </c>
      <c r="D43" s="71">
        <v>640</v>
      </c>
      <c r="E43" s="71">
        <v>2691</v>
      </c>
      <c r="F43" s="70">
        <v>486</v>
      </c>
      <c r="G43" s="267">
        <f t="shared" si="4"/>
        <v>16.736401673640167</v>
      </c>
      <c r="H43" s="197">
        <f t="shared" si="7"/>
        <v>70.3713389121339</v>
      </c>
      <c r="I43" s="72">
        <f t="shared" si="8"/>
        <v>12.709205020920503</v>
      </c>
      <c r="J43" s="267">
        <f t="shared" si="5"/>
        <v>23.782980304719434</v>
      </c>
      <c r="K43" s="197">
        <f t="shared" si="3"/>
        <v>41.84318097361576</v>
      </c>
      <c r="L43" s="197">
        <f t="shared" si="9"/>
        <v>18.06020066889632</v>
      </c>
      <c r="M43" s="72">
        <f t="shared" si="6"/>
        <v>75.9375</v>
      </c>
      <c r="N43" s="71">
        <v>7</v>
      </c>
      <c r="Q43" s="55"/>
      <c r="R43" s="55"/>
      <c r="S43" s="55"/>
    </row>
    <row r="44" spans="1:19" ht="12" customHeight="1">
      <c r="A44" s="63" t="s">
        <v>61</v>
      </c>
      <c r="B44" s="64"/>
      <c r="C44" s="65">
        <v>652</v>
      </c>
      <c r="D44" s="66">
        <v>63</v>
      </c>
      <c r="E44" s="66">
        <v>415</v>
      </c>
      <c r="F44" s="65">
        <v>174</v>
      </c>
      <c r="G44" s="266">
        <f t="shared" si="4"/>
        <v>9.662576687116564</v>
      </c>
      <c r="H44" s="192">
        <f t="shared" si="7"/>
        <v>63.65030674846626</v>
      </c>
      <c r="I44" s="67">
        <f t="shared" si="8"/>
        <v>26.68711656441718</v>
      </c>
      <c r="J44" s="266">
        <f t="shared" si="5"/>
        <v>15.180722891566264</v>
      </c>
      <c r="K44" s="192">
        <f t="shared" si="3"/>
        <v>57.10843373493976</v>
      </c>
      <c r="L44" s="192">
        <f t="shared" si="9"/>
        <v>41.9277108433735</v>
      </c>
      <c r="M44" s="67">
        <f t="shared" si="6"/>
        <v>276.1904761904762</v>
      </c>
      <c r="N44" s="66" t="s">
        <v>5</v>
      </c>
      <c r="Q44" s="55"/>
      <c r="R44" s="55"/>
      <c r="S44" s="55"/>
    </row>
    <row r="45" spans="1:19" ht="12" customHeight="1">
      <c r="A45" s="63" t="s">
        <v>62</v>
      </c>
      <c r="B45" s="64"/>
      <c r="C45" s="65">
        <v>588</v>
      </c>
      <c r="D45" s="66">
        <v>57</v>
      </c>
      <c r="E45" s="66">
        <v>423</v>
      </c>
      <c r="F45" s="65">
        <v>108</v>
      </c>
      <c r="G45" s="266">
        <f aca="true" t="shared" si="10" ref="G45:G65">D45/C45*100</f>
        <v>9.693877551020408</v>
      </c>
      <c r="H45" s="192">
        <f t="shared" si="7"/>
        <v>71.93877551020408</v>
      </c>
      <c r="I45" s="67">
        <f t="shared" si="8"/>
        <v>18.367346938775512</v>
      </c>
      <c r="J45" s="266">
        <f aca="true" t="shared" si="11" ref="J45:J65">D45/E45*100</f>
        <v>13.47517730496454</v>
      </c>
      <c r="K45" s="192">
        <f t="shared" si="3"/>
        <v>39.00709219858156</v>
      </c>
      <c r="L45" s="192">
        <f t="shared" si="9"/>
        <v>25.53191489361702</v>
      </c>
      <c r="M45" s="67">
        <f aca="true" t="shared" si="12" ref="M45:M65">F45/D45*100</f>
        <v>189.4736842105263</v>
      </c>
      <c r="N45" s="66" t="s">
        <v>5</v>
      </c>
      <c r="Q45" s="55"/>
      <c r="R45" s="55"/>
      <c r="S45" s="55"/>
    </row>
    <row r="46" spans="1:19" ht="12" customHeight="1">
      <c r="A46" s="63" t="s">
        <v>63</v>
      </c>
      <c r="B46" s="64"/>
      <c r="C46" s="65">
        <v>735</v>
      </c>
      <c r="D46" s="66">
        <v>99</v>
      </c>
      <c r="E46" s="66">
        <v>465</v>
      </c>
      <c r="F46" s="65">
        <v>171</v>
      </c>
      <c r="G46" s="266">
        <f t="shared" si="10"/>
        <v>13.46938775510204</v>
      </c>
      <c r="H46" s="192">
        <f t="shared" si="7"/>
        <v>63.26530612244898</v>
      </c>
      <c r="I46" s="67">
        <f t="shared" si="8"/>
        <v>23.26530612244898</v>
      </c>
      <c r="J46" s="266">
        <f t="shared" si="11"/>
        <v>21.29032258064516</v>
      </c>
      <c r="K46" s="192">
        <f t="shared" si="3"/>
        <v>58.06451612903226</v>
      </c>
      <c r="L46" s="192">
        <f t="shared" si="9"/>
        <v>36.774193548387096</v>
      </c>
      <c r="M46" s="67">
        <f t="shared" si="12"/>
        <v>172.72727272727272</v>
      </c>
      <c r="N46" s="66" t="s">
        <v>5</v>
      </c>
      <c r="Q46" s="55"/>
      <c r="R46" s="55"/>
      <c r="S46" s="55"/>
    </row>
    <row r="47" spans="1:19" ht="12" customHeight="1">
      <c r="A47" s="59" t="s">
        <v>64</v>
      </c>
      <c r="B47" s="60"/>
      <c r="C47" s="61">
        <v>970</v>
      </c>
      <c r="D47" s="62">
        <v>111</v>
      </c>
      <c r="E47" s="62">
        <v>636</v>
      </c>
      <c r="F47" s="61">
        <v>220</v>
      </c>
      <c r="G47" s="203">
        <f t="shared" si="10"/>
        <v>11.443298969072165</v>
      </c>
      <c r="H47" s="201">
        <f t="shared" si="7"/>
        <v>65.56701030927834</v>
      </c>
      <c r="I47" s="73">
        <f t="shared" si="8"/>
        <v>22.68041237113402</v>
      </c>
      <c r="J47" s="203">
        <f t="shared" si="11"/>
        <v>17.452830188679243</v>
      </c>
      <c r="K47" s="201">
        <f t="shared" si="3"/>
        <v>52.04402515723271</v>
      </c>
      <c r="L47" s="201">
        <f t="shared" si="9"/>
        <v>34.59119496855346</v>
      </c>
      <c r="M47" s="73">
        <f t="shared" si="12"/>
        <v>198.19819819819818</v>
      </c>
      <c r="N47" s="62">
        <v>3</v>
      </c>
      <c r="Q47" s="55"/>
      <c r="R47" s="55"/>
      <c r="S47" s="55"/>
    </row>
    <row r="48" spans="1:19" ht="12" customHeight="1">
      <c r="A48" s="63" t="s">
        <v>65</v>
      </c>
      <c r="B48" s="64"/>
      <c r="C48" s="65">
        <v>1031</v>
      </c>
      <c r="D48" s="66">
        <v>143</v>
      </c>
      <c r="E48" s="66">
        <v>687</v>
      </c>
      <c r="F48" s="65">
        <v>200</v>
      </c>
      <c r="G48" s="266">
        <f t="shared" si="10"/>
        <v>13.870029097963144</v>
      </c>
      <c r="H48" s="192">
        <f t="shared" si="7"/>
        <v>66.63433559650824</v>
      </c>
      <c r="I48" s="67">
        <f t="shared" si="8"/>
        <v>19.398642095053344</v>
      </c>
      <c r="J48" s="266">
        <f t="shared" si="11"/>
        <v>20.815138282387192</v>
      </c>
      <c r="K48" s="192">
        <f t="shared" si="3"/>
        <v>49.927219796215425</v>
      </c>
      <c r="L48" s="192">
        <f t="shared" si="9"/>
        <v>29.112081513828237</v>
      </c>
      <c r="M48" s="67">
        <f t="shared" si="12"/>
        <v>139.86013986013987</v>
      </c>
      <c r="N48" s="66">
        <v>1</v>
      </c>
      <c r="Q48" s="55"/>
      <c r="R48" s="55"/>
      <c r="S48" s="55"/>
    </row>
    <row r="49" spans="1:19" ht="12" customHeight="1">
      <c r="A49" s="63" t="s">
        <v>66</v>
      </c>
      <c r="B49" s="64"/>
      <c r="C49" s="65">
        <v>697</v>
      </c>
      <c r="D49" s="66">
        <v>110</v>
      </c>
      <c r="E49" s="66">
        <v>481</v>
      </c>
      <c r="F49" s="65">
        <v>100</v>
      </c>
      <c r="G49" s="266">
        <f t="shared" si="10"/>
        <v>15.781922525107603</v>
      </c>
      <c r="H49" s="192">
        <f t="shared" si="7"/>
        <v>69.01004304160688</v>
      </c>
      <c r="I49" s="67">
        <f t="shared" si="8"/>
        <v>14.347202295552366</v>
      </c>
      <c r="J49" s="266">
        <f t="shared" si="11"/>
        <v>22.86902286902287</v>
      </c>
      <c r="K49" s="192">
        <f t="shared" si="3"/>
        <v>43.65904365904366</v>
      </c>
      <c r="L49" s="192">
        <f t="shared" si="9"/>
        <v>20.79002079002079</v>
      </c>
      <c r="M49" s="67">
        <f t="shared" si="12"/>
        <v>90.9090909090909</v>
      </c>
      <c r="N49" s="66">
        <v>6</v>
      </c>
      <c r="Q49" s="55"/>
      <c r="R49" s="55"/>
      <c r="S49" s="55"/>
    </row>
    <row r="50" spans="1:19" ht="12" customHeight="1">
      <c r="A50" s="63" t="s">
        <v>67</v>
      </c>
      <c r="B50" s="64"/>
      <c r="C50" s="65">
        <v>3661</v>
      </c>
      <c r="D50" s="66">
        <v>566</v>
      </c>
      <c r="E50" s="66">
        <v>2377</v>
      </c>
      <c r="F50" s="65">
        <v>718</v>
      </c>
      <c r="G50" s="266">
        <f t="shared" si="10"/>
        <v>15.460256760447965</v>
      </c>
      <c r="H50" s="192">
        <f t="shared" si="7"/>
        <v>64.92761540562688</v>
      </c>
      <c r="I50" s="67">
        <f t="shared" si="8"/>
        <v>19.612127833925157</v>
      </c>
      <c r="J50" s="266">
        <f t="shared" si="11"/>
        <v>23.811527135044173</v>
      </c>
      <c r="K50" s="192">
        <f t="shared" si="3"/>
        <v>54.017669331089614</v>
      </c>
      <c r="L50" s="192">
        <f t="shared" si="9"/>
        <v>30.206142196045437</v>
      </c>
      <c r="M50" s="67">
        <f t="shared" si="12"/>
        <v>126.85512367491165</v>
      </c>
      <c r="N50" s="66" t="s">
        <v>5</v>
      </c>
      <c r="Q50" s="55"/>
      <c r="R50" s="55"/>
      <c r="S50" s="55"/>
    </row>
    <row r="51" spans="1:19" ht="12" customHeight="1">
      <c r="A51" s="63" t="s">
        <v>68</v>
      </c>
      <c r="B51" s="64"/>
      <c r="C51" s="65">
        <v>2404</v>
      </c>
      <c r="D51" s="66">
        <v>329</v>
      </c>
      <c r="E51" s="66">
        <v>1519</v>
      </c>
      <c r="F51" s="65">
        <v>555</v>
      </c>
      <c r="G51" s="266">
        <f t="shared" si="10"/>
        <v>13.685524126455906</v>
      </c>
      <c r="H51" s="192">
        <f t="shared" si="7"/>
        <v>63.186356073211314</v>
      </c>
      <c r="I51" s="67">
        <f t="shared" si="8"/>
        <v>23.086522462562396</v>
      </c>
      <c r="J51" s="266">
        <f t="shared" si="11"/>
        <v>21.658986175115206</v>
      </c>
      <c r="K51" s="192">
        <f t="shared" si="3"/>
        <v>58.19618169848585</v>
      </c>
      <c r="L51" s="192">
        <f t="shared" si="9"/>
        <v>36.537195523370634</v>
      </c>
      <c r="M51" s="67">
        <f t="shared" si="12"/>
        <v>168.69300911854103</v>
      </c>
      <c r="N51" s="66">
        <v>1</v>
      </c>
      <c r="Q51" s="55"/>
      <c r="R51" s="55"/>
      <c r="S51" s="55"/>
    </row>
    <row r="52" spans="1:19" ht="12" customHeight="1">
      <c r="A52" s="63" t="s">
        <v>69</v>
      </c>
      <c r="B52" s="64"/>
      <c r="C52" s="65">
        <v>2143</v>
      </c>
      <c r="D52" s="66">
        <v>315</v>
      </c>
      <c r="E52" s="66">
        <v>1440</v>
      </c>
      <c r="F52" s="65">
        <v>383</v>
      </c>
      <c r="G52" s="266">
        <f t="shared" si="10"/>
        <v>14.699020065328977</v>
      </c>
      <c r="H52" s="192">
        <f t="shared" si="7"/>
        <v>67.19552029864676</v>
      </c>
      <c r="I52" s="67">
        <f t="shared" si="8"/>
        <v>17.87214185720952</v>
      </c>
      <c r="J52" s="266">
        <f t="shared" si="11"/>
        <v>21.875</v>
      </c>
      <c r="K52" s="192">
        <f t="shared" si="3"/>
        <v>48.47222222222222</v>
      </c>
      <c r="L52" s="192">
        <f t="shared" si="9"/>
        <v>26.59722222222222</v>
      </c>
      <c r="M52" s="67">
        <f t="shared" si="12"/>
        <v>121.58730158730158</v>
      </c>
      <c r="N52" s="66">
        <v>5</v>
      </c>
      <c r="Q52" s="55"/>
      <c r="R52" s="55"/>
      <c r="S52" s="55"/>
    </row>
    <row r="53" spans="1:19" ht="12" customHeight="1">
      <c r="A53" s="68" t="s">
        <v>70</v>
      </c>
      <c r="B53" s="69"/>
      <c r="C53" s="70">
        <v>2802</v>
      </c>
      <c r="D53" s="71">
        <v>473</v>
      </c>
      <c r="E53" s="71">
        <v>1934</v>
      </c>
      <c r="F53" s="70">
        <v>393</v>
      </c>
      <c r="G53" s="267">
        <f t="shared" si="10"/>
        <v>16.8807994289793</v>
      </c>
      <c r="H53" s="197">
        <f t="shared" si="7"/>
        <v>69.02212705210565</v>
      </c>
      <c r="I53" s="72">
        <f t="shared" si="8"/>
        <v>14.025695931477516</v>
      </c>
      <c r="J53" s="267">
        <f t="shared" si="11"/>
        <v>24.457083764219234</v>
      </c>
      <c r="K53" s="197">
        <f t="shared" si="3"/>
        <v>44.777662874870735</v>
      </c>
      <c r="L53" s="197">
        <f t="shared" si="9"/>
        <v>20.320579110651497</v>
      </c>
      <c r="M53" s="72">
        <f t="shared" si="12"/>
        <v>83.08668076109936</v>
      </c>
      <c r="N53" s="71">
        <v>2</v>
      </c>
      <c r="Q53" s="55"/>
      <c r="R53" s="55"/>
      <c r="S53" s="55"/>
    </row>
    <row r="54" spans="1:19" ht="12" customHeight="1">
      <c r="A54" s="63" t="s">
        <v>71</v>
      </c>
      <c r="B54" s="64"/>
      <c r="C54" s="65">
        <v>1653</v>
      </c>
      <c r="D54" s="66">
        <v>245</v>
      </c>
      <c r="E54" s="66">
        <v>1084</v>
      </c>
      <c r="F54" s="65">
        <v>319</v>
      </c>
      <c r="G54" s="266">
        <f t="shared" si="10"/>
        <v>14.821536600120991</v>
      </c>
      <c r="H54" s="192">
        <f t="shared" si="7"/>
        <v>65.57773744706594</v>
      </c>
      <c r="I54" s="67">
        <f t="shared" si="8"/>
        <v>19.298245614035086</v>
      </c>
      <c r="J54" s="266">
        <f t="shared" si="11"/>
        <v>22.601476014760145</v>
      </c>
      <c r="K54" s="192">
        <f t="shared" si="3"/>
        <v>52.02952029520295</v>
      </c>
      <c r="L54" s="192">
        <f t="shared" si="9"/>
        <v>29.428044280442805</v>
      </c>
      <c r="M54" s="67">
        <f t="shared" si="12"/>
        <v>130.20408163265307</v>
      </c>
      <c r="N54" s="66">
        <v>5</v>
      </c>
      <c r="Q54" s="55"/>
      <c r="R54" s="55"/>
      <c r="S54" s="55"/>
    </row>
    <row r="55" spans="1:19" ht="12" customHeight="1">
      <c r="A55" s="63" t="s">
        <v>72</v>
      </c>
      <c r="B55" s="64"/>
      <c r="C55" s="65">
        <v>1962</v>
      </c>
      <c r="D55" s="66">
        <v>285</v>
      </c>
      <c r="E55" s="66">
        <v>1353</v>
      </c>
      <c r="F55" s="65">
        <v>323</v>
      </c>
      <c r="G55" s="266">
        <f t="shared" si="10"/>
        <v>14.525993883792049</v>
      </c>
      <c r="H55" s="192">
        <f t="shared" si="7"/>
        <v>68.96024464831805</v>
      </c>
      <c r="I55" s="67">
        <f t="shared" si="8"/>
        <v>16.462793068297653</v>
      </c>
      <c r="J55" s="266">
        <f t="shared" si="11"/>
        <v>21.06430155210643</v>
      </c>
      <c r="K55" s="192">
        <f t="shared" si="3"/>
        <v>44.93717664449372</v>
      </c>
      <c r="L55" s="192">
        <f t="shared" si="9"/>
        <v>23.87287509238729</v>
      </c>
      <c r="M55" s="67">
        <f t="shared" si="12"/>
        <v>113.33333333333333</v>
      </c>
      <c r="N55" s="66">
        <v>1</v>
      </c>
      <c r="Q55" s="55"/>
      <c r="R55" s="55"/>
      <c r="S55" s="55"/>
    </row>
    <row r="56" spans="1:19" ht="12" customHeight="1">
      <c r="A56" s="63" t="s">
        <v>73</v>
      </c>
      <c r="B56" s="64"/>
      <c r="C56" s="65">
        <v>972</v>
      </c>
      <c r="D56" s="66">
        <v>110</v>
      </c>
      <c r="E56" s="66">
        <v>644</v>
      </c>
      <c r="F56" s="65">
        <v>218</v>
      </c>
      <c r="G56" s="266">
        <f t="shared" si="10"/>
        <v>11.316872427983538</v>
      </c>
      <c r="H56" s="192">
        <f t="shared" si="7"/>
        <v>66.2551440329218</v>
      </c>
      <c r="I56" s="67">
        <f t="shared" si="8"/>
        <v>22.42798353909465</v>
      </c>
      <c r="J56" s="266">
        <f t="shared" si="11"/>
        <v>17.080745341614907</v>
      </c>
      <c r="K56" s="192">
        <f t="shared" si="3"/>
        <v>50.931677018633536</v>
      </c>
      <c r="L56" s="192">
        <f t="shared" si="9"/>
        <v>33.85093167701863</v>
      </c>
      <c r="M56" s="67">
        <f t="shared" si="12"/>
        <v>198.1818181818182</v>
      </c>
      <c r="N56" s="66" t="s">
        <v>5</v>
      </c>
      <c r="Q56" s="55"/>
      <c r="R56" s="55"/>
      <c r="S56" s="55"/>
    </row>
    <row r="57" spans="1:19" ht="12" customHeight="1">
      <c r="A57" s="59" t="s">
        <v>74</v>
      </c>
      <c r="B57" s="60"/>
      <c r="C57" s="61">
        <v>1543</v>
      </c>
      <c r="D57" s="62">
        <v>238</v>
      </c>
      <c r="E57" s="62">
        <v>1166</v>
      </c>
      <c r="F57" s="61">
        <v>139</v>
      </c>
      <c r="G57" s="203">
        <f t="shared" si="10"/>
        <v>15.424497731691512</v>
      </c>
      <c r="H57" s="201">
        <f t="shared" si="7"/>
        <v>75.56707712248866</v>
      </c>
      <c r="I57" s="73">
        <f t="shared" si="8"/>
        <v>9.008425145819832</v>
      </c>
      <c r="J57" s="203">
        <f t="shared" si="11"/>
        <v>20.411663807890225</v>
      </c>
      <c r="K57" s="201">
        <f t="shared" si="3"/>
        <v>32.3327615780446</v>
      </c>
      <c r="L57" s="201">
        <f t="shared" si="9"/>
        <v>11.921097770154374</v>
      </c>
      <c r="M57" s="73">
        <f t="shared" si="12"/>
        <v>58.40336134453782</v>
      </c>
      <c r="N57" s="62" t="s">
        <v>5</v>
      </c>
      <c r="Q57" s="55"/>
      <c r="R57" s="55"/>
      <c r="S57" s="55"/>
    </row>
    <row r="58" spans="1:19" ht="12" customHeight="1">
      <c r="A58" s="63" t="s">
        <v>75</v>
      </c>
      <c r="B58" s="64"/>
      <c r="C58" s="65">
        <v>1375</v>
      </c>
      <c r="D58" s="66">
        <v>135</v>
      </c>
      <c r="E58" s="66">
        <v>936</v>
      </c>
      <c r="F58" s="65">
        <v>304</v>
      </c>
      <c r="G58" s="266">
        <f t="shared" si="10"/>
        <v>9.818181818181818</v>
      </c>
      <c r="H58" s="192">
        <f t="shared" si="7"/>
        <v>68.07272727272728</v>
      </c>
      <c r="I58" s="67">
        <f t="shared" si="8"/>
        <v>22.10909090909091</v>
      </c>
      <c r="J58" s="266">
        <f t="shared" si="11"/>
        <v>14.423076923076922</v>
      </c>
      <c r="K58" s="192">
        <f t="shared" si="3"/>
        <v>46.901709401709404</v>
      </c>
      <c r="L58" s="192">
        <f t="shared" si="9"/>
        <v>32.47863247863248</v>
      </c>
      <c r="M58" s="67">
        <f t="shared" si="12"/>
        <v>225.1851851851852</v>
      </c>
      <c r="N58" s="66" t="s">
        <v>5</v>
      </c>
      <c r="Q58" s="55"/>
      <c r="R58" s="55"/>
      <c r="S58" s="55"/>
    </row>
    <row r="59" spans="1:19" ht="12" customHeight="1">
      <c r="A59" s="63" t="s">
        <v>76</v>
      </c>
      <c r="B59" s="64"/>
      <c r="C59" s="65">
        <v>4252</v>
      </c>
      <c r="D59" s="66">
        <v>539</v>
      </c>
      <c r="E59" s="66">
        <v>3050</v>
      </c>
      <c r="F59" s="65">
        <v>661</v>
      </c>
      <c r="G59" s="266">
        <f t="shared" si="10"/>
        <v>12.676387582314206</v>
      </c>
      <c r="H59" s="192">
        <f t="shared" si="7"/>
        <v>71.73095014111006</v>
      </c>
      <c r="I59" s="67">
        <f t="shared" si="8"/>
        <v>15.54562558795861</v>
      </c>
      <c r="J59" s="266">
        <f t="shared" si="11"/>
        <v>17.672131147540984</v>
      </c>
      <c r="K59" s="192">
        <f t="shared" si="3"/>
        <v>39.34426229508197</v>
      </c>
      <c r="L59" s="192">
        <f t="shared" si="9"/>
        <v>21.67213114754098</v>
      </c>
      <c r="M59" s="67">
        <f t="shared" si="12"/>
        <v>122.63450834879406</v>
      </c>
      <c r="N59" s="66">
        <v>2</v>
      </c>
      <c r="Q59" s="55"/>
      <c r="R59" s="55"/>
      <c r="S59" s="55"/>
    </row>
    <row r="60" spans="1:19" ht="12" customHeight="1">
      <c r="A60" s="63" t="s">
        <v>77</v>
      </c>
      <c r="B60" s="64"/>
      <c r="C60" s="65">
        <v>3436</v>
      </c>
      <c r="D60" s="66">
        <v>458</v>
      </c>
      <c r="E60" s="66">
        <v>2445</v>
      </c>
      <c r="F60" s="65">
        <v>533</v>
      </c>
      <c r="G60" s="266">
        <f t="shared" si="10"/>
        <v>13.329452852153667</v>
      </c>
      <c r="H60" s="192">
        <f t="shared" si="7"/>
        <v>71.15832363213038</v>
      </c>
      <c r="I60" s="67">
        <f t="shared" si="8"/>
        <v>15.512223515715947</v>
      </c>
      <c r="J60" s="266">
        <f t="shared" si="11"/>
        <v>18.732106339468302</v>
      </c>
      <c r="K60" s="192">
        <f t="shared" si="3"/>
        <v>40.531697341513286</v>
      </c>
      <c r="L60" s="192">
        <f t="shared" si="9"/>
        <v>21.79959100204499</v>
      </c>
      <c r="M60" s="67">
        <f t="shared" si="12"/>
        <v>116.37554585152839</v>
      </c>
      <c r="N60" s="66" t="s">
        <v>5</v>
      </c>
      <c r="Q60" s="55"/>
      <c r="R60" s="55"/>
      <c r="S60" s="55"/>
    </row>
    <row r="61" spans="1:19" ht="12" customHeight="1">
      <c r="A61" s="63" t="s">
        <v>78</v>
      </c>
      <c r="B61" s="64"/>
      <c r="C61" s="65">
        <v>1820</v>
      </c>
      <c r="D61" s="66">
        <v>131</v>
      </c>
      <c r="E61" s="66">
        <v>1287</v>
      </c>
      <c r="F61" s="65">
        <v>402</v>
      </c>
      <c r="G61" s="266">
        <f t="shared" si="10"/>
        <v>7.197802197802197</v>
      </c>
      <c r="H61" s="192">
        <f t="shared" si="7"/>
        <v>70.71428571428572</v>
      </c>
      <c r="I61" s="67">
        <f t="shared" si="8"/>
        <v>22.087912087912088</v>
      </c>
      <c r="J61" s="266">
        <f t="shared" si="11"/>
        <v>10.17871017871018</v>
      </c>
      <c r="K61" s="192">
        <f t="shared" si="3"/>
        <v>41.41414141414141</v>
      </c>
      <c r="L61" s="192">
        <f t="shared" si="9"/>
        <v>31.23543123543124</v>
      </c>
      <c r="M61" s="67">
        <f t="shared" si="12"/>
        <v>306.8702290076336</v>
      </c>
      <c r="N61" s="66" t="s">
        <v>5</v>
      </c>
      <c r="Q61" s="55"/>
      <c r="R61" s="55"/>
      <c r="S61" s="55"/>
    </row>
    <row r="62" spans="1:19" ht="12" customHeight="1">
      <c r="A62" s="63" t="s">
        <v>79</v>
      </c>
      <c r="B62" s="64"/>
      <c r="C62" s="65">
        <v>1247</v>
      </c>
      <c r="D62" s="66">
        <v>84</v>
      </c>
      <c r="E62" s="66">
        <v>766</v>
      </c>
      <c r="F62" s="65">
        <v>397</v>
      </c>
      <c r="G62" s="266">
        <f t="shared" si="10"/>
        <v>6.7361668003207695</v>
      </c>
      <c r="H62" s="192">
        <f t="shared" si="7"/>
        <v>61.42742582197273</v>
      </c>
      <c r="I62" s="67">
        <f t="shared" si="8"/>
        <v>31.836407377706493</v>
      </c>
      <c r="J62" s="266">
        <f t="shared" si="11"/>
        <v>10.966057441253264</v>
      </c>
      <c r="K62" s="192">
        <f t="shared" si="3"/>
        <v>62.793733681462136</v>
      </c>
      <c r="L62" s="192">
        <f t="shared" si="9"/>
        <v>51.82767624020887</v>
      </c>
      <c r="M62" s="67">
        <f t="shared" si="12"/>
        <v>472.61904761904765</v>
      </c>
      <c r="N62" s="66" t="s">
        <v>5</v>
      </c>
      <c r="Q62" s="55"/>
      <c r="R62" s="55"/>
      <c r="S62" s="55"/>
    </row>
    <row r="63" spans="1:19" ht="12" customHeight="1">
      <c r="A63" s="68" t="s">
        <v>80</v>
      </c>
      <c r="B63" s="69"/>
      <c r="C63" s="70">
        <v>2106</v>
      </c>
      <c r="D63" s="71">
        <v>268</v>
      </c>
      <c r="E63" s="71">
        <v>993</v>
      </c>
      <c r="F63" s="70">
        <v>839</v>
      </c>
      <c r="G63" s="267">
        <f t="shared" si="10"/>
        <v>12.725546058879392</v>
      </c>
      <c r="H63" s="197">
        <f t="shared" si="7"/>
        <v>47.150997150997156</v>
      </c>
      <c r="I63" s="72">
        <f t="shared" si="8"/>
        <v>39.838556505223174</v>
      </c>
      <c r="J63" s="267">
        <f t="shared" si="11"/>
        <v>26.988922457200403</v>
      </c>
      <c r="K63" s="197">
        <f t="shared" si="3"/>
        <v>111.48036253776435</v>
      </c>
      <c r="L63" s="197">
        <f t="shared" si="9"/>
        <v>84.49144008056395</v>
      </c>
      <c r="M63" s="72">
        <f t="shared" si="12"/>
        <v>313.05970149253733</v>
      </c>
      <c r="N63" s="71">
        <v>6</v>
      </c>
      <c r="Q63" s="55"/>
      <c r="R63" s="55"/>
      <c r="S63" s="55"/>
    </row>
    <row r="64" spans="1:19" ht="12" customHeight="1">
      <c r="A64" s="63" t="s">
        <v>107</v>
      </c>
      <c r="B64" s="64"/>
      <c r="C64" s="65">
        <v>241</v>
      </c>
      <c r="D64" s="65">
        <v>51</v>
      </c>
      <c r="E64" s="65">
        <v>170</v>
      </c>
      <c r="F64" s="65">
        <v>20</v>
      </c>
      <c r="G64" s="266">
        <f t="shared" si="10"/>
        <v>21.16182572614108</v>
      </c>
      <c r="H64" s="192">
        <f t="shared" si="7"/>
        <v>70.53941908713693</v>
      </c>
      <c r="I64" s="67">
        <f t="shared" si="8"/>
        <v>8.29875518672199</v>
      </c>
      <c r="J64" s="266">
        <f t="shared" si="11"/>
        <v>30</v>
      </c>
      <c r="K64" s="192">
        <f t="shared" si="3"/>
        <v>41.76470588235294</v>
      </c>
      <c r="L64" s="192">
        <f t="shared" si="9"/>
        <v>11.76470588235294</v>
      </c>
      <c r="M64" s="67">
        <f t="shared" si="12"/>
        <v>39.21568627450981</v>
      </c>
      <c r="N64" s="65" t="s">
        <v>5</v>
      </c>
      <c r="Q64" s="55"/>
      <c r="R64" s="55"/>
      <c r="S64" s="55"/>
    </row>
    <row r="65" spans="1:19" ht="12" customHeight="1">
      <c r="A65" s="63" t="s">
        <v>108</v>
      </c>
      <c r="B65" s="64"/>
      <c r="C65" s="65">
        <v>244</v>
      </c>
      <c r="D65" s="65">
        <v>58</v>
      </c>
      <c r="E65" s="65">
        <v>177</v>
      </c>
      <c r="F65" s="65">
        <v>9</v>
      </c>
      <c r="G65" s="266">
        <f t="shared" si="10"/>
        <v>23.770491803278688</v>
      </c>
      <c r="H65" s="192">
        <f t="shared" si="7"/>
        <v>72.54098360655738</v>
      </c>
      <c r="I65" s="67">
        <f t="shared" si="8"/>
        <v>3.6885245901639343</v>
      </c>
      <c r="J65" s="266">
        <f t="shared" si="11"/>
        <v>32.7683615819209</v>
      </c>
      <c r="K65" s="192">
        <f t="shared" si="3"/>
        <v>37.85310734463277</v>
      </c>
      <c r="L65" s="192">
        <f t="shared" si="9"/>
        <v>5.084745762711865</v>
      </c>
      <c r="M65" s="67">
        <f t="shared" si="12"/>
        <v>15.517241379310345</v>
      </c>
      <c r="N65" s="65" t="s">
        <v>5</v>
      </c>
      <c r="Q65" s="55"/>
      <c r="R65" s="55"/>
      <c r="S65" s="55"/>
    </row>
    <row r="66" spans="1:19" ht="12" customHeight="1">
      <c r="A66" s="74" t="s">
        <v>109</v>
      </c>
      <c r="B66" s="75"/>
      <c r="C66" s="4" t="s">
        <v>5</v>
      </c>
      <c r="D66" s="4" t="s">
        <v>5</v>
      </c>
      <c r="E66" s="4" t="s">
        <v>5</v>
      </c>
      <c r="F66" s="4" t="s">
        <v>5</v>
      </c>
      <c r="G66" s="135" t="s">
        <v>113</v>
      </c>
      <c r="H66" s="4" t="s">
        <v>113</v>
      </c>
      <c r="I66" s="76" t="s">
        <v>113</v>
      </c>
      <c r="J66" s="135" t="s">
        <v>113</v>
      </c>
      <c r="K66" s="4" t="s">
        <v>241</v>
      </c>
      <c r="L66" s="4" t="s">
        <v>241</v>
      </c>
      <c r="M66" s="76" t="s">
        <v>85</v>
      </c>
      <c r="N66" s="4" t="s">
        <v>5</v>
      </c>
      <c r="Q66" s="55"/>
      <c r="R66" s="55"/>
      <c r="S66" s="55"/>
    </row>
  </sheetData>
  <mergeCells count="5">
    <mergeCell ref="A4:B5"/>
    <mergeCell ref="N4:N5"/>
    <mergeCell ref="C4:F4"/>
    <mergeCell ref="G4:I4"/>
    <mergeCell ref="J4:M4"/>
  </mergeCells>
  <hyperlinks>
    <hyperlink ref="A1" location="目次!A21" display="目次へ"/>
  </hyperlinks>
  <printOptions/>
  <pageMargins left="0.5905511811023623" right="0.5905511811023623" top="0.7874015748031497" bottom="0.3937007874015748" header="0.5118110236220472" footer="0.31496062992125984"/>
  <pageSetup firstPageNumber="32" useFirstPageNumber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13.00390625" style="7" customWidth="1"/>
    <col min="2" max="2" width="1.00390625" style="7" customWidth="1"/>
    <col min="3" max="5" width="16.75390625" style="7" customWidth="1"/>
    <col min="6" max="6" width="16.75390625" style="9" customWidth="1"/>
    <col min="7" max="7" width="16.75390625" style="7" customWidth="1"/>
    <col min="8" max="16384" width="10.25390625" style="7" customWidth="1"/>
  </cols>
  <sheetData>
    <row r="1" spans="1:12" s="270" customFormat="1" ht="15" customHeight="1">
      <c r="A1" s="557" t="s">
        <v>368</v>
      </c>
      <c r="L1" s="271"/>
    </row>
    <row r="2" spans="1:2" ht="13.5">
      <c r="A2" s="264" t="s">
        <v>280</v>
      </c>
      <c r="B2" s="6"/>
    </row>
    <row r="3" ht="6" customHeight="1"/>
    <row r="4" spans="1:7" ht="22.5" customHeight="1">
      <c r="A4" s="821" t="s">
        <v>117</v>
      </c>
      <c r="B4" s="822"/>
      <c r="C4" s="77" t="s">
        <v>18</v>
      </c>
      <c r="D4" s="79" t="s">
        <v>116</v>
      </c>
      <c r="E4" s="177" t="s">
        <v>13</v>
      </c>
      <c r="F4" s="78" t="s">
        <v>112</v>
      </c>
      <c r="G4" s="79" t="s">
        <v>111</v>
      </c>
    </row>
    <row r="5" spans="1:7" ht="7.5" customHeight="1">
      <c r="A5" s="44"/>
      <c r="B5" s="45"/>
      <c r="C5" s="46" t="s">
        <v>89</v>
      </c>
      <c r="D5" s="47" t="s">
        <v>115</v>
      </c>
      <c r="E5" s="176" t="s">
        <v>115</v>
      </c>
      <c r="F5" s="47" t="s">
        <v>89</v>
      </c>
      <c r="G5" s="80" t="s">
        <v>114</v>
      </c>
    </row>
    <row r="6" spans="1:7" ht="12" customHeight="1">
      <c r="A6" s="50" t="s">
        <v>22</v>
      </c>
      <c r="B6" s="12"/>
      <c r="C6" s="100">
        <f>SUM(C7:C65)</f>
        <v>90590</v>
      </c>
      <c r="D6" s="101">
        <f>SUM(D7:D65)</f>
        <v>18566188</v>
      </c>
      <c r="E6" s="96">
        <f>D6/C6</f>
        <v>204.94743349155536</v>
      </c>
      <c r="F6" s="96">
        <f>ROUND(C6/D6*1000000,1)</f>
        <v>4879.3</v>
      </c>
      <c r="G6" s="90">
        <f aca="true" t="shared" si="0" ref="G6:G64">1.07459*SQRT(E6)</f>
        <v>15.383814582791858</v>
      </c>
    </row>
    <row r="7" spans="1:7" ht="12" customHeight="1">
      <c r="A7" s="51" t="s">
        <v>25</v>
      </c>
      <c r="B7" s="14"/>
      <c r="C7" s="102">
        <v>494</v>
      </c>
      <c r="D7" s="103">
        <v>5301025</v>
      </c>
      <c r="E7" s="97">
        <f aca="true" t="shared" si="1" ref="E7:E64">D7/C7</f>
        <v>10730.819838056681</v>
      </c>
      <c r="F7" s="97">
        <f aca="true" t="shared" si="2" ref="F7:F64">ROUND(C7/D7*1000000,1)</f>
        <v>93.2</v>
      </c>
      <c r="G7" s="91">
        <f t="shared" si="0"/>
        <v>111.31642404208742</v>
      </c>
    </row>
    <row r="8" spans="1:7" ht="12" customHeight="1">
      <c r="A8" s="50" t="s">
        <v>26</v>
      </c>
      <c r="B8" s="12"/>
      <c r="C8" s="100">
        <v>512</v>
      </c>
      <c r="D8" s="101">
        <v>635997</v>
      </c>
      <c r="E8" s="98">
        <f t="shared" si="1"/>
        <v>1242.181640625</v>
      </c>
      <c r="F8" s="98">
        <f t="shared" si="2"/>
        <v>805</v>
      </c>
      <c r="G8" s="90">
        <f t="shared" si="0"/>
        <v>37.873491839831566</v>
      </c>
    </row>
    <row r="9" spans="1:7" ht="12" customHeight="1">
      <c r="A9" s="50" t="s">
        <v>27</v>
      </c>
      <c r="B9" s="12"/>
      <c r="C9" s="100">
        <v>707</v>
      </c>
      <c r="D9" s="101">
        <v>1286380</v>
      </c>
      <c r="E9" s="98">
        <f t="shared" si="1"/>
        <v>1819.4908062234795</v>
      </c>
      <c r="F9" s="98">
        <f t="shared" si="2"/>
        <v>549.6</v>
      </c>
      <c r="G9" s="90">
        <f t="shared" si="0"/>
        <v>45.83716273563108</v>
      </c>
    </row>
    <row r="10" spans="1:7" ht="12" customHeight="1">
      <c r="A10" s="50" t="s">
        <v>28</v>
      </c>
      <c r="B10" s="12"/>
      <c r="C10" s="100">
        <v>590</v>
      </c>
      <c r="D10" s="101">
        <v>376568</v>
      </c>
      <c r="E10" s="98">
        <f t="shared" si="1"/>
        <v>638.2508474576272</v>
      </c>
      <c r="F10" s="98">
        <f t="shared" si="2"/>
        <v>1566.8</v>
      </c>
      <c r="G10" s="90">
        <f t="shared" si="0"/>
        <v>27.14804090097762</v>
      </c>
    </row>
    <row r="11" spans="1:7" ht="12" customHeight="1">
      <c r="A11" s="52" t="s">
        <v>29</v>
      </c>
      <c r="B11" s="24"/>
      <c r="C11" s="104">
        <v>219</v>
      </c>
      <c r="D11" s="105">
        <v>1631210</v>
      </c>
      <c r="E11" s="99">
        <f t="shared" si="1"/>
        <v>7448.447488584475</v>
      </c>
      <c r="F11" s="99">
        <f t="shared" si="2"/>
        <v>134.3</v>
      </c>
      <c r="G11" s="92">
        <f t="shared" si="0"/>
        <v>92.74183292677726</v>
      </c>
    </row>
    <row r="12" spans="1:7" ht="12" customHeight="1">
      <c r="A12" s="50" t="s">
        <v>30</v>
      </c>
      <c r="B12" s="12"/>
      <c r="C12" s="100">
        <v>7061</v>
      </c>
      <c r="D12" s="101">
        <v>505155</v>
      </c>
      <c r="E12" s="98">
        <f t="shared" si="1"/>
        <v>71.5415663503753</v>
      </c>
      <c r="F12" s="98">
        <f t="shared" si="2"/>
        <v>13977.9</v>
      </c>
      <c r="G12" s="90">
        <f t="shared" si="0"/>
        <v>9.08912376134531</v>
      </c>
    </row>
    <row r="13" spans="1:7" ht="12" customHeight="1">
      <c r="A13" s="50" t="s">
        <v>31</v>
      </c>
      <c r="B13" s="12"/>
      <c r="C13" s="100">
        <v>1595</v>
      </c>
      <c r="D13" s="101">
        <v>401658</v>
      </c>
      <c r="E13" s="98">
        <f t="shared" si="1"/>
        <v>251.82319749216302</v>
      </c>
      <c r="F13" s="98">
        <f t="shared" si="2"/>
        <v>3971</v>
      </c>
      <c r="G13" s="90">
        <f t="shared" si="0"/>
        <v>17.052602229125355</v>
      </c>
    </row>
    <row r="14" spans="1:7" ht="12" customHeight="1">
      <c r="A14" s="50" t="s">
        <v>32</v>
      </c>
      <c r="B14" s="12"/>
      <c r="C14" s="100">
        <v>1111</v>
      </c>
      <c r="D14" s="101">
        <v>245779</v>
      </c>
      <c r="E14" s="98">
        <f t="shared" si="1"/>
        <v>221.22322232223223</v>
      </c>
      <c r="F14" s="98">
        <f t="shared" si="2"/>
        <v>4520.3</v>
      </c>
      <c r="G14" s="90">
        <f t="shared" si="0"/>
        <v>15.982994563387557</v>
      </c>
    </row>
    <row r="15" spans="1:7" ht="12" customHeight="1">
      <c r="A15" s="50" t="s">
        <v>33</v>
      </c>
      <c r="B15" s="12"/>
      <c r="C15" s="100">
        <v>3041</v>
      </c>
      <c r="D15" s="101">
        <v>558575</v>
      </c>
      <c r="E15" s="98">
        <f t="shared" si="1"/>
        <v>183.68135481749425</v>
      </c>
      <c r="F15" s="98">
        <f t="shared" si="2"/>
        <v>5444.2</v>
      </c>
      <c r="G15" s="90">
        <f t="shared" si="0"/>
        <v>14.563820976087658</v>
      </c>
    </row>
    <row r="16" spans="1:7" ht="12" customHeight="1">
      <c r="A16" s="50" t="s">
        <v>34</v>
      </c>
      <c r="B16" s="12"/>
      <c r="C16" s="100">
        <v>2379</v>
      </c>
      <c r="D16" s="101">
        <v>237481</v>
      </c>
      <c r="E16" s="98">
        <f t="shared" si="1"/>
        <v>99.82387557797394</v>
      </c>
      <c r="F16" s="98">
        <f t="shared" si="2"/>
        <v>10017.6</v>
      </c>
      <c r="G16" s="90">
        <f t="shared" si="0"/>
        <v>10.736432752495942</v>
      </c>
    </row>
    <row r="17" spans="1:7" ht="12" customHeight="1">
      <c r="A17" s="51" t="s">
        <v>35</v>
      </c>
      <c r="B17" s="14"/>
      <c r="C17" s="102">
        <v>2018</v>
      </c>
      <c r="D17" s="103">
        <v>245268</v>
      </c>
      <c r="E17" s="97">
        <f t="shared" si="1"/>
        <v>121.54013875123886</v>
      </c>
      <c r="F17" s="97">
        <f t="shared" si="2"/>
        <v>8227.7</v>
      </c>
      <c r="G17" s="91">
        <f t="shared" si="0"/>
        <v>11.846843699609972</v>
      </c>
    </row>
    <row r="18" spans="1:7" ht="12" customHeight="1">
      <c r="A18" s="50" t="s">
        <v>36</v>
      </c>
      <c r="B18" s="12"/>
      <c r="C18" s="100">
        <v>1309</v>
      </c>
      <c r="D18" s="101">
        <v>102753</v>
      </c>
      <c r="E18" s="98">
        <f t="shared" si="1"/>
        <v>78.49732620320856</v>
      </c>
      <c r="F18" s="98">
        <f t="shared" si="2"/>
        <v>12739.3</v>
      </c>
      <c r="G18" s="90">
        <f t="shared" si="0"/>
        <v>9.520729509650787</v>
      </c>
    </row>
    <row r="19" spans="1:7" ht="12" customHeight="1">
      <c r="A19" s="50" t="s">
        <v>37</v>
      </c>
      <c r="B19" s="12"/>
      <c r="C19" s="100">
        <v>2022</v>
      </c>
      <c r="D19" s="101">
        <v>503984</v>
      </c>
      <c r="E19" s="98">
        <f t="shared" si="1"/>
        <v>249.25024727992087</v>
      </c>
      <c r="F19" s="98">
        <f t="shared" si="2"/>
        <v>4012</v>
      </c>
      <c r="G19" s="90">
        <f t="shared" si="0"/>
        <v>16.965262886818106</v>
      </c>
    </row>
    <row r="20" spans="1:7" ht="12" customHeight="1">
      <c r="A20" s="50" t="s">
        <v>38</v>
      </c>
      <c r="B20" s="12"/>
      <c r="C20" s="100">
        <v>4387</v>
      </c>
      <c r="D20" s="101">
        <v>277619</v>
      </c>
      <c r="E20" s="98">
        <f t="shared" si="1"/>
        <v>63.28219740141326</v>
      </c>
      <c r="F20" s="98">
        <f t="shared" si="2"/>
        <v>15802.2</v>
      </c>
      <c r="G20" s="90">
        <f t="shared" si="0"/>
        <v>8.548375094293432</v>
      </c>
    </row>
    <row r="21" spans="1:7" ht="12" customHeight="1">
      <c r="A21" s="52" t="s">
        <v>39</v>
      </c>
      <c r="B21" s="24"/>
      <c r="C21" s="104">
        <v>1446</v>
      </c>
      <c r="D21" s="105">
        <v>117274</v>
      </c>
      <c r="E21" s="99">
        <f t="shared" si="1"/>
        <v>81.10235131396958</v>
      </c>
      <c r="F21" s="99">
        <f t="shared" si="2"/>
        <v>12330.1</v>
      </c>
      <c r="G21" s="92">
        <f t="shared" si="0"/>
        <v>9.67741838755709</v>
      </c>
    </row>
    <row r="22" spans="1:7" ht="12" customHeight="1">
      <c r="A22" s="50" t="s">
        <v>40</v>
      </c>
      <c r="B22" s="12"/>
      <c r="C22" s="100">
        <v>2285</v>
      </c>
      <c r="D22" s="101">
        <v>226024</v>
      </c>
      <c r="E22" s="98">
        <f t="shared" si="1"/>
        <v>98.9164113785558</v>
      </c>
      <c r="F22" s="98">
        <f t="shared" si="2"/>
        <v>10109.5</v>
      </c>
      <c r="G22" s="90">
        <f t="shared" si="0"/>
        <v>10.687520746672826</v>
      </c>
    </row>
    <row r="23" spans="1:7" ht="12" customHeight="1">
      <c r="A23" s="50" t="s">
        <v>41</v>
      </c>
      <c r="B23" s="12"/>
      <c r="C23" s="100">
        <v>786</v>
      </c>
      <c r="D23" s="101">
        <v>105446</v>
      </c>
      <c r="E23" s="98">
        <f t="shared" si="1"/>
        <v>134.1552162849873</v>
      </c>
      <c r="F23" s="98">
        <f t="shared" si="2"/>
        <v>7454.1</v>
      </c>
      <c r="G23" s="90">
        <f t="shared" si="0"/>
        <v>12.446480890102032</v>
      </c>
    </row>
    <row r="24" spans="1:7" ht="12" customHeight="1">
      <c r="A24" s="50" t="s">
        <v>42</v>
      </c>
      <c r="B24" s="12"/>
      <c r="C24" s="100">
        <v>1162</v>
      </c>
      <c r="D24" s="101">
        <v>114638</v>
      </c>
      <c r="E24" s="98">
        <f t="shared" si="1"/>
        <v>98.65576592082616</v>
      </c>
      <c r="F24" s="98">
        <f t="shared" si="2"/>
        <v>10136.3</v>
      </c>
      <c r="G24" s="90">
        <f t="shared" si="0"/>
        <v>10.673430611505832</v>
      </c>
    </row>
    <row r="25" spans="1:7" ht="12" customHeight="1">
      <c r="A25" s="50" t="s">
        <v>43</v>
      </c>
      <c r="B25" s="12"/>
      <c r="C25" s="100">
        <v>653</v>
      </c>
      <c r="D25" s="101">
        <v>73689</v>
      </c>
      <c r="E25" s="98">
        <f t="shared" si="1"/>
        <v>112.8468606431853</v>
      </c>
      <c r="F25" s="98">
        <f t="shared" si="2"/>
        <v>8861.6</v>
      </c>
      <c r="G25" s="90">
        <f t="shared" si="0"/>
        <v>11.415305418283003</v>
      </c>
    </row>
    <row r="26" spans="1:7" ht="12" customHeight="1">
      <c r="A26" s="50" t="s">
        <v>44</v>
      </c>
      <c r="B26" s="12"/>
      <c r="C26" s="100">
        <v>617</v>
      </c>
      <c r="D26" s="101">
        <v>67428</v>
      </c>
      <c r="E26" s="98">
        <f t="shared" si="1"/>
        <v>109.2836304700162</v>
      </c>
      <c r="F26" s="98">
        <f t="shared" si="2"/>
        <v>9150.5</v>
      </c>
      <c r="G26" s="90">
        <f t="shared" si="0"/>
        <v>11.233636112685483</v>
      </c>
    </row>
    <row r="27" spans="1:7" ht="12" customHeight="1">
      <c r="A27" s="51" t="s">
        <v>45</v>
      </c>
      <c r="B27" s="14"/>
      <c r="C27" s="102">
        <v>914</v>
      </c>
      <c r="D27" s="103">
        <v>87765</v>
      </c>
      <c r="E27" s="97">
        <f t="shared" si="1"/>
        <v>96.02297592997812</v>
      </c>
      <c r="F27" s="97">
        <f t="shared" si="2"/>
        <v>10414.2</v>
      </c>
      <c r="G27" s="91">
        <f t="shared" si="0"/>
        <v>10.530048596623898</v>
      </c>
    </row>
    <row r="28" spans="1:7" ht="12" customHeight="1">
      <c r="A28" s="50" t="s">
        <v>46</v>
      </c>
      <c r="B28" s="12"/>
      <c r="C28" s="100">
        <v>2668</v>
      </c>
      <c r="D28" s="101">
        <v>155622</v>
      </c>
      <c r="E28" s="98">
        <f t="shared" si="1"/>
        <v>58.32908545727136</v>
      </c>
      <c r="F28" s="98">
        <f t="shared" si="2"/>
        <v>17144.1</v>
      </c>
      <c r="G28" s="90">
        <f t="shared" si="0"/>
        <v>8.20701785655715</v>
      </c>
    </row>
    <row r="29" spans="1:7" ht="12" customHeight="1">
      <c r="A29" s="50" t="s">
        <v>47</v>
      </c>
      <c r="B29" s="12"/>
      <c r="C29" s="100">
        <v>434</v>
      </c>
      <c r="D29" s="101">
        <v>49250</v>
      </c>
      <c r="E29" s="98">
        <f t="shared" si="1"/>
        <v>113.47926267281106</v>
      </c>
      <c r="F29" s="98">
        <f t="shared" si="2"/>
        <v>8812.2</v>
      </c>
      <c r="G29" s="90">
        <f t="shared" si="0"/>
        <v>11.447246831971661</v>
      </c>
    </row>
    <row r="30" spans="1:7" ht="12" customHeight="1">
      <c r="A30" s="50" t="s">
        <v>48</v>
      </c>
      <c r="B30" s="12"/>
      <c r="C30" s="100">
        <v>1106</v>
      </c>
      <c r="D30" s="101">
        <v>83988</v>
      </c>
      <c r="E30" s="98">
        <f t="shared" si="1"/>
        <v>75.9385171790235</v>
      </c>
      <c r="F30" s="98">
        <f t="shared" si="2"/>
        <v>13168.5</v>
      </c>
      <c r="G30" s="90">
        <f t="shared" si="0"/>
        <v>9.364268357825956</v>
      </c>
    </row>
    <row r="31" spans="1:7" ht="12" customHeight="1">
      <c r="A31" s="52" t="s">
        <v>49</v>
      </c>
      <c r="B31" s="24"/>
      <c r="C31" s="104">
        <v>507</v>
      </c>
      <c r="D31" s="105">
        <v>64420</v>
      </c>
      <c r="E31" s="99">
        <f t="shared" si="1"/>
        <v>127.0611439842209</v>
      </c>
      <c r="F31" s="99">
        <f t="shared" si="2"/>
        <v>7870.2</v>
      </c>
      <c r="G31" s="92">
        <f t="shared" si="0"/>
        <v>12.112929103950105</v>
      </c>
    </row>
    <row r="32" spans="1:7" ht="12" customHeight="1">
      <c r="A32" s="50" t="s">
        <v>50</v>
      </c>
      <c r="B32" s="12"/>
      <c r="C32" s="100">
        <v>633</v>
      </c>
      <c r="D32" s="101">
        <v>52825</v>
      </c>
      <c r="E32" s="98">
        <f t="shared" si="1"/>
        <v>83.4518167456556</v>
      </c>
      <c r="F32" s="98">
        <f t="shared" si="2"/>
        <v>11983</v>
      </c>
      <c r="G32" s="90">
        <f t="shared" si="0"/>
        <v>9.816590904101453</v>
      </c>
    </row>
    <row r="33" spans="1:7" ht="12" customHeight="1">
      <c r="A33" s="50" t="s">
        <v>51</v>
      </c>
      <c r="B33" s="12"/>
      <c r="C33" s="100">
        <v>1908</v>
      </c>
      <c r="D33" s="101">
        <v>141154</v>
      </c>
      <c r="E33" s="98">
        <f t="shared" si="1"/>
        <v>73.98008385744235</v>
      </c>
      <c r="F33" s="98">
        <f t="shared" si="2"/>
        <v>13517.2</v>
      </c>
      <c r="G33" s="90">
        <f t="shared" si="0"/>
        <v>9.242728677175835</v>
      </c>
    </row>
    <row r="34" spans="1:7" ht="12" customHeight="1">
      <c r="A34" s="50" t="s">
        <v>52</v>
      </c>
      <c r="B34" s="12"/>
      <c r="C34" s="100">
        <v>1346</v>
      </c>
      <c r="D34" s="101">
        <v>101511</v>
      </c>
      <c r="E34" s="98">
        <f t="shared" si="1"/>
        <v>75.41679049034175</v>
      </c>
      <c r="F34" s="98">
        <f t="shared" si="2"/>
        <v>13259.6</v>
      </c>
      <c r="G34" s="90">
        <f t="shared" si="0"/>
        <v>9.332044860969456</v>
      </c>
    </row>
    <row r="35" spans="1:7" ht="12" customHeight="1">
      <c r="A35" s="50" t="s">
        <v>53</v>
      </c>
      <c r="B35" s="12"/>
      <c r="C35" s="100">
        <v>1262</v>
      </c>
      <c r="D35" s="101">
        <v>94489</v>
      </c>
      <c r="E35" s="98">
        <f t="shared" si="1"/>
        <v>74.87242472266244</v>
      </c>
      <c r="F35" s="98">
        <f t="shared" si="2"/>
        <v>13356.1</v>
      </c>
      <c r="G35" s="90">
        <f t="shared" si="0"/>
        <v>9.29830405847154</v>
      </c>
    </row>
    <row r="36" spans="1:7" ht="12" customHeight="1">
      <c r="A36" s="50" t="s">
        <v>54</v>
      </c>
      <c r="B36" s="12"/>
      <c r="C36" s="100">
        <v>905</v>
      </c>
      <c r="D36" s="101">
        <v>77695</v>
      </c>
      <c r="E36" s="98">
        <f t="shared" si="1"/>
        <v>85.85082872928177</v>
      </c>
      <c r="F36" s="98">
        <f t="shared" si="2"/>
        <v>11648.1</v>
      </c>
      <c r="G36" s="90">
        <f t="shared" si="0"/>
        <v>9.95669126147214</v>
      </c>
    </row>
    <row r="37" spans="1:7" ht="12" customHeight="1">
      <c r="A37" s="51" t="s">
        <v>55</v>
      </c>
      <c r="B37" s="14"/>
      <c r="C37" s="102">
        <v>647</v>
      </c>
      <c r="D37" s="103">
        <v>45823</v>
      </c>
      <c r="E37" s="97">
        <f t="shared" si="1"/>
        <v>70.82380216383308</v>
      </c>
      <c r="F37" s="97">
        <f t="shared" si="2"/>
        <v>14119.5</v>
      </c>
      <c r="G37" s="91">
        <f t="shared" si="0"/>
        <v>9.043414017916756</v>
      </c>
    </row>
    <row r="38" spans="1:7" ht="12" customHeight="1">
      <c r="A38" s="50" t="s">
        <v>56</v>
      </c>
      <c r="B38" s="12"/>
      <c r="C38" s="100">
        <v>639</v>
      </c>
      <c r="D38" s="101">
        <v>85494</v>
      </c>
      <c r="E38" s="98">
        <f t="shared" si="1"/>
        <v>133.79342723004694</v>
      </c>
      <c r="F38" s="98">
        <f t="shared" si="2"/>
        <v>7474.2</v>
      </c>
      <c r="G38" s="90">
        <f t="shared" si="0"/>
        <v>12.429686759017494</v>
      </c>
    </row>
    <row r="39" spans="1:7" ht="12" customHeight="1">
      <c r="A39" s="50" t="s">
        <v>57</v>
      </c>
      <c r="B39" s="12"/>
      <c r="C39" s="100">
        <v>1273</v>
      </c>
      <c r="D39" s="101">
        <v>141675</v>
      </c>
      <c r="E39" s="98">
        <f t="shared" si="1"/>
        <v>111.29222309505106</v>
      </c>
      <c r="F39" s="98">
        <f t="shared" si="2"/>
        <v>8985.4</v>
      </c>
      <c r="G39" s="90">
        <f t="shared" si="0"/>
        <v>11.336401101221798</v>
      </c>
    </row>
    <row r="40" spans="1:7" ht="12" customHeight="1">
      <c r="A40" s="50" t="s">
        <v>58</v>
      </c>
      <c r="B40" s="12"/>
      <c r="C40" s="100">
        <v>1161</v>
      </c>
      <c r="D40" s="101">
        <v>80654</v>
      </c>
      <c r="E40" s="98">
        <f t="shared" si="1"/>
        <v>69.46942291128337</v>
      </c>
      <c r="F40" s="98">
        <f t="shared" si="2"/>
        <v>14394.8</v>
      </c>
      <c r="G40" s="90">
        <f t="shared" si="0"/>
        <v>8.956527018513679</v>
      </c>
    </row>
    <row r="41" spans="1:7" ht="12" customHeight="1">
      <c r="A41" s="52" t="s">
        <v>59</v>
      </c>
      <c r="B41" s="24"/>
      <c r="C41" s="104">
        <v>435</v>
      </c>
      <c r="D41" s="105">
        <v>55932</v>
      </c>
      <c r="E41" s="99">
        <f t="shared" si="1"/>
        <v>128.57931034482758</v>
      </c>
      <c r="F41" s="99">
        <f t="shared" si="2"/>
        <v>7777.3</v>
      </c>
      <c r="G41" s="92">
        <f t="shared" si="0"/>
        <v>12.185078763362773</v>
      </c>
    </row>
    <row r="42" spans="1:7" ht="12" customHeight="1">
      <c r="A42" s="50" t="s">
        <v>60</v>
      </c>
      <c r="B42" s="12"/>
      <c r="C42" s="100">
        <v>3824</v>
      </c>
      <c r="D42" s="101">
        <v>187341</v>
      </c>
      <c r="E42" s="98">
        <f t="shared" si="1"/>
        <v>48.99084728033473</v>
      </c>
      <c r="F42" s="98">
        <f t="shared" si="2"/>
        <v>20412</v>
      </c>
      <c r="G42" s="90">
        <f t="shared" si="0"/>
        <v>7.52142743711728</v>
      </c>
    </row>
    <row r="43" spans="1:7" ht="12" customHeight="1">
      <c r="A43" s="50" t="s">
        <v>61</v>
      </c>
      <c r="B43" s="12"/>
      <c r="C43" s="100">
        <v>652</v>
      </c>
      <c r="D43" s="101">
        <v>55881</v>
      </c>
      <c r="E43" s="98">
        <f t="shared" si="1"/>
        <v>85.70705521472392</v>
      </c>
      <c r="F43" s="98">
        <f t="shared" si="2"/>
        <v>11667.7</v>
      </c>
      <c r="G43" s="90">
        <f t="shared" si="0"/>
        <v>9.948350582920744</v>
      </c>
    </row>
    <row r="44" spans="1:7" ht="12" customHeight="1">
      <c r="A44" s="50" t="s">
        <v>62</v>
      </c>
      <c r="B44" s="12"/>
      <c r="C44" s="100">
        <v>588</v>
      </c>
      <c r="D44" s="101">
        <v>62783</v>
      </c>
      <c r="E44" s="98">
        <f t="shared" si="1"/>
        <v>106.77380952380952</v>
      </c>
      <c r="F44" s="98">
        <f t="shared" si="2"/>
        <v>9365.6</v>
      </c>
      <c r="G44" s="90">
        <f t="shared" si="0"/>
        <v>11.103890330264186</v>
      </c>
    </row>
    <row r="45" spans="1:7" ht="12" customHeight="1">
      <c r="A45" s="50" t="s">
        <v>63</v>
      </c>
      <c r="B45" s="12"/>
      <c r="C45" s="100">
        <v>735</v>
      </c>
      <c r="D45" s="101">
        <v>58342</v>
      </c>
      <c r="E45" s="98">
        <f t="shared" si="1"/>
        <v>79.37687074829932</v>
      </c>
      <c r="F45" s="98">
        <f t="shared" si="2"/>
        <v>12598.1</v>
      </c>
      <c r="G45" s="90">
        <f t="shared" si="0"/>
        <v>9.573919724448851</v>
      </c>
    </row>
    <row r="46" spans="1:7" ht="12" customHeight="1">
      <c r="A46" s="50" t="s">
        <v>64</v>
      </c>
      <c r="B46" s="12"/>
      <c r="C46" s="100">
        <v>970</v>
      </c>
      <c r="D46" s="101">
        <v>139400</v>
      </c>
      <c r="E46" s="98">
        <f t="shared" si="1"/>
        <v>143.71134020618555</v>
      </c>
      <c r="F46" s="98">
        <f t="shared" si="2"/>
        <v>6958.4</v>
      </c>
      <c r="G46" s="90">
        <f t="shared" si="0"/>
        <v>12.882148894390939</v>
      </c>
    </row>
    <row r="47" spans="1:7" ht="12" customHeight="1">
      <c r="A47" s="51" t="s">
        <v>65</v>
      </c>
      <c r="B47" s="14"/>
      <c r="C47" s="102">
        <v>1031</v>
      </c>
      <c r="D47" s="103">
        <v>112601</v>
      </c>
      <c r="E47" s="97">
        <f t="shared" si="1"/>
        <v>109.2153249272551</v>
      </c>
      <c r="F47" s="97">
        <f t="shared" si="2"/>
        <v>9156.2</v>
      </c>
      <c r="G47" s="91">
        <f t="shared" si="0"/>
        <v>11.230124884400524</v>
      </c>
    </row>
    <row r="48" spans="1:7" ht="12" customHeight="1">
      <c r="A48" s="50" t="s">
        <v>66</v>
      </c>
      <c r="B48" s="12"/>
      <c r="C48" s="100">
        <v>697</v>
      </c>
      <c r="D48" s="101">
        <v>51521</v>
      </c>
      <c r="E48" s="98">
        <f t="shared" si="1"/>
        <v>73.91822094691535</v>
      </c>
      <c r="F48" s="98">
        <f t="shared" si="2"/>
        <v>13528.5</v>
      </c>
      <c r="G48" s="90">
        <f t="shared" si="0"/>
        <v>9.238863436357702</v>
      </c>
    </row>
    <row r="49" spans="1:7" ht="12" customHeight="1">
      <c r="A49" s="50" t="s">
        <v>67</v>
      </c>
      <c r="B49" s="12"/>
      <c r="C49" s="100">
        <v>3661</v>
      </c>
      <c r="D49" s="101">
        <v>150343</v>
      </c>
      <c r="E49" s="98">
        <f t="shared" si="1"/>
        <v>41.06610215788036</v>
      </c>
      <c r="F49" s="98">
        <f t="shared" si="2"/>
        <v>24351</v>
      </c>
      <c r="G49" s="90">
        <f t="shared" si="0"/>
        <v>6.886277763811164</v>
      </c>
    </row>
    <row r="50" spans="1:7" ht="12" customHeight="1">
      <c r="A50" s="50" t="s">
        <v>68</v>
      </c>
      <c r="B50" s="12"/>
      <c r="C50" s="100">
        <v>2404</v>
      </c>
      <c r="D50" s="101">
        <v>170555</v>
      </c>
      <c r="E50" s="98">
        <f t="shared" si="1"/>
        <v>70.94633943427621</v>
      </c>
      <c r="F50" s="98">
        <f t="shared" si="2"/>
        <v>14095.2</v>
      </c>
      <c r="G50" s="90">
        <f t="shared" si="0"/>
        <v>9.051233962096207</v>
      </c>
    </row>
    <row r="51" spans="1:7" ht="12" customHeight="1">
      <c r="A51" s="52" t="s">
        <v>69</v>
      </c>
      <c r="B51" s="24"/>
      <c r="C51" s="104">
        <v>2143</v>
      </c>
      <c r="D51" s="105">
        <v>137742</v>
      </c>
      <c r="E51" s="99">
        <f t="shared" si="1"/>
        <v>64.2753149790014</v>
      </c>
      <c r="F51" s="99">
        <f t="shared" si="2"/>
        <v>15558.1</v>
      </c>
      <c r="G51" s="92">
        <f t="shared" si="0"/>
        <v>8.615190827087636</v>
      </c>
    </row>
    <row r="52" spans="1:7" ht="12" customHeight="1">
      <c r="A52" s="50" t="s">
        <v>70</v>
      </c>
      <c r="B52" s="12"/>
      <c r="C52" s="100">
        <v>2802</v>
      </c>
      <c r="D52" s="101">
        <v>159490</v>
      </c>
      <c r="E52" s="98">
        <f t="shared" si="1"/>
        <v>56.92005710206995</v>
      </c>
      <c r="F52" s="98">
        <f t="shared" si="2"/>
        <v>17568.5</v>
      </c>
      <c r="G52" s="90">
        <f t="shared" si="0"/>
        <v>8.107285336443125</v>
      </c>
    </row>
    <row r="53" spans="1:7" ht="12" customHeight="1">
      <c r="A53" s="50" t="s">
        <v>71</v>
      </c>
      <c r="B53" s="12"/>
      <c r="C53" s="100">
        <v>1653</v>
      </c>
      <c r="D53" s="101">
        <v>128376</v>
      </c>
      <c r="E53" s="98">
        <f t="shared" si="1"/>
        <v>77.66243194192377</v>
      </c>
      <c r="F53" s="98">
        <f t="shared" si="2"/>
        <v>12876.2</v>
      </c>
      <c r="G53" s="90">
        <f t="shared" si="0"/>
        <v>9.469963122113182</v>
      </c>
    </row>
    <row r="54" spans="1:7" ht="12" customHeight="1">
      <c r="A54" s="50" t="s">
        <v>72</v>
      </c>
      <c r="B54" s="12"/>
      <c r="C54" s="100">
        <v>1962</v>
      </c>
      <c r="D54" s="101">
        <v>170940</v>
      </c>
      <c r="E54" s="98">
        <f t="shared" si="1"/>
        <v>87.12538226299694</v>
      </c>
      <c r="F54" s="98">
        <f t="shared" si="2"/>
        <v>11477.7</v>
      </c>
      <c r="G54" s="90">
        <f t="shared" si="0"/>
        <v>10.03032818500909</v>
      </c>
    </row>
    <row r="55" spans="1:7" ht="12" customHeight="1">
      <c r="A55" s="50" t="s">
        <v>73</v>
      </c>
      <c r="B55" s="12"/>
      <c r="C55" s="100">
        <v>972</v>
      </c>
      <c r="D55" s="101">
        <v>122941</v>
      </c>
      <c r="E55" s="98">
        <f t="shared" si="1"/>
        <v>126.48251028806584</v>
      </c>
      <c r="F55" s="98">
        <f t="shared" si="2"/>
        <v>7906.2</v>
      </c>
      <c r="G55" s="90">
        <f t="shared" si="0"/>
        <v>12.085316623098342</v>
      </c>
    </row>
    <row r="56" spans="1:7" ht="12" customHeight="1">
      <c r="A56" s="50" t="s">
        <v>74</v>
      </c>
      <c r="B56" s="12"/>
      <c r="C56" s="100">
        <v>1543</v>
      </c>
      <c r="D56" s="101">
        <v>165617</v>
      </c>
      <c r="E56" s="98">
        <f t="shared" si="1"/>
        <v>107.33441348023331</v>
      </c>
      <c r="F56" s="98">
        <f t="shared" si="2"/>
        <v>9316.7</v>
      </c>
      <c r="G56" s="90">
        <f t="shared" si="0"/>
        <v>11.13300203608742</v>
      </c>
    </row>
    <row r="57" spans="1:7" ht="12" customHeight="1">
      <c r="A57" s="51" t="s">
        <v>75</v>
      </c>
      <c r="B57" s="14"/>
      <c r="C57" s="102">
        <v>1375</v>
      </c>
      <c r="D57" s="103">
        <v>307675</v>
      </c>
      <c r="E57" s="97">
        <f t="shared" si="1"/>
        <v>223.76363636363635</v>
      </c>
      <c r="F57" s="97">
        <f t="shared" si="2"/>
        <v>4469</v>
      </c>
      <c r="G57" s="91">
        <f t="shared" si="0"/>
        <v>16.07450286142436</v>
      </c>
    </row>
    <row r="58" spans="1:7" ht="12" customHeight="1">
      <c r="A58" s="50" t="s">
        <v>76</v>
      </c>
      <c r="B58" s="12"/>
      <c r="C58" s="100">
        <v>4252</v>
      </c>
      <c r="D58" s="101">
        <v>213137</v>
      </c>
      <c r="E58" s="98">
        <f t="shared" si="1"/>
        <v>50.12629350893697</v>
      </c>
      <c r="F58" s="98">
        <f t="shared" si="2"/>
        <v>19949.6</v>
      </c>
      <c r="G58" s="90">
        <f t="shared" si="0"/>
        <v>7.608089118482188</v>
      </c>
    </row>
    <row r="59" spans="1:7" ht="12" customHeight="1">
      <c r="A59" s="50" t="s">
        <v>77</v>
      </c>
      <c r="B59" s="12"/>
      <c r="C59" s="100">
        <v>3436</v>
      </c>
      <c r="D59" s="101">
        <v>187951</v>
      </c>
      <c r="E59" s="98">
        <f t="shared" si="1"/>
        <v>54.70052386495926</v>
      </c>
      <c r="F59" s="98">
        <f t="shared" si="2"/>
        <v>18281.4</v>
      </c>
      <c r="G59" s="90">
        <f t="shared" si="0"/>
        <v>7.947646417324732</v>
      </c>
    </row>
    <row r="60" spans="1:7" ht="12" customHeight="1">
      <c r="A60" s="50" t="s">
        <v>78</v>
      </c>
      <c r="B60" s="12"/>
      <c r="C60" s="100">
        <v>1820</v>
      </c>
      <c r="D60" s="101">
        <v>126827</v>
      </c>
      <c r="E60" s="98">
        <f t="shared" si="1"/>
        <v>69.68516483516484</v>
      </c>
      <c r="F60" s="98">
        <f t="shared" si="2"/>
        <v>14350.3</v>
      </c>
      <c r="G60" s="90">
        <f t="shared" si="0"/>
        <v>8.970423783406856</v>
      </c>
    </row>
    <row r="61" spans="1:7" ht="12" customHeight="1">
      <c r="A61" s="52" t="s">
        <v>79</v>
      </c>
      <c r="B61" s="24"/>
      <c r="C61" s="104">
        <v>1247</v>
      </c>
      <c r="D61" s="105">
        <v>268686</v>
      </c>
      <c r="E61" s="99">
        <f t="shared" si="1"/>
        <v>215.46591820368886</v>
      </c>
      <c r="F61" s="99">
        <f t="shared" si="2"/>
        <v>4641.1</v>
      </c>
      <c r="G61" s="92">
        <f t="shared" si="0"/>
        <v>15.773645892344046</v>
      </c>
    </row>
    <row r="62" spans="1:7" ht="12" customHeight="1">
      <c r="A62" s="50" t="s">
        <v>80</v>
      </c>
      <c r="B62" s="12"/>
      <c r="C62" s="106">
        <v>2106</v>
      </c>
      <c r="D62" s="107">
        <v>432759</v>
      </c>
      <c r="E62" s="98">
        <f t="shared" si="1"/>
        <v>205.48860398860398</v>
      </c>
      <c r="F62" s="98">
        <f t="shared" si="2"/>
        <v>4866.4</v>
      </c>
      <c r="G62" s="90">
        <f t="shared" si="0"/>
        <v>15.404111929045076</v>
      </c>
    </row>
    <row r="63" spans="1:7" ht="12" customHeight="1">
      <c r="A63" s="50" t="s">
        <v>81</v>
      </c>
      <c r="B63" s="12"/>
      <c r="C63" s="106">
        <v>241</v>
      </c>
      <c r="D63" s="107">
        <v>264523</v>
      </c>
      <c r="E63" s="98">
        <f t="shared" si="1"/>
        <v>1097.6058091286307</v>
      </c>
      <c r="F63" s="98">
        <f t="shared" si="2"/>
        <v>911.1</v>
      </c>
      <c r="G63" s="90">
        <f t="shared" si="0"/>
        <v>35.6013111859811</v>
      </c>
    </row>
    <row r="64" spans="1:7" ht="12" customHeight="1">
      <c r="A64" s="50" t="s">
        <v>82</v>
      </c>
      <c r="B64" s="12"/>
      <c r="C64" s="106">
        <v>244</v>
      </c>
      <c r="D64" s="107">
        <v>212458</v>
      </c>
      <c r="E64" s="98">
        <f t="shared" si="1"/>
        <v>870.7295081967213</v>
      </c>
      <c r="F64" s="96">
        <f t="shared" si="2"/>
        <v>1148.5</v>
      </c>
      <c r="G64" s="90">
        <f t="shared" si="0"/>
        <v>31.709137267008554</v>
      </c>
    </row>
    <row r="65" spans="1:7" ht="12" customHeight="1">
      <c r="A65" s="53" t="s">
        <v>84</v>
      </c>
      <c r="B65" s="35"/>
      <c r="C65" s="95" t="s">
        <v>5</v>
      </c>
      <c r="D65" s="108">
        <v>346051</v>
      </c>
      <c r="E65" s="93" t="s">
        <v>113</v>
      </c>
      <c r="F65" s="93" t="s">
        <v>113</v>
      </c>
      <c r="G65" s="94" t="s">
        <v>113</v>
      </c>
    </row>
    <row r="66" ht="10.5">
      <c r="A66" s="7" t="s">
        <v>118</v>
      </c>
    </row>
  </sheetData>
  <mergeCells count="1">
    <mergeCell ref="A4:B4"/>
  </mergeCells>
  <hyperlinks>
    <hyperlink ref="A1" location="目次!A22" display="目次へ"/>
  </hyperlinks>
  <printOptions/>
  <pageMargins left="0.5905511811023623" right="0.5905511811023623" top="0.7874015748031497" bottom="0.3937007874015748" header="0.5118110236220472" footer="0.31496062992125984"/>
  <pageSetup firstPageNumber="33" useFirstPageNumber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A2" sqref="A2"/>
    </sheetView>
  </sheetViews>
  <sheetFormatPr defaultColWidth="9.00390625" defaultRowHeight="12.75"/>
  <cols>
    <col min="1" max="1" width="9.875" style="120" customWidth="1"/>
    <col min="2" max="2" width="1.00390625" style="120" customWidth="1"/>
    <col min="3" max="7" width="6.75390625" style="120" customWidth="1"/>
    <col min="8" max="8" width="6.125" style="120" customWidth="1"/>
    <col min="9" max="9" width="6.125" style="137" customWidth="1"/>
    <col min="10" max="10" width="6.375" style="137" customWidth="1"/>
    <col min="11" max="17" width="5.25390625" style="120" customWidth="1"/>
    <col min="18" max="16384" width="9.125" style="120" customWidth="1"/>
  </cols>
  <sheetData>
    <row r="1" spans="1:12" s="270" customFormat="1" ht="15" customHeight="1">
      <c r="A1" s="557" t="s">
        <v>368</v>
      </c>
      <c r="L1" s="271"/>
    </row>
    <row r="2" spans="1:10" s="109" customFormat="1" ht="13.5" customHeight="1">
      <c r="A2" s="262" t="s">
        <v>281</v>
      </c>
      <c r="I2" s="110"/>
      <c r="J2" s="110"/>
    </row>
    <row r="3" spans="9:10" s="109" customFormat="1" ht="6" customHeight="1">
      <c r="I3" s="110"/>
      <c r="J3" s="110"/>
    </row>
    <row r="4" spans="1:17" s="111" customFormat="1" ht="11.25" customHeight="1">
      <c r="A4" s="831" t="s">
        <v>119</v>
      </c>
      <c r="B4" s="832"/>
      <c r="C4" s="825" t="s">
        <v>7</v>
      </c>
      <c r="D4" s="837" t="s">
        <v>120</v>
      </c>
      <c r="E4" s="151"/>
      <c r="F4" s="151"/>
      <c r="G4" s="151"/>
      <c r="H4" s="208"/>
      <c r="I4" s="841" t="s">
        <v>15</v>
      </c>
      <c r="J4" s="841" t="s">
        <v>12</v>
      </c>
      <c r="K4" s="824" t="s">
        <v>234</v>
      </c>
      <c r="L4" s="825"/>
      <c r="M4" s="825"/>
      <c r="N4" s="825"/>
      <c r="O4" s="825"/>
      <c r="P4" s="825"/>
      <c r="Q4" s="826"/>
    </row>
    <row r="5" spans="1:17" s="111" customFormat="1" ht="15.75" customHeight="1">
      <c r="A5" s="833"/>
      <c r="B5" s="834"/>
      <c r="C5" s="830"/>
      <c r="D5" s="838"/>
      <c r="E5" s="843" t="s">
        <v>8</v>
      </c>
      <c r="F5" s="844"/>
      <c r="G5" s="845"/>
      <c r="H5" s="840" t="s">
        <v>14</v>
      </c>
      <c r="I5" s="842"/>
      <c r="J5" s="842"/>
      <c r="K5" s="827" t="s">
        <v>120</v>
      </c>
      <c r="L5" s="828" t="s">
        <v>235</v>
      </c>
      <c r="M5" s="828"/>
      <c r="N5" s="828"/>
      <c r="O5" s="829" t="s">
        <v>14</v>
      </c>
      <c r="P5" s="828" t="s">
        <v>15</v>
      </c>
      <c r="Q5" s="823" t="s">
        <v>236</v>
      </c>
    </row>
    <row r="6" spans="1:17" s="111" customFormat="1" ht="25.5" customHeight="1">
      <c r="A6" s="835"/>
      <c r="B6" s="836"/>
      <c r="C6" s="830"/>
      <c r="D6" s="839"/>
      <c r="E6" s="184" t="s">
        <v>9</v>
      </c>
      <c r="F6" s="184" t="s">
        <v>10</v>
      </c>
      <c r="G6" s="184" t="s">
        <v>11</v>
      </c>
      <c r="H6" s="839"/>
      <c r="I6" s="842"/>
      <c r="J6" s="842"/>
      <c r="K6" s="827"/>
      <c r="L6" s="5" t="s">
        <v>9</v>
      </c>
      <c r="M6" s="5" t="s">
        <v>16</v>
      </c>
      <c r="N6" s="207" t="s">
        <v>237</v>
      </c>
      <c r="O6" s="829"/>
      <c r="P6" s="828"/>
      <c r="Q6" s="823"/>
    </row>
    <row r="7" spans="1:17" s="111" customFormat="1" ht="7.5" customHeight="1">
      <c r="A7" s="139"/>
      <c r="B7" s="140"/>
      <c r="C7" s="175" t="s">
        <v>1</v>
      </c>
      <c r="D7" s="142" t="s">
        <v>1</v>
      </c>
      <c r="E7" s="141" t="s">
        <v>1</v>
      </c>
      <c r="F7" s="141" t="s">
        <v>1</v>
      </c>
      <c r="G7" s="141" t="s">
        <v>1</v>
      </c>
      <c r="H7" s="143" t="s">
        <v>1</v>
      </c>
      <c r="I7" s="145" t="s">
        <v>1</v>
      </c>
      <c r="J7" s="185" t="s">
        <v>1</v>
      </c>
      <c r="K7" s="175" t="s">
        <v>238</v>
      </c>
      <c r="L7" s="141" t="s">
        <v>238</v>
      </c>
      <c r="M7" s="141" t="s">
        <v>238</v>
      </c>
      <c r="N7" s="141" t="s">
        <v>238</v>
      </c>
      <c r="O7" s="143" t="s">
        <v>238</v>
      </c>
      <c r="P7" s="142" t="s">
        <v>238</v>
      </c>
      <c r="Q7" s="142" t="s">
        <v>238</v>
      </c>
    </row>
    <row r="8" spans="1:17" s="114" customFormat="1" ht="12" customHeight="1">
      <c r="A8" s="112" t="s">
        <v>0</v>
      </c>
      <c r="B8" s="113"/>
      <c r="C8" s="81">
        <v>37830</v>
      </c>
      <c r="D8" s="83">
        <v>27168</v>
      </c>
      <c r="E8" s="3">
        <v>25228</v>
      </c>
      <c r="F8" s="3">
        <v>9489</v>
      </c>
      <c r="G8" s="3">
        <v>12376</v>
      </c>
      <c r="H8" s="123">
        <v>1940</v>
      </c>
      <c r="I8" s="124">
        <v>165</v>
      </c>
      <c r="J8" s="186">
        <v>10497</v>
      </c>
      <c r="K8" s="191">
        <f aca="true" t="shared" si="0" ref="K8:K13">D8/C8*100</f>
        <v>71.81601903251388</v>
      </c>
      <c r="L8" s="192">
        <f aca="true" t="shared" si="1" ref="L8:L13">E8/C8*100</f>
        <v>66.68781390430874</v>
      </c>
      <c r="M8" s="193">
        <f>F8/C8*100</f>
        <v>25.0832672482157</v>
      </c>
      <c r="N8" s="193">
        <f>G8/C8*100</f>
        <v>32.7147766323024</v>
      </c>
      <c r="O8" s="194">
        <f>H8/C8*100</f>
        <v>5.128205128205128</v>
      </c>
      <c r="P8" s="195">
        <f>I8/C8*100</f>
        <v>0.43616177636796194</v>
      </c>
      <c r="Q8" s="195">
        <f aca="true" t="shared" si="2" ref="Q8:Q13">J8/C8*100</f>
        <v>27.74781919111816</v>
      </c>
    </row>
    <row r="9" spans="1:17" ht="12" customHeight="1">
      <c r="A9" s="115" t="s">
        <v>121</v>
      </c>
      <c r="B9" s="116"/>
      <c r="C9" s="84">
        <v>200</v>
      </c>
      <c r="D9" s="86">
        <v>160</v>
      </c>
      <c r="E9" s="117">
        <v>152</v>
      </c>
      <c r="F9" s="117">
        <v>58</v>
      </c>
      <c r="G9" s="117">
        <v>79</v>
      </c>
      <c r="H9" s="118">
        <v>8</v>
      </c>
      <c r="I9" s="119" t="s">
        <v>5</v>
      </c>
      <c r="J9" s="187">
        <v>40</v>
      </c>
      <c r="K9" s="196">
        <f t="shared" si="0"/>
        <v>80</v>
      </c>
      <c r="L9" s="197">
        <f t="shared" si="1"/>
        <v>76</v>
      </c>
      <c r="M9" s="198">
        <f>F9/C9*100</f>
        <v>28.999999999999996</v>
      </c>
      <c r="N9" s="198">
        <f>G9/C9*100</f>
        <v>39.5</v>
      </c>
      <c r="O9" s="199">
        <f>H9/C9*100</f>
        <v>4</v>
      </c>
      <c r="P9" s="119" t="s">
        <v>5</v>
      </c>
      <c r="Q9" s="200">
        <f t="shared" si="2"/>
        <v>20</v>
      </c>
    </row>
    <row r="10" spans="1:17" ht="12" customHeight="1">
      <c r="A10" s="121" t="s">
        <v>122</v>
      </c>
      <c r="B10" s="122"/>
      <c r="C10" s="81">
        <v>202</v>
      </c>
      <c r="D10" s="83">
        <v>162</v>
      </c>
      <c r="E10" s="3">
        <v>136</v>
      </c>
      <c r="F10" s="3">
        <v>69</v>
      </c>
      <c r="G10" s="3">
        <v>54</v>
      </c>
      <c r="H10" s="123">
        <v>26</v>
      </c>
      <c r="I10" s="124">
        <v>3</v>
      </c>
      <c r="J10" s="186">
        <v>37</v>
      </c>
      <c r="K10" s="191">
        <f t="shared" si="0"/>
        <v>80.19801980198021</v>
      </c>
      <c r="L10" s="192">
        <f t="shared" si="1"/>
        <v>67.32673267326733</v>
      </c>
      <c r="M10" s="193">
        <f>F10/C10*100</f>
        <v>34.15841584158416</v>
      </c>
      <c r="N10" s="193">
        <f>G10/C10*100</f>
        <v>26.732673267326735</v>
      </c>
      <c r="O10" s="194">
        <f>H10/C10*100</f>
        <v>12.871287128712872</v>
      </c>
      <c r="P10" s="195">
        <f>I10/C10*100</f>
        <v>1.4851485148514851</v>
      </c>
      <c r="Q10" s="195">
        <f t="shared" si="2"/>
        <v>18.316831683168317</v>
      </c>
    </row>
    <row r="11" spans="1:17" ht="12" customHeight="1">
      <c r="A11" s="121" t="s">
        <v>123</v>
      </c>
      <c r="B11" s="122"/>
      <c r="C11" s="81">
        <v>287</v>
      </c>
      <c r="D11" s="83">
        <v>227</v>
      </c>
      <c r="E11" s="3">
        <v>198</v>
      </c>
      <c r="F11" s="3">
        <v>105</v>
      </c>
      <c r="G11" s="3">
        <v>80</v>
      </c>
      <c r="H11" s="123">
        <v>29</v>
      </c>
      <c r="I11" s="124">
        <v>1</v>
      </c>
      <c r="J11" s="186">
        <v>59</v>
      </c>
      <c r="K11" s="191">
        <f t="shared" si="0"/>
        <v>79.09407665505228</v>
      </c>
      <c r="L11" s="192">
        <f t="shared" si="1"/>
        <v>68.98954703832753</v>
      </c>
      <c r="M11" s="193">
        <f>F11/C11*100</f>
        <v>36.58536585365854</v>
      </c>
      <c r="N11" s="193">
        <f>G11/C11*100</f>
        <v>27.874564459930312</v>
      </c>
      <c r="O11" s="194">
        <f>H11/C11*100</f>
        <v>10.104529616724738</v>
      </c>
      <c r="P11" s="195">
        <f>I11/C11*100</f>
        <v>0.34843205574912894</v>
      </c>
      <c r="Q11" s="195">
        <f t="shared" si="2"/>
        <v>20.557491289198605</v>
      </c>
    </row>
    <row r="12" spans="1:17" ht="12" customHeight="1">
      <c r="A12" s="121" t="s">
        <v>124</v>
      </c>
      <c r="B12" s="122"/>
      <c r="C12" s="81">
        <v>191</v>
      </c>
      <c r="D12" s="83">
        <v>169</v>
      </c>
      <c r="E12" s="3">
        <v>147</v>
      </c>
      <c r="F12" s="3">
        <v>59</v>
      </c>
      <c r="G12" s="3">
        <v>72</v>
      </c>
      <c r="H12" s="123">
        <v>22</v>
      </c>
      <c r="I12" s="124">
        <v>2</v>
      </c>
      <c r="J12" s="186">
        <v>20</v>
      </c>
      <c r="K12" s="191">
        <f t="shared" si="0"/>
        <v>88.48167539267016</v>
      </c>
      <c r="L12" s="192">
        <f t="shared" si="1"/>
        <v>76.96335078534031</v>
      </c>
      <c r="M12" s="193">
        <f>F12/C12*100</f>
        <v>30.89005235602094</v>
      </c>
      <c r="N12" s="193">
        <f>G12/C12*100</f>
        <v>37.696335078534034</v>
      </c>
      <c r="O12" s="194">
        <f>H12/C12*100</f>
        <v>11.518324607329843</v>
      </c>
      <c r="P12" s="195">
        <f>I12/C12*100</f>
        <v>1.0471204188481675</v>
      </c>
      <c r="Q12" s="195">
        <f t="shared" si="2"/>
        <v>10.471204188481675</v>
      </c>
    </row>
    <row r="13" spans="1:17" ht="12" customHeight="1">
      <c r="A13" s="125" t="s">
        <v>239</v>
      </c>
      <c r="B13" s="126"/>
      <c r="C13" s="87">
        <v>218</v>
      </c>
      <c r="D13" s="89">
        <v>1</v>
      </c>
      <c r="E13" s="127">
        <v>1</v>
      </c>
      <c r="F13" s="127">
        <v>1</v>
      </c>
      <c r="G13" s="61" t="s">
        <v>5</v>
      </c>
      <c r="H13" s="128" t="s">
        <v>5</v>
      </c>
      <c r="I13" s="129" t="s">
        <v>5</v>
      </c>
      <c r="J13" s="188">
        <v>217</v>
      </c>
      <c r="K13" s="204">
        <f t="shared" si="0"/>
        <v>0.45871559633027525</v>
      </c>
      <c r="L13" s="201">
        <f t="shared" si="1"/>
        <v>0.45871559633027525</v>
      </c>
      <c r="M13" s="202">
        <f aca="true" t="shared" si="3" ref="M13:M66">F13/C13*100</f>
        <v>0.45871559633027525</v>
      </c>
      <c r="N13" s="201" t="s">
        <v>5</v>
      </c>
      <c r="O13" s="73" t="s">
        <v>5</v>
      </c>
      <c r="P13" s="203" t="s">
        <v>5</v>
      </c>
      <c r="Q13" s="206">
        <f t="shared" si="2"/>
        <v>99.54128440366972</v>
      </c>
    </row>
    <row r="14" spans="1:17" ht="12" customHeight="1">
      <c r="A14" s="121" t="s">
        <v>125</v>
      </c>
      <c r="B14" s="122"/>
      <c r="C14" s="81">
        <v>2793</v>
      </c>
      <c r="D14" s="83">
        <v>2193</v>
      </c>
      <c r="E14" s="3">
        <v>2053</v>
      </c>
      <c r="F14" s="3">
        <v>748</v>
      </c>
      <c r="G14" s="3">
        <v>1045</v>
      </c>
      <c r="H14" s="123">
        <v>140</v>
      </c>
      <c r="I14" s="124">
        <v>11</v>
      </c>
      <c r="J14" s="186">
        <v>589</v>
      </c>
      <c r="K14" s="191">
        <f aca="true" t="shared" si="4" ref="K14:K66">D14/C14*100</f>
        <v>78.51772287862514</v>
      </c>
      <c r="L14" s="192">
        <f aca="true" t="shared" si="5" ref="L14:L66">E14/C14*100</f>
        <v>73.50519155030433</v>
      </c>
      <c r="M14" s="193">
        <f t="shared" si="3"/>
        <v>26.781238811314</v>
      </c>
      <c r="N14" s="193">
        <f aca="true" t="shared" si="6" ref="N14:N66">G14/C14*100</f>
        <v>37.41496598639456</v>
      </c>
      <c r="O14" s="194">
        <f aca="true" t="shared" si="7" ref="O14:O66">H14/C14*100</f>
        <v>5.012531328320802</v>
      </c>
      <c r="P14" s="195">
        <f aca="true" t="shared" si="8" ref="P14:P64">I14/C14*100</f>
        <v>0.39384174722520593</v>
      </c>
      <c r="Q14" s="195">
        <f aca="true" t="shared" si="9" ref="Q14:Q66">J14/C14*100</f>
        <v>21.08843537414966</v>
      </c>
    </row>
    <row r="15" spans="1:17" ht="12" customHeight="1">
      <c r="A15" s="121" t="s">
        <v>126</v>
      </c>
      <c r="B15" s="122"/>
      <c r="C15" s="81">
        <v>624</v>
      </c>
      <c r="D15" s="83">
        <v>492</v>
      </c>
      <c r="E15" s="3">
        <v>443</v>
      </c>
      <c r="F15" s="3">
        <v>176</v>
      </c>
      <c r="G15" s="3">
        <v>214</v>
      </c>
      <c r="H15" s="123">
        <v>49</v>
      </c>
      <c r="I15" s="124">
        <v>1</v>
      </c>
      <c r="J15" s="186">
        <v>131</v>
      </c>
      <c r="K15" s="191">
        <f t="shared" si="4"/>
        <v>78.84615384615384</v>
      </c>
      <c r="L15" s="192">
        <f t="shared" si="5"/>
        <v>70.99358974358975</v>
      </c>
      <c r="M15" s="193">
        <f t="shared" si="3"/>
        <v>28.205128205128204</v>
      </c>
      <c r="N15" s="193">
        <f t="shared" si="6"/>
        <v>34.294871794871796</v>
      </c>
      <c r="O15" s="194">
        <f t="shared" si="7"/>
        <v>7.852564102564102</v>
      </c>
      <c r="P15" s="195">
        <f t="shared" si="8"/>
        <v>0.16025641025641024</v>
      </c>
      <c r="Q15" s="195">
        <f t="shared" si="9"/>
        <v>20.993589743589745</v>
      </c>
    </row>
    <row r="16" spans="1:17" ht="12" customHeight="1">
      <c r="A16" s="121" t="s">
        <v>127</v>
      </c>
      <c r="B16" s="122"/>
      <c r="C16" s="81">
        <v>455</v>
      </c>
      <c r="D16" s="83">
        <v>332</v>
      </c>
      <c r="E16" s="3">
        <v>299</v>
      </c>
      <c r="F16" s="3">
        <v>105</v>
      </c>
      <c r="G16" s="3">
        <v>161</v>
      </c>
      <c r="H16" s="123">
        <v>33</v>
      </c>
      <c r="I16" s="124">
        <v>2</v>
      </c>
      <c r="J16" s="186">
        <v>121</v>
      </c>
      <c r="K16" s="191">
        <f t="shared" si="4"/>
        <v>72.96703296703296</v>
      </c>
      <c r="L16" s="192">
        <f t="shared" si="5"/>
        <v>65.71428571428571</v>
      </c>
      <c r="M16" s="193">
        <f t="shared" si="3"/>
        <v>23.076923076923077</v>
      </c>
      <c r="N16" s="193">
        <f t="shared" si="6"/>
        <v>35.38461538461539</v>
      </c>
      <c r="O16" s="194">
        <f t="shared" si="7"/>
        <v>7.252747252747254</v>
      </c>
      <c r="P16" s="195">
        <f t="shared" si="8"/>
        <v>0.43956043956043955</v>
      </c>
      <c r="Q16" s="195">
        <f t="shared" si="9"/>
        <v>26.593406593406595</v>
      </c>
    </row>
    <row r="17" spans="1:17" ht="12" customHeight="1">
      <c r="A17" s="121" t="s">
        <v>128</v>
      </c>
      <c r="B17" s="122"/>
      <c r="C17" s="81">
        <v>1196</v>
      </c>
      <c r="D17" s="83">
        <v>942</v>
      </c>
      <c r="E17" s="3">
        <v>857</v>
      </c>
      <c r="F17" s="3">
        <v>319</v>
      </c>
      <c r="G17" s="3">
        <v>430</v>
      </c>
      <c r="H17" s="123">
        <v>85</v>
      </c>
      <c r="I17" s="124">
        <v>1</v>
      </c>
      <c r="J17" s="186">
        <v>253</v>
      </c>
      <c r="K17" s="191">
        <f t="shared" si="4"/>
        <v>78.76254180602007</v>
      </c>
      <c r="L17" s="192">
        <f t="shared" si="5"/>
        <v>71.65551839464884</v>
      </c>
      <c r="M17" s="193">
        <f t="shared" si="3"/>
        <v>26.672240802675585</v>
      </c>
      <c r="N17" s="193">
        <f t="shared" si="6"/>
        <v>35.953177257525084</v>
      </c>
      <c r="O17" s="194">
        <f t="shared" si="7"/>
        <v>7.1070234113712365</v>
      </c>
      <c r="P17" s="195">
        <f t="shared" si="8"/>
        <v>0.08361204013377926</v>
      </c>
      <c r="Q17" s="195">
        <f t="shared" si="9"/>
        <v>21.153846153846153</v>
      </c>
    </row>
    <row r="18" spans="1:17" ht="12" customHeight="1">
      <c r="A18" s="121" t="s">
        <v>129</v>
      </c>
      <c r="B18" s="122"/>
      <c r="C18" s="81">
        <v>1020</v>
      </c>
      <c r="D18" s="83">
        <v>734</v>
      </c>
      <c r="E18" s="3">
        <v>680</v>
      </c>
      <c r="F18" s="3">
        <v>259</v>
      </c>
      <c r="G18" s="3">
        <v>326</v>
      </c>
      <c r="H18" s="123">
        <v>54</v>
      </c>
      <c r="I18" s="124">
        <v>2</v>
      </c>
      <c r="J18" s="186">
        <v>284</v>
      </c>
      <c r="K18" s="191">
        <f t="shared" si="4"/>
        <v>71.96078431372548</v>
      </c>
      <c r="L18" s="192">
        <f t="shared" si="5"/>
        <v>66.66666666666666</v>
      </c>
      <c r="M18" s="193">
        <f t="shared" si="3"/>
        <v>25.392156862745097</v>
      </c>
      <c r="N18" s="193">
        <f t="shared" si="6"/>
        <v>31.960784313725487</v>
      </c>
      <c r="O18" s="194">
        <f t="shared" si="7"/>
        <v>5.294117647058823</v>
      </c>
      <c r="P18" s="195">
        <f t="shared" si="8"/>
        <v>0.19607843137254902</v>
      </c>
      <c r="Q18" s="195">
        <f t="shared" si="9"/>
        <v>27.84313725490196</v>
      </c>
    </row>
    <row r="19" spans="1:17" ht="12" customHeight="1">
      <c r="A19" s="115" t="s">
        <v>130</v>
      </c>
      <c r="B19" s="116"/>
      <c r="C19" s="84">
        <v>941</v>
      </c>
      <c r="D19" s="86">
        <v>604</v>
      </c>
      <c r="E19" s="117">
        <v>552</v>
      </c>
      <c r="F19" s="117">
        <v>241</v>
      </c>
      <c r="G19" s="117">
        <v>225</v>
      </c>
      <c r="H19" s="118">
        <v>52</v>
      </c>
      <c r="I19" s="119">
        <v>6</v>
      </c>
      <c r="J19" s="187">
        <v>331</v>
      </c>
      <c r="K19" s="196">
        <f t="shared" si="4"/>
        <v>64.18703506907545</v>
      </c>
      <c r="L19" s="197">
        <f t="shared" si="5"/>
        <v>58.66099893730075</v>
      </c>
      <c r="M19" s="198">
        <f t="shared" si="3"/>
        <v>25.61105207226355</v>
      </c>
      <c r="N19" s="198">
        <f t="shared" si="6"/>
        <v>23.910733262486715</v>
      </c>
      <c r="O19" s="199">
        <f t="shared" si="7"/>
        <v>5.526036131774708</v>
      </c>
      <c r="P19" s="200">
        <f t="shared" si="8"/>
        <v>0.6376195536663124</v>
      </c>
      <c r="Q19" s="200">
        <f t="shared" si="9"/>
        <v>35.17534537725824</v>
      </c>
    </row>
    <row r="20" spans="1:17" ht="12" customHeight="1">
      <c r="A20" s="121" t="s">
        <v>131</v>
      </c>
      <c r="B20" s="122"/>
      <c r="C20" s="81">
        <v>578</v>
      </c>
      <c r="D20" s="83">
        <v>393</v>
      </c>
      <c r="E20" s="3">
        <v>358</v>
      </c>
      <c r="F20" s="3">
        <v>136</v>
      </c>
      <c r="G20" s="3">
        <v>169</v>
      </c>
      <c r="H20" s="123">
        <v>35</v>
      </c>
      <c r="I20" s="124">
        <v>3</v>
      </c>
      <c r="J20" s="186">
        <v>182</v>
      </c>
      <c r="K20" s="191">
        <f t="shared" si="4"/>
        <v>67.99307958477509</v>
      </c>
      <c r="L20" s="192">
        <f t="shared" si="5"/>
        <v>61.93771626297578</v>
      </c>
      <c r="M20" s="193">
        <f t="shared" si="3"/>
        <v>23.52941176470588</v>
      </c>
      <c r="N20" s="193">
        <f t="shared" si="6"/>
        <v>29.238754325259514</v>
      </c>
      <c r="O20" s="194">
        <f t="shared" si="7"/>
        <v>6.055363321799308</v>
      </c>
      <c r="P20" s="195">
        <f t="shared" si="8"/>
        <v>0.5190311418685121</v>
      </c>
      <c r="Q20" s="195">
        <f t="shared" si="9"/>
        <v>31.4878892733564</v>
      </c>
    </row>
    <row r="21" spans="1:17" ht="12" customHeight="1">
      <c r="A21" s="121" t="s">
        <v>132</v>
      </c>
      <c r="B21" s="122"/>
      <c r="C21" s="81">
        <v>790</v>
      </c>
      <c r="D21" s="83">
        <v>591</v>
      </c>
      <c r="E21" s="3">
        <v>536</v>
      </c>
      <c r="F21" s="3">
        <v>221</v>
      </c>
      <c r="G21" s="3">
        <v>266</v>
      </c>
      <c r="H21" s="123">
        <v>55</v>
      </c>
      <c r="I21" s="124">
        <v>2</v>
      </c>
      <c r="J21" s="186">
        <v>197</v>
      </c>
      <c r="K21" s="191">
        <f t="shared" si="4"/>
        <v>74.81012658227849</v>
      </c>
      <c r="L21" s="192">
        <f t="shared" si="5"/>
        <v>67.84810126582278</v>
      </c>
      <c r="M21" s="193">
        <f t="shared" si="3"/>
        <v>27.974683544303797</v>
      </c>
      <c r="N21" s="193">
        <f t="shared" si="6"/>
        <v>33.67088607594937</v>
      </c>
      <c r="O21" s="194">
        <f t="shared" si="7"/>
        <v>6.962025316455696</v>
      </c>
      <c r="P21" s="195">
        <f t="shared" si="8"/>
        <v>0.25316455696202533</v>
      </c>
      <c r="Q21" s="195">
        <f t="shared" si="9"/>
        <v>24.936708860759495</v>
      </c>
    </row>
    <row r="22" spans="1:17" ht="12" customHeight="1">
      <c r="A22" s="121" t="s">
        <v>133</v>
      </c>
      <c r="B22" s="122"/>
      <c r="C22" s="81">
        <v>1860</v>
      </c>
      <c r="D22" s="83">
        <v>1363</v>
      </c>
      <c r="E22" s="3">
        <v>1296</v>
      </c>
      <c r="F22" s="3">
        <v>516</v>
      </c>
      <c r="G22" s="3">
        <v>638</v>
      </c>
      <c r="H22" s="123">
        <v>67</v>
      </c>
      <c r="I22" s="124">
        <v>5</v>
      </c>
      <c r="J22" s="186">
        <v>492</v>
      </c>
      <c r="K22" s="191">
        <f t="shared" si="4"/>
        <v>73.27956989247312</v>
      </c>
      <c r="L22" s="192">
        <f t="shared" si="5"/>
        <v>69.6774193548387</v>
      </c>
      <c r="M22" s="193">
        <f t="shared" si="3"/>
        <v>27.741935483870968</v>
      </c>
      <c r="N22" s="193">
        <f t="shared" si="6"/>
        <v>34.30107526881721</v>
      </c>
      <c r="O22" s="194">
        <f t="shared" si="7"/>
        <v>3.6021505376344085</v>
      </c>
      <c r="P22" s="195">
        <f t="shared" si="8"/>
        <v>0.2688172043010753</v>
      </c>
      <c r="Q22" s="195">
        <f t="shared" si="9"/>
        <v>26.451612903225808</v>
      </c>
    </row>
    <row r="23" spans="1:17" ht="12" customHeight="1">
      <c r="A23" s="125" t="s">
        <v>134</v>
      </c>
      <c r="B23" s="126"/>
      <c r="C23" s="87">
        <v>612</v>
      </c>
      <c r="D23" s="89">
        <v>447</v>
      </c>
      <c r="E23" s="127">
        <v>404</v>
      </c>
      <c r="F23" s="127">
        <v>180</v>
      </c>
      <c r="G23" s="127">
        <v>186</v>
      </c>
      <c r="H23" s="131">
        <v>43</v>
      </c>
      <c r="I23" s="129">
        <v>4</v>
      </c>
      <c r="J23" s="188">
        <v>161</v>
      </c>
      <c r="K23" s="204">
        <f t="shared" si="4"/>
        <v>73.0392156862745</v>
      </c>
      <c r="L23" s="201">
        <f t="shared" si="5"/>
        <v>66.01307189542483</v>
      </c>
      <c r="M23" s="202">
        <f t="shared" si="3"/>
        <v>29.411764705882355</v>
      </c>
      <c r="N23" s="202">
        <f t="shared" si="6"/>
        <v>30.392156862745097</v>
      </c>
      <c r="O23" s="205">
        <f t="shared" si="7"/>
        <v>7.026143790849673</v>
      </c>
      <c r="P23" s="206">
        <f t="shared" si="8"/>
        <v>0.6535947712418301</v>
      </c>
      <c r="Q23" s="206">
        <f t="shared" si="9"/>
        <v>26.307189542483663</v>
      </c>
    </row>
    <row r="24" spans="1:17" ht="12" customHeight="1">
      <c r="A24" s="121" t="s">
        <v>135</v>
      </c>
      <c r="B24" s="122"/>
      <c r="C24" s="81">
        <v>1071</v>
      </c>
      <c r="D24" s="83">
        <v>675</v>
      </c>
      <c r="E24" s="3">
        <v>630</v>
      </c>
      <c r="F24" s="3">
        <v>266</v>
      </c>
      <c r="G24" s="3">
        <v>273</v>
      </c>
      <c r="H24" s="123">
        <v>45</v>
      </c>
      <c r="I24" s="124">
        <v>6</v>
      </c>
      <c r="J24" s="186">
        <v>390</v>
      </c>
      <c r="K24" s="191">
        <f t="shared" si="4"/>
        <v>63.02521008403361</v>
      </c>
      <c r="L24" s="192">
        <f t="shared" si="5"/>
        <v>58.82352941176471</v>
      </c>
      <c r="M24" s="193">
        <f t="shared" si="3"/>
        <v>24.836601307189543</v>
      </c>
      <c r="N24" s="193">
        <f t="shared" si="6"/>
        <v>25.49019607843137</v>
      </c>
      <c r="O24" s="194">
        <f t="shared" si="7"/>
        <v>4.201680672268908</v>
      </c>
      <c r="P24" s="195">
        <f t="shared" si="8"/>
        <v>0.5602240896358543</v>
      </c>
      <c r="Q24" s="195">
        <f t="shared" si="9"/>
        <v>36.41456582633053</v>
      </c>
    </row>
    <row r="25" spans="1:17" ht="12" customHeight="1">
      <c r="A25" s="121" t="s">
        <v>136</v>
      </c>
      <c r="B25" s="122"/>
      <c r="C25" s="81">
        <v>407</v>
      </c>
      <c r="D25" s="83">
        <v>219</v>
      </c>
      <c r="E25" s="3">
        <v>200</v>
      </c>
      <c r="F25" s="3">
        <v>98</v>
      </c>
      <c r="G25" s="3">
        <v>78</v>
      </c>
      <c r="H25" s="123">
        <v>19</v>
      </c>
      <c r="I25" s="124">
        <v>1</v>
      </c>
      <c r="J25" s="186">
        <v>187</v>
      </c>
      <c r="K25" s="191">
        <f t="shared" si="4"/>
        <v>53.8083538083538</v>
      </c>
      <c r="L25" s="192">
        <f t="shared" si="5"/>
        <v>49.14004914004914</v>
      </c>
      <c r="M25" s="193">
        <f t="shared" si="3"/>
        <v>24.078624078624077</v>
      </c>
      <c r="N25" s="193">
        <f t="shared" si="6"/>
        <v>19.164619164619165</v>
      </c>
      <c r="O25" s="194">
        <f t="shared" si="7"/>
        <v>4.668304668304668</v>
      </c>
      <c r="P25" s="195">
        <f t="shared" si="8"/>
        <v>0.2457002457002457</v>
      </c>
      <c r="Q25" s="195">
        <f t="shared" si="9"/>
        <v>45.94594594594595</v>
      </c>
    </row>
    <row r="26" spans="1:17" ht="12" customHeight="1">
      <c r="A26" s="121" t="s">
        <v>137</v>
      </c>
      <c r="B26" s="122"/>
      <c r="C26" s="81">
        <v>529</v>
      </c>
      <c r="D26" s="83">
        <v>341</v>
      </c>
      <c r="E26" s="3">
        <v>309</v>
      </c>
      <c r="F26" s="3">
        <v>132</v>
      </c>
      <c r="G26" s="3">
        <v>143</v>
      </c>
      <c r="H26" s="123">
        <v>32</v>
      </c>
      <c r="I26" s="124">
        <v>2</v>
      </c>
      <c r="J26" s="186">
        <v>186</v>
      </c>
      <c r="K26" s="191">
        <f t="shared" si="4"/>
        <v>64.46124763705104</v>
      </c>
      <c r="L26" s="192">
        <f t="shared" si="5"/>
        <v>58.41209829867675</v>
      </c>
      <c r="M26" s="193">
        <f t="shared" si="3"/>
        <v>24.95274102079395</v>
      </c>
      <c r="N26" s="193">
        <f t="shared" si="6"/>
        <v>27.032136105860115</v>
      </c>
      <c r="O26" s="194">
        <f t="shared" si="7"/>
        <v>6.049149338374291</v>
      </c>
      <c r="P26" s="195">
        <f t="shared" si="8"/>
        <v>0.3780718336483932</v>
      </c>
      <c r="Q26" s="195">
        <f t="shared" si="9"/>
        <v>35.16068052930057</v>
      </c>
    </row>
    <row r="27" spans="1:17" ht="12" customHeight="1">
      <c r="A27" s="121" t="s">
        <v>138</v>
      </c>
      <c r="B27" s="122"/>
      <c r="C27" s="81">
        <v>277</v>
      </c>
      <c r="D27" s="83">
        <v>201</v>
      </c>
      <c r="E27" s="3">
        <v>183</v>
      </c>
      <c r="F27" s="3">
        <v>73</v>
      </c>
      <c r="G27" s="3">
        <v>84</v>
      </c>
      <c r="H27" s="123">
        <v>18</v>
      </c>
      <c r="I27" s="124" t="s">
        <v>5</v>
      </c>
      <c r="J27" s="186">
        <v>76</v>
      </c>
      <c r="K27" s="191">
        <f t="shared" si="4"/>
        <v>72.56317689530685</v>
      </c>
      <c r="L27" s="192">
        <f t="shared" si="5"/>
        <v>66.06498194945848</v>
      </c>
      <c r="M27" s="193">
        <f t="shared" si="3"/>
        <v>26.353790613718413</v>
      </c>
      <c r="N27" s="193">
        <f t="shared" si="6"/>
        <v>30.324909747292416</v>
      </c>
      <c r="O27" s="194">
        <f t="shared" si="7"/>
        <v>6.4981949458483745</v>
      </c>
      <c r="P27" s="124" t="s">
        <v>5</v>
      </c>
      <c r="Q27" s="195">
        <f t="shared" si="9"/>
        <v>27.436823104693143</v>
      </c>
    </row>
    <row r="28" spans="1:17" ht="12" customHeight="1">
      <c r="A28" s="121" t="s">
        <v>139</v>
      </c>
      <c r="B28" s="122"/>
      <c r="C28" s="81">
        <v>251</v>
      </c>
      <c r="D28" s="83">
        <v>179</v>
      </c>
      <c r="E28" s="3">
        <v>164</v>
      </c>
      <c r="F28" s="3">
        <v>57</v>
      </c>
      <c r="G28" s="3">
        <v>85</v>
      </c>
      <c r="H28" s="123">
        <v>15</v>
      </c>
      <c r="I28" s="124" t="s">
        <v>5</v>
      </c>
      <c r="J28" s="186">
        <v>72</v>
      </c>
      <c r="K28" s="191">
        <f t="shared" si="4"/>
        <v>71.31474103585657</v>
      </c>
      <c r="L28" s="192">
        <f t="shared" si="5"/>
        <v>65.33864541832669</v>
      </c>
      <c r="M28" s="193">
        <f t="shared" si="3"/>
        <v>22.709163346613543</v>
      </c>
      <c r="N28" s="193">
        <f t="shared" si="6"/>
        <v>33.86454183266932</v>
      </c>
      <c r="O28" s="194">
        <f t="shared" si="7"/>
        <v>5.9760956175298805</v>
      </c>
      <c r="P28" s="124" t="s">
        <v>5</v>
      </c>
      <c r="Q28" s="195">
        <f t="shared" si="9"/>
        <v>28.68525896414343</v>
      </c>
    </row>
    <row r="29" spans="1:17" ht="12" customHeight="1">
      <c r="A29" s="115" t="s">
        <v>140</v>
      </c>
      <c r="B29" s="116"/>
      <c r="C29" s="84">
        <v>380</v>
      </c>
      <c r="D29" s="86">
        <v>280</v>
      </c>
      <c r="E29" s="117">
        <v>263</v>
      </c>
      <c r="F29" s="117">
        <v>114</v>
      </c>
      <c r="G29" s="117">
        <v>125</v>
      </c>
      <c r="H29" s="118">
        <v>17</v>
      </c>
      <c r="I29" s="119">
        <v>3</v>
      </c>
      <c r="J29" s="187">
        <v>97</v>
      </c>
      <c r="K29" s="196">
        <f t="shared" si="4"/>
        <v>73.68421052631578</v>
      </c>
      <c r="L29" s="197">
        <f t="shared" si="5"/>
        <v>69.21052631578948</v>
      </c>
      <c r="M29" s="198">
        <f t="shared" si="3"/>
        <v>30</v>
      </c>
      <c r="N29" s="198">
        <f t="shared" si="6"/>
        <v>32.89473684210527</v>
      </c>
      <c r="O29" s="199">
        <f t="shared" si="7"/>
        <v>4.473684210526316</v>
      </c>
      <c r="P29" s="200">
        <f t="shared" si="8"/>
        <v>0.7894736842105263</v>
      </c>
      <c r="Q29" s="200">
        <f t="shared" si="9"/>
        <v>25.526315789473685</v>
      </c>
    </row>
    <row r="30" spans="1:17" ht="12" customHeight="1">
      <c r="A30" s="121" t="s">
        <v>141</v>
      </c>
      <c r="B30" s="122"/>
      <c r="C30" s="81">
        <v>1145</v>
      </c>
      <c r="D30" s="83">
        <v>829</v>
      </c>
      <c r="E30" s="3">
        <v>783</v>
      </c>
      <c r="F30" s="3">
        <v>311</v>
      </c>
      <c r="G30" s="3">
        <v>357</v>
      </c>
      <c r="H30" s="123">
        <v>46</v>
      </c>
      <c r="I30" s="124">
        <v>4</v>
      </c>
      <c r="J30" s="186">
        <v>312</v>
      </c>
      <c r="K30" s="191">
        <f t="shared" si="4"/>
        <v>72.40174672489083</v>
      </c>
      <c r="L30" s="192">
        <f t="shared" si="5"/>
        <v>68.38427947598254</v>
      </c>
      <c r="M30" s="193">
        <f t="shared" si="3"/>
        <v>27.161572052401745</v>
      </c>
      <c r="N30" s="193">
        <f t="shared" si="6"/>
        <v>31.179039301310045</v>
      </c>
      <c r="O30" s="194">
        <f t="shared" si="7"/>
        <v>4.017467248908297</v>
      </c>
      <c r="P30" s="195">
        <f t="shared" si="8"/>
        <v>0.34934497816593885</v>
      </c>
      <c r="Q30" s="195">
        <f t="shared" si="9"/>
        <v>27.24890829694323</v>
      </c>
    </row>
    <row r="31" spans="1:17" ht="12" customHeight="1">
      <c r="A31" s="121" t="s">
        <v>142</v>
      </c>
      <c r="B31" s="122"/>
      <c r="C31" s="81">
        <v>217</v>
      </c>
      <c r="D31" s="83">
        <v>130</v>
      </c>
      <c r="E31" s="3">
        <v>117</v>
      </c>
      <c r="F31" s="3">
        <v>42</v>
      </c>
      <c r="G31" s="3">
        <v>37</v>
      </c>
      <c r="H31" s="123">
        <v>13</v>
      </c>
      <c r="I31" s="124">
        <v>1</v>
      </c>
      <c r="J31" s="186">
        <v>86</v>
      </c>
      <c r="K31" s="191">
        <f t="shared" si="4"/>
        <v>59.907834101382484</v>
      </c>
      <c r="L31" s="192">
        <f t="shared" si="5"/>
        <v>53.91705069124424</v>
      </c>
      <c r="M31" s="193">
        <f t="shared" si="3"/>
        <v>19.35483870967742</v>
      </c>
      <c r="N31" s="193">
        <f t="shared" si="6"/>
        <v>17.050691244239633</v>
      </c>
      <c r="O31" s="194">
        <f t="shared" si="7"/>
        <v>5.990783410138248</v>
      </c>
      <c r="P31" s="195">
        <f t="shared" si="8"/>
        <v>0.4608294930875576</v>
      </c>
      <c r="Q31" s="195">
        <f t="shared" si="9"/>
        <v>39.63133640552996</v>
      </c>
    </row>
    <row r="32" spans="1:17" ht="12" customHeight="1">
      <c r="A32" s="121" t="s">
        <v>143</v>
      </c>
      <c r="B32" s="122"/>
      <c r="C32" s="81">
        <v>534</v>
      </c>
      <c r="D32" s="83">
        <v>321</v>
      </c>
      <c r="E32" s="3">
        <v>300</v>
      </c>
      <c r="F32" s="3">
        <v>136</v>
      </c>
      <c r="G32" s="3">
        <v>112</v>
      </c>
      <c r="H32" s="123">
        <v>21</v>
      </c>
      <c r="I32" s="124">
        <v>4</v>
      </c>
      <c r="J32" s="186">
        <v>209</v>
      </c>
      <c r="K32" s="191">
        <f t="shared" si="4"/>
        <v>60.1123595505618</v>
      </c>
      <c r="L32" s="192">
        <f t="shared" si="5"/>
        <v>56.17977528089888</v>
      </c>
      <c r="M32" s="193">
        <f t="shared" si="3"/>
        <v>25.468164794007492</v>
      </c>
      <c r="N32" s="193">
        <f t="shared" si="6"/>
        <v>20.973782771535582</v>
      </c>
      <c r="O32" s="194">
        <f t="shared" si="7"/>
        <v>3.932584269662921</v>
      </c>
      <c r="P32" s="195">
        <f t="shared" si="8"/>
        <v>0.7490636704119851</v>
      </c>
      <c r="Q32" s="195">
        <f t="shared" si="9"/>
        <v>39.13857677902622</v>
      </c>
    </row>
    <row r="33" spans="1:17" ht="12" customHeight="1">
      <c r="A33" s="125" t="s">
        <v>144</v>
      </c>
      <c r="B33" s="126"/>
      <c r="C33" s="87">
        <v>208</v>
      </c>
      <c r="D33" s="89">
        <v>125</v>
      </c>
      <c r="E33" s="127">
        <v>108</v>
      </c>
      <c r="F33" s="127">
        <v>50</v>
      </c>
      <c r="G33" s="127">
        <v>45</v>
      </c>
      <c r="H33" s="131">
        <v>17</v>
      </c>
      <c r="I33" s="129" t="s">
        <v>5</v>
      </c>
      <c r="J33" s="188">
        <v>83</v>
      </c>
      <c r="K33" s="204">
        <f t="shared" si="4"/>
        <v>60.09615384615385</v>
      </c>
      <c r="L33" s="201">
        <f t="shared" si="5"/>
        <v>51.92307692307693</v>
      </c>
      <c r="M33" s="202">
        <f t="shared" si="3"/>
        <v>24.03846153846154</v>
      </c>
      <c r="N33" s="202">
        <f t="shared" si="6"/>
        <v>21.634615384615387</v>
      </c>
      <c r="O33" s="205">
        <f t="shared" si="7"/>
        <v>8.173076923076923</v>
      </c>
      <c r="P33" s="129" t="s">
        <v>5</v>
      </c>
      <c r="Q33" s="206">
        <f t="shared" si="9"/>
        <v>39.90384615384615</v>
      </c>
    </row>
    <row r="34" spans="1:17" ht="12" customHeight="1">
      <c r="A34" s="121" t="s">
        <v>145</v>
      </c>
      <c r="B34" s="122"/>
      <c r="C34" s="81">
        <v>280</v>
      </c>
      <c r="D34" s="83">
        <v>193</v>
      </c>
      <c r="E34" s="3">
        <v>181</v>
      </c>
      <c r="F34" s="3">
        <v>76</v>
      </c>
      <c r="G34" s="3">
        <v>84</v>
      </c>
      <c r="H34" s="123">
        <v>12</v>
      </c>
      <c r="I34" s="124">
        <v>3</v>
      </c>
      <c r="J34" s="186">
        <v>84</v>
      </c>
      <c r="K34" s="191">
        <f t="shared" si="4"/>
        <v>68.92857142857143</v>
      </c>
      <c r="L34" s="192">
        <f t="shared" si="5"/>
        <v>64.64285714285715</v>
      </c>
      <c r="M34" s="193">
        <f t="shared" si="3"/>
        <v>27.142857142857142</v>
      </c>
      <c r="N34" s="193">
        <f t="shared" si="6"/>
        <v>30</v>
      </c>
      <c r="O34" s="194">
        <f t="shared" si="7"/>
        <v>4.285714285714286</v>
      </c>
      <c r="P34" s="195">
        <f t="shared" si="8"/>
        <v>1.0714285714285714</v>
      </c>
      <c r="Q34" s="195">
        <f t="shared" si="9"/>
        <v>30</v>
      </c>
    </row>
    <row r="35" spans="1:17" ht="12" customHeight="1">
      <c r="A35" s="121" t="s">
        <v>146</v>
      </c>
      <c r="B35" s="122"/>
      <c r="C35" s="81">
        <v>863</v>
      </c>
      <c r="D35" s="83">
        <v>592</v>
      </c>
      <c r="E35" s="3">
        <v>541</v>
      </c>
      <c r="F35" s="3">
        <v>236</v>
      </c>
      <c r="G35" s="3">
        <v>229</v>
      </c>
      <c r="H35" s="123">
        <v>51</v>
      </c>
      <c r="I35" s="124">
        <v>5</v>
      </c>
      <c r="J35" s="186">
        <v>266</v>
      </c>
      <c r="K35" s="191">
        <f t="shared" si="4"/>
        <v>68.59791425260718</v>
      </c>
      <c r="L35" s="192">
        <f t="shared" si="5"/>
        <v>62.6882966396292</v>
      </c>
      <c r="M35" s="193">
        <f t="shared" si="3"/>
        <v>27.346465816917732</v>
      </c>
      <c r="N35" s="193">
        <f t="shared" si="6"/>
        <v>26.535341830822713</v>
      </c>
      <c r="O35" s="194">
        <f t="shared" si="7"/>
        <v>5.909617612977984</v>
      </c>
      <c r="P35" s="195">
        <f t="shared" si="8"/>
        <v>0.5793742757821553</v>
      </c>
      <c r="Q35" s="195">
        <f t="shared" si="9"/>
        <v>30.82271147161066</v>
      </c>
    </row>
    <row r="36" spans="1:17" ht="12" customHeight="1">
      <c r="A36" s="121" t="s">
        <v>147</v>
      </c>
      <c r="B36" s="122"/>
      <c r="C36" s="81">
        <v>570</v>
      </c>
      <c r="D36" s="83">
        <v>414</v>
      </c>
      <c r="E36" s="3">
        <v>387</v>
      </c>
      <c r="F36" s="3">
        <v>150</v>
      </c>
      <c r="G36" s="3">
        <v>197</v>
      </c>
      <c r="H36" s="123">
        <v>27</v>
      </c>
      <c r="I36" s="124" t="s">
        <v>5</v>
      </c>
      <c r="J36" s="186">
        <v>156</v>
      </c>
      <c r="K36" s="191">
        <f t="shared" si="4"/>
        <v>72.63157894736842</v>
      </c>
      <c r="L36" s="192">
        <f t="shared" si="5"/>
        <v>67.89473684210526</v>
      </c>
      <c r="M36" s="193">
        <f t="shared" si="3"/>
        <v>26.31578947368421</v>
      </c>
      <c r="N36" s="193">
        <f t="shared" si="6"/>
        <v>34.56140350877193</v>
      </c>
      <c r="O36" s="194">
        <f t="shared" si="7"/>
        <v>4.736842105263158</v>
      </c>
      <c r="P36" s="124" t="s">
        <v>5</v>
      </c>
      <c r="Q36" s="195">
        <f t="shared" si="9"/>
        <v>27.368421052631582</v>
      </c>
    </row>
    <row r="37" spans="1:17" ht="12" customHeight="1">
      <c r="A37" s="121" t="s">
        <v>148</v>
      </c>
      <c r="B37" s="122"/>
      <c r="C37" s="81">
        <v>629</v>
      </c>
      <c r="D37" s="83">
        <v>349</v>
      </c>
      <c r="E37" s="3">
        <v>322</v>
      </c>
      <c r="F37" s="3">
        <v>128</v>
      </c>
      <c r="G37" s="3">
        <v>135</v>
      </c>
      <c r="H37" s="123">
        <v>27</v>
      </c>
      <c r="I37" s="124">
        <v>2</v>
      </c>
      <c r="J37" s="186">
        <v>278</v>
      </c>
      <c r="K37" s="191">
        <f t="shared" si="4"/>
        <v>55.484896661367245</v>
      </c>
      <c r="L37" s="192">
        <f t="shared" si="5"/>
        <v>51.19236883942766</v>
      </c>
      <c r="M37" s="193">
        <f t="shared" si="3"/>
        <v>20.349761526232115</v>
      </c>
      <c r="N37" s="193">
        <f t="shared" si="6"/>
        <v>21.462639109697935</v>
      </c>
      <c r="O37" s="194">
        <f t="shared" si="7"/>
        <v>4.292527821939586</v>
      </c>
      <c r="P37" s="195">
        <f t="shared" si="8"/>
        <v>0.3179650238473768</v>
      </c>
      <c r="Q37" s="195">
        <f t="shared" si="9"/>
        <v>44.19713831478537</v>
      </c>
    </row>
    <row r="38" spans="1:17" ht="12" customHeight="1">
      <c r="A38" s="121" t="s">
        <v>149</v>
      </c>
      <c r="B38" s="122"/>
      <c r="C38" s="81">
        <v>460</v>
      </c>
      <c r="D38" s="83">
        <v>246</v>
      </c>
      <c r="E38" s="3">
        <v>221</v>
      </c>
      <c r="F38" s="3">
        <v>99</v>
      </c>
      <c r="G38" s="3">
        <v>98</v>
      </c>
      <c r="H38" s="123">
        <v>25</v>
      </c>
      <c r="I38" s="124">
        <v>3</v>
      </c>
      <c r="J38" s="186">
        <v>211</v>
      </c>
      <c r="K38" s="191">
        <f t="shared" si="4"/>
        <v>53.47826086956522</v>
      </c>
      <c r="L38" s="192">
        <f t="shared" si="5"/>
        <v>48.04347826086956</v>
      </c>
      <c r="M38" s="193">
        <f t="shared" si="3"/>
        <v>21.521739130434785</v>
      </c>
      <c r="N38" s="193">
        <f t="shared" si="6"/>
        <v>21.304347826086957</v>
      </c>
      <c r="O38" s="194">
        <f t="shared" si="7"/>
        <v>5.434782608695652</v>
      </c>
      <c r="P38" s="195">
        <f t="shared" si="8"/>
        <v>0.6521739130434783</v>
      </c>
      <c r="Q38" s="195">
        <f t="shared" si="9"/>
        <v>45.869565217391305</v>
      </c>
    </row>
    <row r="39" spans="1:17" ht="12" customHeight="1">
      <c r="A39" s="115" t="s">
        <v>150</v>
      </c>
      <c r="B39" s="116"/>
      <c r="C39" s="84">
        <v>334</v>
      </c>
      <c r="D39" s="86">
        <v>171</v>
      </c>
      <c r="E39" s="117">
        <v>151</v>
      </c>
      <c r="F39" s="117">
        <v>71</v>
      </c>
      <c r="G39" s="117">
        <v>64</v>
      </c>
      <c r="H39" s="118">
        <v>20</v>
      </c>
      <c r="I39" s="119">
        <v>3</v>
      </c>
      <c r="J39" s="187">
        <v>160</v>
      </c>
      <c r="K39" s="196">
        <f t="shared" si="4"/>
        <v>51.19760479041916</v>
      </c>
      <c r="L39" s="197">
        <f t="shared" si="5"/>
        <v>45.209580838323355</v>
      </c>
      <c r="M39" s="198">
        <f t="shared" si="3"/>
        <v>21.25748502994012</v>
      </c>
      <c r="N39" s="198">
        <f t="shared" si="6"/>
        <v>19.16167664670659</v>
      </c>
      <c r="O39" s="199">
        <f t="shared" si="7"/>
        <v>5.9880239520958085</v>
      </c>
      <c r="P39" s="200">
        <f t="shared" si="8"/>
        <v>0.8982035928143712</v>
      </c>
      <c r="Q39" s="200">
        <f t="shared" si="9"/>
        <v>47.90419161676647</v>
      </c>
    </row>
    <row r="40" spans="1:17" ht="12" customHeight="1">
      <c r="A40" s="121" t="s">
        <v>151</v>
      </c>
      <c r="B40" s="122"/>
      <c r="C40" s="81">
        <v>284</v>
      </c>
      <c r="D40" s="83">
        <v>190</v>
      </c>
      <c r="E40" s="3">
        <v>179</v>
      </c>
      <c r="F40" s="3">
        <v>71</v>
      </c>
      <c r="G40" s="3">
        <v>86</v>
      </c>
      <c r="H40" s="123">
        <v>11</v>
      </c>
      <c r="I40" s="124">
        <v>1</v>
      </c>
      <c r="J40" s="186">
        <v>93</v>
      </c>
      <c r="K40" s="191">
        <f t="shared" si="4"/>
        <v>66.90140845070422</v>
      </c>
      <c r="L40" s="192">
        <f t="shared" si="5"/>
        <v>63.02816901408451</v>
      </c>
      <c r="M40" s="193">
        <f t="shared" si="3"/>
        <v>25</v>
      </c>
      <c r="N40" s="193">
        <f t="shared" si="6"/>
        <v>30.28169014084507</v>
      </c>
      <c r="O40" s="194">
        <f t="shared" si="7"/>
        <v>3.873239436619718</v>
      </c>
      <c r="P40" s="195">
        <f t="shared" si="8"/>
        <v>0.35211267605633806</v>
      </c>
      <c r="Q40" s="195">
        <f t="shared" si="9"/>
        <v>32.74647887323944</v>
      </c>
    </row>
    <row r="41" spans="1:17" ht="12" customHeight="1">
      <c r="A41" s="121" t="s">
        <v>152</v>
      </c>
      <c r="B41" s="122"/>
      <c r="C41" s="81">
        <v>527</v>
      </c>
      <c r="D41" s="83">
        <v>382</v>
      </c>
      <c r="E41" s="3">
        <v>363</v>
      </c>
      <c r="F41" s="3">
        <v>148</v>
      </c>
      <c r="G41" s="3">
        <v>175</v>
      </c>
      <c r="H41" s="123">
        <v>19</v>
      </c>
      <c r="I41" s="124">
        <v>1</v>
      </c>
      <c r="J41" s="186">
        <v>144</v>
      </c>
      <c r="K41" s="191">
        <f t="shared" si="4"/>
        <v>72.48576850094877</v>
      </c>
      <c r="L41" s="192">
        <f t="shared" si="5"/>
        <v>68.88045540796965</v>
      </c>
      <c r="M41" s="193">
        <f t="shared" si="3"/>
        <v>28.083491461100568</v>
      </c>
      <c r="N41" s="193">
        <f t="shared" si="6"/>
        <v>33.206831119544596</v>
      </c>
      <c r="O41" s="194">
        <f t="shared" si="7"/>
        <v>3.6053130929791273</v>
      </c>
      <c r="P41" s="195">
        <f t="shared" si="8"/>
        <v>0.18975332068311196</v>
      </c>
      <c r="Q41" s="195">
        <f t="shared" si="9"/>
        <v>27.32447817836812</v>
      </c>
    </row>
    <row r="42" spans="1:17" ht="12" customHeight="1">
      <c r="A42" s="121" t="s">
        <v>153</v>
      </c>
      <c r="B42" s="122"/>
      <c r="C42" s="81">
        <v>483</v>
      </c>
      <c r="D42" s="83">
        <v>351</v>
      </c>
      <c r="E42" s="3">
        <v>330</v>
      </c>
      <c r="F42" s="3">
        <v>135</v>
      </c>
      <c r="G42" s="3">
        <v>168</v>
      </c>
      <c r="H42" s="123">
        <v>21</v>
      </c>
      <c r="I42" s="124">
        <v>4</v>
      </c>
      <c r="J42" s="186">
        <v>128</v>
      </c>
      <c r="K42" s="191">
        <f t="shared" si="4"/>
        <v>72.67080745341616</v>
      </c>
      <c r="L42" s="192">
        <f t="shared" si="5"/>
        <v>68.32298136645963</v>
      </c>
      <c r="M42" s="193">
        <f t="shared" si="3"/>
        <v>27.95031055900621</v>
      </c>
      <c r="N42" s="193">
        <f t="shared" si="6"/>
        <v>34.78260869565217</v>
      </c>
      <c r="O42" s="194">
        <f t="shared" si="7"/>
        <v>4.3478260869565215</v>
      </c>
      <c r="P42" s="195">
        <f t="shared" si="8"/>
        <v>0.8281573498964804</v>
      </c>
      <c r="Q42" s="195">
        <f t="shared" si="9"/>
        <v>26.501035196687372</v>
      </c>
    </row>
    <row r="43" spans="1:17" ht="12" customHeight="1">
      <c r="A43" s="125" t="s">
        <v>154</v>
      </c>
      <c r="B43" s="126"/>
      <c r="C43" s="87">
        <v>201</v>
      </c>
      <c r="D43" s="89">
        <v>123</v>
      </c>
      <c r="E43" s="127">
        <v>110</v>
      </c>
      <c r="F43" s="127">
        <v>39</v>
      </c>
      <c r="G43" s="127">
        <v>51</v>
      </c>
      <c r="H43" s="131">
        <v>13</v>
      </c>
      <c r="I43" s="129">
        <v>3</v>
      </c>
      <c r="J43" s="188">
        <v>75</v>
      </c>
      <c r="K43" s="204">
        <f t="shared" si="4"/>
        <v>61.19402985074627</v>
      </c>
      <c r="L43" s="201">
        <f t="shared" si="5"/>
        <v>54.72636815920397</v>
      </c>
      <c r="M43" s="202">
        <f t="shared" si="3"/>
        <v>19.402985074626866</v>
      </c>
      <c r="N43" s="202">
        <f t="shared" si="6"/>
        <v>25.37313432835821</v>
      </c>
      <c r="O43" s="205">
        <f t="shared" si="7"/>
        <v>6.467661691542288</v>
      </c>
      <c r="P43" s="206">
        <f t="shared" si="8"/>
        <v>1.4925373134328357</v>
      </c>
      <c r="Q43" s="206">
        <f t="shared" si="9"/>
        <v>37.3134328358209</v>
      </c>
    </row>
    <row r="44" spans="1:17" ht="12" customHeight="1">
      <c r="A44" s="121" t="s">
        <v>155</v>
      </c>
      <c r="B44" s="122"/>
      <c r="C44" s="81">
        <v>1499</v>
      </c>
      <c r="D44" s="83">
        <v>1155</v>
      </c>
      <c r="E44" s="3">
        <v>1111</v>
      </c>
      <c r="F44" s="3">
        <v>346</v>
      </c>
      <c r="G44" s="3">
        <v>636</v>
      </c>
      <c r="H44" s="123">
        <v>44</v>
      </c>
      <c r="I44" s="124">
        <v>10</v>
      </c>
      <c r="J44" s="186">
        <v>334</v>
      </c>
      <c r="K44" s="191">
        <f t="shared" si="4"/>
        <v>77.0513675783856</v>
      </c>
      <c r="L44" s="192">
        <f t="shared" si="5"/>
        <v>74.11607738492329</v>
      </c>
      <c r="M44" s="193">
        <f t="shared" si="3"/>
        <v>23.082054703135423</v>
      </c>
      <c r="N44" s="193">
        <f t="shared" si="6"/>
        <v>42.428285523682455</v>
      </c>
      <c r="O44" s="194">
        <f t="shared" si="7"/>
        <v>2.935290193462308</v>
      </c>
      <c r="P44" s="195">
        <f t="shared" si="8"/>
        <v>0.66711140760507</v>
      </c>
      <c r="Q44" s="195">
        <f t="shared" si="9"/>
        <v>22.28152101400934</v>
      </c>
    </row>
    <row r="45" spans="1:17" ht="12" customHeight="1">
      <c r="A45" s="121" t="s">
        <v>156</v>
      </c>
      <c r="B45" s="122"/>
      <c r="C45" s="81">
        <v>273</v>
      </c>
      <c r="D45" s="83">
        <v>195</v>
      </c>
      <c r="E45" s="3">
        <v>176</v>
      </c>
      <c r="F45" s="3">
        <v>71</v>
      </c>
      <c r="G45" s="3">
        <v>75</v>
      </c>
      <c r="H45" s="123">
        <v>19</v>
      </c>
      <c r="I45" s="124" t="s">
        <v>5</v>
      </c>
      <c r="J45" s="186">
        <v>78</v>
      </c>
      <c r="K45" s="191">
        <f t="shared" si="4"/>
        <v>71.42857142857143</v>
      </c>
      <c r="L45" s="192">
        <f t="shared" si="5"/>
        <v>64.46886446886447</v>
      </c>
      <c r="M45" s="193">
        <f t="shared" si="3"/>
        <v>26.00732600732601</v>
      </c>
      <c r="N45" s="193">
        <f t="shared" si="6"/>
        <v>27.472527472527474</v>
      </c>
      <c r="O45" s="194">
        <f t="shared" si="7"/>
        <v>6.95970695970696</v>
      </c>
      <c r="P45" s="124" t="s">
        <v>5</v>
      </c>
      <c r="Q45" s="195">
        <f t="shared" si="9"/>
        <v>28.57142857142857</v>
      </c>
    </row>
    <row r="46" spans="1:17" ht="12" customHeight="1">
      <c r="A46" s="121" t="s">
        <v>157</v>
      </c>
      <c r="B46" s="122"/>
      <c r="C46" s="81">
        <v>274</v>
      </c>
      <c r="D46" s="83">
        <v>166</v>
      </c>
      <c r="E46" s="3">
        <v>149</v>
      </c>
      <c r="F46" s="3">
        <v>59</v>
      </c>
      <c r="G46" s="3">
        <v>75</v>
      </c>
      <c r="H46" s="123">
        <v>17</v>
      </c>
      <c r="I46" s="124">
        <v>1</v>
      </c>
      <c r="J46" s="186">
        <v>107</v>
      </c>
      <c r="K46" s="191">
        <f t="shared" si="4"/>
        <v>60.58394160583942</v>
      </c>
      <c r="L46" s="192">
        <f t="shared" si="5"/>
        <v>54.379562043795616</v>
      </c>
      <c r="M46" s="193">
        <f t="shared" si="3"/>
        <v>21.532846715328464</v>
      </c>
      <c r="N46" s="193">
        <f t="shared" si="6"/>
        <v>27.37226277372263</v>
      </c>
      <c r="O46" s="194">
        <f t="shared" si="7"/>
        <v>6.204379562043796</v>
      </c>
      <c r="P46" s="195">
        <f t="shared" si="8"/>
        <v>0.36496350364963503</v>
      </c>
      <c r="Q46" s="195">
        <f t="shared" si="9"/>
        <v>39.05109489051095</v>
      </c>
    </row>
    <row r="47" spans="1:17" ht="12" customHeight="1">
      <c r="A47" s="121" t="s">
        <v>158</v>
      </c>
      <c r="B47" s="122"/>
      <c r="C47" s="81">
        <v>306</v>
      </c>
      <c r="D47" s="83">
        <v>215</v>
      </c>
      <c r="E47" s="3">
        <v>190</v>
      </c>
      <c r="F47" s="3">
        <v>73</v>
      </c>
      <c r="G47" s="3">
        <v>96</v>
      </c>
      <c r="H47" s="123">
        <v>25</v>
      </c>
      <c r="I47" s="124">
        <v>3</v>
      </c>
      <c r="J47" s="186">
        <v>88</v>
      </c>
      <c r="K47" s="191">
        <f t="shared" si="4"/>
        <v>70.26143790849673</v>
      </c>
      <c r="L47" s="192">
        <f t="shared" si="5"/>
        <v>62.091503267973856</v>
      </c>
      <c r="M47" s="193">
        <f t="shared" si="3"/>
        <v>23.856209150326798</v>
      </c>
      <c r="N47" s="193">
        <f t="shared" si="6"/>
        <v>31.372549019607842</v>
      </c>
      <c r="O47" s="194">
        <f t="shared" si="7"/>
        <v>8.169934640522875</v>
      </c>
      <c r="P47" s="195">
        <f t="shared" si="8"/>
        <v>0.9803921568627451</v>
      </c>
      <c r="Q47" s="195">
        <f t="shared" si="9"/>
        <v>28.75816993464052</v>
      </c>
    </row>
    <row r="48" spans="1:17" ht="12" customHeight="1">
      <c r="A48" s="121" t="s">
        <v>159</v>
      </c>
      <c r="B48" s="122"/>
      <c r="C48" s="81">
        <v>439</v>
      </c>
      <c r="D48" s="83">
        <v>274</v>
      </c>
      <c r="E48" s="3">
        <v>244</v>
      </c>
      <c r="F48" s="3">
        <v>86</v>
      </c>
      <c r="G48" s="3">
        <v>124</v>
      </c>
      <c r="H48" s="123">
        <v>30</v>
      </c>
      <c r="I48" s="124">
        <v>6</v>
      </c>
      <c r="J48" s="186">
        <v>159</v>
      </c>
      <c r="K48" s="191">
        <f t="shared" si="4"/>
        <v>62.414578587699324</v>
      </c>
      <c r="L48" s="192">
        <f t="shared" si="5"/>
        <v>55.58086560364465</v>
      </c>
      <c r="M48" s="193">
        <f t="shared" si="3"/>
        <v>19.58997722095672</v>
      </c>
      <c r="N48" s="193">
        <f t="shared" si="6"/>
        <v>28.246013667425967</v>
      </c>
      <c r="O48" s="194">
        <f t="shared" si="7"/>
        <v>6.83371298405467</v>
      </c>
      <c r="P48" s="195">
        <f t="shared" si="8"/>
        <v>1.366742596810934</v>
      </c>
      <c r="Q48" s="195">
        <f t="shared" si="9"/>
        <v>36.21867881548975</v>
      </c>
    </row>
    <row r="49" spans="1:17" ht="12" customHeight="1">
      <c r="A49" s="115" t="s">
        <v>160</v>
      </c>
      <c r="B49" s="116"/>
      <c r="C49" s="84">
        <v>449</v>
      </c>
      <c r="D49" s="86">
        <v>306</v>
      </c>
      <c r="E49" s="117">
        <v>278</v>
      </c>
      <c r="F49" s="117">
        <v>114</v>
      </c>
      <c r="G49" s="117">
        <v>131</v>
      </c>
      <c r="H49" s="118">
        <v>28</v>
      </c>
      <c r="I49" s="119">
        <v>5</v>
      </c>
      <c r="J49" s="187">
        <v>138</v>
      </c>
      <c r="K49" s="196">
        <f t="shared" si="4"/>
        <v>68.15144766146993</v>
      </c>
      <c r="L49" s="197">
        <f t="shared" si="5"/>
        <v>61.915367483296215</v>
      </c>
      <c r="M49" s="198">
        <f t="shared" si="3"/>
        <v>25.389755011135858</v>
      </c>
      <c r="N49" s="198">
        <f t="shared" si="6"/>
        <v>29.175946547884184</v>
      </c>
      <c r="O49" s="199">
        <f t="shared" si="7"/>
        <v>6.23608017817372</v>
      </c>
      <c r="P49" s="200">
        <f t="shared" si="8"/>
        <v>1.1135857461024499</v>
      </c>
      <c r="Q49" s="200">
        <f t="shared" si="9"/>
        <v>30.734966592427615</v>
      </c>
    </row>
    <row r="50" spans="1:17" ht="12" customHeight="1">
      <c r="A50" s="121" t="s">
        <v>161</v>
      </c>
      <c r="B50" s="122"/>
      <c r="C50" s="81">
        <v>298</v>
      </c>
      <c r="D50" s="83">
        <v>201</v>
      </c>
      <c r="E50" s="3">
        <v>188</v>
      </c>
      <c r="F50" s="3">
        <v>59</v>
      </c>
      <c r="G50" s="3">
        <v>96</v>
      </c>
      <c r="H50" s="123">
        <v>13</v>
      </c>
      <c r="I50" s="124">
        <v>1</v>
      </c>
      <c r="J50" s="186">
        <v>96</v>
      </c>
      <c r="K50" s="191">
        <f t="shared" si="4"/>
        <v>67.4496644295302</v>
      </c>
      <c r="L50" s="192">
        <f t="shared" si="5"/>
        <v>63.08724832214765</v>
      </c>
      <c r="M50" s="193">
        <f t="shared" si="3"/>
        <v>19.798657718120804</v>
      </c>
      <c r="N50" s="193">
        <f t="shared" si="6"/>
        <v>32.21476510067114</v>
      </c>
      <c r="O50" s="194">
        <f t="shared" si="7"/>
        <v>4.3624161073825505</v>
      </c>
      <c r="P50" s="195">
        <f t="shared" si="8"/>
        <v>0.33557046979865773</v>
      </c>
      <c r="Q50" s="195">
        <f t="shared" si="9"/>
        <v>32.21476510067114</v>
      </c>
    </row>
    <row r="51" spans="1:17" ht="12" customHeight="1">
      <c r="A51" s="121" t="s">
        <v>162</v>
      </c>
      <c r="B51" s="122"/>
      <c r="C51" s="81">
        <v>1552</v>
      </c>
      <c r="D51" s="83">
        <v>1071</v>
      </c>
      <c r="E51" s="3">
        <v>1014</v>
      </c>
      <c r="F51" s="3">
        <v>335</v>
      </c>
      <c r="G51" s="3">
        <v>519</v>
      </c>
      <c r="H51" s="123">
        <v>57</v>
      </c>
      <c r="I51" s="124">
        <v>3</v>
      </c>
      <c r="J51" s="186">
        <v>478</v>
      </c>
      <c r="K51" s="191">
        <f t="shared" si="4"/>
        <v>69.00773195876289</v>
      </c>
      <c r="L51" s="192">
        <f t="shared" si="5"/>
        <v>65.33505154639175</v>
      </c>
      <c r="M51" s="193">
        <f t="shared" si="3"/>
        <v>21.585051546391753</v>
      </c>
      <c r="N51" s="193">
        <f t="shared" si="6"/>
        <v>33.44072164948454</v>
      </c>
      <c r="O51" s="194">
        <f t="shared" si="7"/>
        <v>3.6726804123711343</v>
      </c>
      <c r="P51" s="195">
        <f t="shared" si="8"/>
        <v>0.19329896907216496</v>
      </c>
      <c r="Q51" s="195">
        <f t="shared" si="9"/>
        <v>30.79896907216495</v>
      </c>
    </row>
    <row r="52" spans="1:17" ht="12" customHeight="1">
      <c r="A52" s="121" t="s">
        <v>163</v>
      </c>
      <c r="B52" s="122"/>
      <c r="C52" s="81">
        <v>973</v>
      </c>
      <c r="D52" s="83">
        <v>655</v>
      </c>
      <c r="E52" s="3">
        <v>609</v>
      </c>
      <c r="F52" s="3">
        <v>206</v>
      </c>
      <c r="G52" s="3">
        <v>308</v>
      </c>
      <c r="H52" s="123">
        <v>46</v>
      </c>
      <c r="I52" s="124">
        <v>4</v>
      </c>
      <c r="J52" s="186">
        <v>314</v>
      </c>
      <c r="K52" s="191">
        <f t="shared" si="4"/>
        <v>67.31757451181912</v>
      </c>
      <c r="L52" s="192">
        <f t="shared" si="5"/>
        <v>62.589928057553955</v>
      </c>
      <c r="M52" s="193">
        <f t="shared" si="3"/>
        <v>21.171634121274412</v>
      </c>
      <c r="N52" s="193">
        <f t="shared" si="6"/>
        <v>31.654676258992804</v>
      </c>
      <c r="O52" s="194">
        <f t="shared" si="7"/>
        <v>4.72764645426516</v>
      </c>
      <c r="P52" s="195">
        <f t="shared" si="8"/>
        <v>0.41109969167523125</v>
      </c>
      <c r="Q52" s="195">
        <f t="shared" si="9"/>
        <v>32.27132579650565</v>
      </c>
    </row>
    <row r="53" spans="1:17" ht="12" customHeight="1">
      <c r="A53" s="125" t="s">
        <v>164</v>
      </c>
      <c r="B53" s="126"/>
      <c r="C53" s="87">
        <v>846</v>
      </c>
      <c r="D53" s="89">
        <v>662</v>
      </c>
      <c r="E53" s="127">
        <v>624</v>
      </c>
      <c r="F53" s="127">
        <v>232</v>
      </c>
      <c r="G53" s="127">
        <v>316</v>
      </c>
      <c r="H53" s="131">
        <v>38</v>
      </c>
      <c r="I53" s="129">
        <v>3</v>
      </c>
      <c r="J53" s="188">
        <v>181</v>
      </c>
      <c r="K53" s="204">
        <f t="shared" si="4"/>
        <v>78.25059101654847</v>
      </c>
      <c r="L53" s="201">
        <f t="shared" si="5"/>
        <v>73.75886524822694</v>
      </c>
      <c r="M53" s="202">
        <f t="shared" si="3"/>
        <v>27.423167848699766</v>
      </c>
      <c r="N53" s="202">
        <f t="shared" si="6"/>
        <v>37.35224586288416</v>
      </c>
      <c r="O53" s="205">
        <f t="shared" si="7"/>
        <v>4.491725768321513</v>
      </c>
      <c r="P53" s="206">
        <f t="shared" si="8"/>
        <v>0.3546099290780142</v>
      </c>
      <c r="Q53" s="206">
        <f t="shared" si="9"/>
        <v>21.39479905437352</v>
      </c>
    </row>
    <row r="54" spans="1:17" ht="12" customHeight="1">
      <c r="A54" s="121" t="s">
        <v>165</v>
      </c>
      <c r="B54" s="122"/>
      <c r="C54" s="81">
        <v>1130</v>
      </c>
      <c r="D54" s="83">
        <v>831</v>
      </c>
      <c r="E54" s="3">
        <v>774</v>
      </c>
      <c r="F54" s="3">
        <v>262</v>
      </c>
      <c r="G54" s="3">
        <v>435</v>
      </c>
      <c r="H54" s="123">
        <v>57</v>
      </c>
      <c r="I54" s="124">
        <v>11</v>
      </c>
      <c r="J54" s="186">
        <v>288</v>
      </c>
      <c r="K54" s="191">
        <f t="shared" si="4"/>
        <v>73.53982300884955</v>
      </c>
      <c r="L54" s="192">
        <f t="shared" si="5"/>
        <v>68.49557522123894</v>
      </c>
      <c r="M54" s="193">
        <f t="shared" si="3"/>
        <v>23.1858407079646</v>
      </c>
      <c r="N54" s="193">
        <f t="shared" si="6"/>
        <v>38.49557522123894</v>
      </c>
      <c r="O54" s="194">
        <f t="shared" si="7"/>
        <v>5.04424778761062</v>
      </c>
      <c r="P54" s="195">
        <f t="shared" si="8"/>
        <v>0.9734513274336283</v>
      </c>
      <c r="Q54" s="195">
        <f t="shared" si="9"/>
        <v>25.486725663716815</v>
      </c>
    </row>
    <row r="55" spans="1:17" ht="12" customHeight="1">
      <c r="A55" s="121" t="s">
        <v>166</v>
      </c>
      <c r="B55" s="122"/>
      <c r="C55" s="81">
        <v>658</v>
      </c>
      <c r="D55" s="83">
        <v>513</v>
      </c>
      <c r="E55" s="3">
        <v>484</v>
      </c>
      <c r="F55" s="3">
        <v>169</v>
      </c>
      <c r="G55" s="3">
        <v>257</v>
      </c>
      <c r="H55" s="123">
        <v>29</v>
      </c>
      <c r="I55" s="124">
        <v>3</v>
      </c>
      <c r="J55" s="186">
        <v>142</v>
      </c>
      <c r="K55" s="191">
        <f t="shared" si="4"/>
        <v>77.96352583586626</v>
      </c>
      <c r="L55" s="192">
        <f t="shared" si="5"/>
        <v>73.55623100303951</v>
      </c>
      <c r="M55" s="193">
        <f t="shared" si="3"/>
        <v>25.6838905775076</v>
      </c>
      <c r="N55" s="193">
        <f t="shared" si="6"/>
        <v>39.05775075987842</v>
      </c>
      <c r="O55" s="194">
        <f t="shared" si="7"/>
        <v>4.407294832826747</v>
      </c>
      <c r="P55" s="195">
        <f t="shared" si="8"/>
        <v>0.4559270516717325</v>
      </c>
      <c r="Q55" s="195">
        <f t="shared" si="9"/>
        <v>21.580547112462007</v>
      </c>
    </row>
    <row r="56" spans="1:17" ht="12" customHeight="1">
      <c r="A56" s="121" t="s">
        <v>167</v>
      </c>
      <c r="B56" s="122"/>
      <c r="C56" s="81">
        <v>785</v>
      </c>
      <c r="D56" s="83">
        <v>588</v>
      </c>
      <c r="E56" s="3">
        <v>563</v>
      </c>
      <c r="F56" s="3">
        <v>208</v>
      </c>
      <c r="G56" s="3">
        <v>281</v>
      </c>
      <c r="H56" s="123">
        <v>25</v>
      </c>
      <c r="I56" s="124">
        <v>3</v>
      </c>
      <c r="J56" s="186">
        <v>194</v>
      </c>
      <c r="K56" s="191">
        <f t="shared" si="4"/>
        <v>74.90445859872611</v>
      </c>
      <c r="L56" s="192">
        <f t="shared" si="5"/>
        <v>71.71974522292993</v>
      </c>
      <c r="M56" s="193">
        <f t="shared" si="3"/>
        <v>26.496815286624205</v>
      </c>
      <c r="N56" s="193">
        <f t="shared" si="6"/>
        <v>35.796178343949045</v>
      </c>
      <c r="O56" s="194">
        <f t="shared" si="7"/>
        <v>3.1847133757961785</v>
      </c>
      <c r="P56" s="195">
        <f t="shared" si="8"/>
        <v>0.3821656050955414</v>
      </c>
      <c r="Q56" s="195">
        <f t="shared" si="9"/>
        <v>24.713375796178344</v>
      </c>
    </row>
    <row r="57" spans="1:17" ht="12" customHeight="1">
      <c r="A57" s="121" t="s">
        <v>168</v>
      </c>
      <c r="B57" s="122"/>
      <c r="C57" s="81">
        <v>442</v>
      </c>
      <c r="D57" s="83">
        <v>266</v>
      </c>
      <c r="E57" s="3">
        <v>246</v>
      </c>
      <c r="F57" s="3">
        <v>108</v>
      </c>
      <c r="G57" s="3">
        <v>115</v>
      </c>
      <c r="H57" s="123">
        <v>20</v>
      </c>
      <c r="I57" s="124">
        <v>4</v>
      </c>
      <c r="J57" s="186">
        <v>172</v>
      </c>
      <c r="K57" s="191">
        <f t="shared" si="4"/>
        <v>60.18099547511312</v>
      </c>
      <c r="L57" s="192">
        <f t="shared" si="5"/>
        <v>55.65610859728507</v>
      </c>
      <c r="M57" s="193">
        <f t="shared" si="3"/>
        <v>24.43438914027149</v>
      </c>
      <c r="N57" s="193">
        <f t="shared" si="6"/>
        <v>26.018099547511316</v>
      </c>
      <c r="O57" s="194">
        <f t="shared" si="7"/>
        <v>4.524886877828054</v>
      </c>
      <c r="P57" s="195">
        <f t="shared" si="8"/>
        <v>0.904977375565611</v>
      </c>
      <c r="Q57" s="195">
        <f t="shared" si="9"/>
        <v>38.91402714932127</v>
      </c>
    </row>
    <row r="58" spans="1:17" ht="12" customHeight="1">
      <c r="A58" s="121" t="s">
        <v>169</v>
      </c>
      <c r="B58" s="122"/>
      <c r="C58" s="81">
        <v>501</v>
      </c>
      <c r="D58" s="83">
        <v>458</v>
      </c>
      <c r="E58" s="3">
        <v>428</v>
      </c>
      <c r="F58" s="3">
        <v>93</v>
      </c>
      <c r="G58" s="3">
        <v>291</v>
      </c>
      <c r="H58" s="123">
        <v>30</v>
      </c>
      <c r="I58" s="124" t="s">
        <v>5</v>
      </c>
      <c r="J58" s="186">
        <v>43</v>
      </c>
      <c r="K58" s="191">
        <f t="shared" si="4"/>
        <v>91.41716566866268</v>
      </c>
      <c r="L58" s="192">
        <f t="shared" si="5"/>
        <v>85.42914171656687</v>
      </c>
      <c r="M58" s="193">
        <f t="shared" si="3"/>
        <v>18.562874251497004</v>
      </c>
      <c r="N58" s="193">
        <f t="shared" si="6"/>
        <v>58.08383233532935</v>
      </c>
      <c r="O58" s="194">
        <f t="shared" si="7"/>
        <v>5.9880239520958085</v>
      </c>
      <c r="P58" s="124" t="s">
        <v>5</v>
      </c>
      <c r="Q58" s="195">
        <f t="shared" si="9"/>
        <v>8.582834331337326</v>
      </c>
    </row>
    <row r="59" spans="1:17" ht="12" customHeight="1">
      <c r="A59" s="115" t="s">
        <v>170</v>
      </c>
      <c r="B59" s="116"/>
      <c r="C59" s="84">
        <v>493</v>
      </c>
      <c r="D59" s="86">
        <v>442</v>
      </c>
      <c r="E59" s="117">
        <v>396</v>
      </c>
      <c r="F59" s="117">
        <v>147</v>
      </c>
      <c r="G59" s="117">
        <v>206</v>
      </c>
      <c r="H59" s="118">
        <v>46</v>
      </c>
      <c r="I59" s="119" t="s">
        <v>5</v>
      </c>
      <c r="J59" s="187">
        <v>51</v>
      </c>
      <c r="K59" s="196">
        <f t="shared" si="4"/>
        <v>89.65517241379311</v>
      </c>
      <c r="L59" s="197">
        <f t="shared" si="5"/>
        <v>80.32454361054768</v>
      </c>
      <c r="M59" s="198">
        <f t="shared" si="3"/>
        <v>29.817444219066935</v>
      </c>
      <c r="N59" s="198">
        <f t="shared" si="6"/>
        <v>41.784989858012175</v>
      </c>
      <c r="O59" s="199">
        <f t="shared" si="7"/>
        <v>9.330628803245435</v>
      </c>
      <c r="P59" s="119" t="s">
        <v>5</v>
      </c>
      <c r="Q59" s="200">
        <f t="shared" si="9"/>
        <v>10.344827586206897</v>
      </c>
    </row>
    <row r="60" spans="1:17" ht="12" customHeight="1">
      <c r="A60" s="121" t="s">
        <v>171</v>
      </c>
      <c r="B60" s="122"/>
      <c r="C60" s="81">
        <v>1720</v>
      </c>
      <c r="D60" s="83">
        <v>1342</v>
      </c>
      <c r="E60" s="3">
        <v>1259</v>
      </c>
      <c r="F60" s="3">
        <v>397</v>
      </c>
      <c r="G60" s="3">
        <v>590</v>
      </c>
      <c r="H60" s="123">
        <v>83</v>
      </c>
      <c r="I60" s="124">
        <v>10</v>
      </c>
      <c r="J60" s="186">
        <v>368</v>
      </c>
      <c r="K60" s="191">
        <f t="shared" si="4"/>
        <v>78.02325581395348</v>
      </c>
      <c r="L60" s="192">
        <f t="shared" si="5"/>
        <v>73.19767441860465</v>
      </c>
      <c r="M60" s="193">
        <f t="shared" si="3"/>
        <v>23.08139534883721</v>
      </c>
      <c r="N60" s="193">
        <f t="shared" si="6"/>
        <v>34.30232558139535</v>
      </c>
      <c r="O60" s="194">
        <f t="shared" si="7"/>
        <v>4.825581395348837</v>
      </c>
      <c r="P60" s="195">
        <f t="shared" si="8"/>
        <v>0.5813953488372093</v>
      </c>
      <c r="Q60" s="195">
        <f t="shared" si="9"/>
        <v>21.3953488372093</v>
      </c>
    </row>
    <row r="61" spans="1:17" ht="12" customHeight="1">
      <c r="A61" s="121" t="s">
        <v>172</v>
      </c>
      <c r="B61" s="122"/>
      <c r="C61" s="81">
        <v>1381</v>
      </c>
      <c r="D61" s="83">
        <v>1081</v>
      </c>
      <c r="E61" s="3">
        <v>1021</v>
      </c>
      <c r="F61" s="3">
        <v>325</v>
      </c>
      <c r="G61" s="3">
        <v>505</v>
      </c>
      <c r="H61" s="123">
        <v>60</v>
      </c>
      <c r="I61" s="124">
        <v>3</v>
      </c>
      <c r="J61" s="186">
        <v>297</v>
      </c>
      <c r="K61" s="191">
        <f t="shared" si="4"/>
        <v>78.27661115133961</v>
      </c>
      <c r="L61" s="192">
        <f t="shared" si="5"/>
        <v>73.93193338160754</v>
      </c>
      <c r="M61" s="193">
        <f t="shared" si="3"/>
        <v>23.533671252715425</v>
      </c>
      <c r="N61" s="193">
        <f t="shared" si="6"/>
        <v>36.567704561911654</v>
      </c>
      <c r="O61" s="194">
        <f t="shared" si="7"/>
        <v>4.344677769732078</v>
      </c>
      <c r="P61" s="195">
        <f t="shared" si="8"/>
        <v>0.2172338884866039</v>
      </c>
      <c r="Q61" s="195">
        <f t="shared" si="9"/>
        <v>21.506154960173788</v>
      </c>
    </row>
    <row r="62" spans="1:17" ht="12" customHeight="1">
      <c r="A62" s="121" t="s">
        <v>173</v>
      </c>
      <c r="B62" s="122"/>
      <c r="C62" s="81">
        <v>662</v>
      </c>
      <c r="D62" s="83">
        <v>581</v>
      </c>
      <c r="E62" s="3">
        <v>544</v>
      </c>
      <c r="F62" s="3">
        <v>212</v>
      </c>
      <c r="G62" s="3">
        <v>282</v>
      </c>
      <c r="H62" s="123">
        <v>37</v>
      </c>
      <c r="I62" s="124">
        <v>1</v>
      </c>
      <c r="J62" s="186">
        <v>80</v>
      </c>
      <c r="K62" s="191">
        <f t="shared" si="4"/>
        <v>87.7643504531722</v>
      </c>
      <c r="L62" s="192">
        <f t="shared" si="5"/>
        <v>82.17522658610272</v>
      </c>
      <c r="M62" s="193">
        <f t="shared" si="3"/>
        <v>32.02416918429003</v>
      </c>
      <c r="N62" s="193">
        <f t="shared" si="6"/>
        <v>42.59818731117825</v>
      </c>
      <c r="O62" s="194">
        <f t="shared" si="7"/>
        <v>5.589123867069486</v>
      </c>
      <c r="P62" s="195">
        <f t="shared" si="8"/>
        <v>0.1510574018126888</v>
      </c>
      <c r="Q62" s="195">
        <f t="shared" si="9"/>
        <v>12.084592145015106</v>
      </c>
    </row>
    <row r="63" spans="1:17" ht="12" customHeight="1">
      <c r="A63" s="125" t="s">
        <v>174</v>
      </c>
      <c r="B63" s="126"/>
      <c r="C63" s="87">
        <v>419</v>
      </c>
      <c r="D63" s="89">
        <v>372</v>
      </c>
      <c r="E63" s="127">
        <v>344</v>
      </c>
      <c r="F63" s="127">
        <v>138</v>
      </c>
      <c r="G63" s="127">
        <v>178</v>
      </c>
      <c r="H63" s="131">
        <v>28</v>
      </c>
      <c r="I63" s="129" t="s">
        <v>5</v>
      </c>
      <c r="J63" s="188">
        <v>47</v>
      </c>
      <c r="K63" s="204">
        <f t="shared" si="4"/>
        <v>88.78281622911695</v>
      </c>
      <c r="L63" s="201">
        <f t="shared" si="5"/>
        <v>82.10023866348448</v>
      </c>
      <c r="M63" s="202">
        <f t="shared" si="3"/>
        <v>32.93556085918855</v>
      </c>
      <c r="N63" s="202">
        <f t="shared" si="6"/>
        <v>42.482100238663485</v>
      </c>
      <c r="O63" s="205">
        <f t="shared" si="7"/>
        <v>6.682577565632458</v>
      </c>
      <c r="P63" s="129" t="s">
        <v>5</v>
      </c>
      <c r="Q63" s="206">
        <f t="shared" si="9"/>
        <v>11.217183770883054</v>
      </c>
    </row>
    <row r="64" spans="1:17" ht="12" customHeight="1">
      <c r="A64" s="121" t="s">
        <v>175</v>
      </c>
      <c r="B64" s="122"/>
      <c r="C64" s="81">
        <v>959</v>
      </c>
      <c r="D64" s="83">
        <v>525</v>
      </c>
      <c r="E64" s="3">
        <v>489</v>
      </c>
      <c r="F64" s="3">
        <v>184</v>
      </c>
      <c r="G64" s="3">
        <v>192</v>
      </c>
      <c r="H64" s="123">
        <v>36</v>
      </c>
      <c r="I64" s="124">
        <v>5</v>
      </c>
      <c r="J64" s="186">
        <v>429</v>
      </c>
      <c r="K64" s="191">
        <f t="shared" si="4"/>
        <v>54.74452554744526</v>
      </c>
      <c r="L64" s="192">
        <f t="shared" si="5"/>
        <v>50.99061522419187</v>
      </c>
      <c r="M64" s="193">
        <f t="shared" si="3"/>
        <v>19.186652763295097</v>
      </c>
      <c r="N64" s="193">
        <f t="shared" si="6"/>
        <v>20.020855057351408</v>
      </c>
      <c r="O64" s="194">
        <f t="shared" si="7"/>
        <v>3.7539103232533892</v>
      </c>
      <c r="P64" s="195">
        <f t="shared" si="8"/>
        <v>0.5213764337851928</v>
      </c>
      <c r="Q64" s="195">
        <f t="shared" si="9"/>
        <v>44.73409801876955</v>
      </c>
    </row>
    <row r="65" spans="1:17" ht="12" customHeight="1">
      <c r="A65" s="121" t="s">
        <v>4</v>
      </c>
      <c r="B65" s="122"/>
      <c r="C65" s="81">
        <v>74</v>
      </c>
      <c r="D65" s="83">
        <v>71</v>
      </c>
      <c r="E65" s="3">
        <v>68</v>
      </c>
      <c r="F65" s="3">
        <v>19</v>
      </c>
      <c r="G65" s="3">
        <v>46</v>
      </c>
      <c r="H65" s="123">
        <v>3</v>
      </c>
      <c r="I65" s="124" t="s">
        <v>5</v>
      </c>
      <c r="J65" s="186">
        <v>3</v>
      </c>
      <c r="K65" s="191">
        <f t="shared" si="4"/>
        <v>95.94594594594594</v>
      </c>
      <c r="L65" s="192">
        <f t="shared" si="5"/>
        <v>91.8918918918919</v>
      </c>
      <c r="M65" s="193">
        <f t="shared" si="3"/>
        <v>25.675675675675674</v>
      </c>
      <c r="N65" s="193">
        <f t="shared" si="6"/>
        <v>62.16216216216216</v>
      </c>
      <c r="O65" s="194">
        <f t="shared" si="7"/>
        <v>4.054054054054054</v>
      </c>
      <c r="P65" s="124" t="s">
        <v>5</v>
      </c>
      <c r="Q65" s="195">
        <f t="shared" si="9"/>
        <v>4.054054054054054</v>
      </c>
    </row>
    <row r="66" spans="1:17" ht="12" customHeight="1">
      <c r="A66" s="121" t="s">
        <v>2</v>
      </c>
      <c r="B66" s="122"/>
      <c r="C66" s="81">
        <v>80</v>
      </c>
      <c r="D66" s="83">
        <v>77</v>
      </c>
      <c r="E66" s="3">
        <v>75</v>
      </c>
      <c r="F66" s="3">
        <v>21</v>
      </c>
      <c r="G66" s="3">
        <v>51</v>
      </c>
      <c r="H66" s="123">
        <v>2</v>
      </c>
      <c r="I66" s="124" t="s">
        <v>5</v>
      </c>
      <c r="J66" s="186">
        <v>3</v>
      </c>
      <c r="K66" s="191">
        <f t="shared" si="4"/>
        <v>96.25</v>
      </c>
      <c r="L66" s="192">
        <f t="shared" si="5"/>
        <v>93.75</v>
      </c>
      <c r="M66" s="193">
        <f t="shared" si="3"/>
        <v>26.25</v>
      </c>
      <c r="N66" s="193">
        <f t="shared" si="6"/>
        <v>63.74999999999999</v>
      </c>
      <c r="O66" s="194">
        <f t="shared" si="7"/>
        <v>2.5</v>
      </c>
      <c r="P66" s="124" t="s">
        <v>5</v>
      </c>
      <c r="Q66" s="195">
        <f t="shared" si="9"/>
        <v>3.75</v>
      </c>
    </row>
    <row r="67" spans="1:17" ht="12" customHeight="1">
      <c r="A67" s="132" t="s">
        <v>3</v>
      </c>
      <c r="B67" s="133"/>
      <c r="C67" s="134" t="s">
        <v>5</v>
      </c>
      <c r="D67" s="135" t="s">
        <v>5</v>
      </c>
      <c r="E67" s="4" t="s">
        <v>5</v>
      </c>
      <c r="F67" s="4" t="s">
        <v>5</v>
      </c>
      <c r="G67" s="4" t="s">
        <v>5</v>
      </c>
      <c r="H67" s="76" t="s">
        <v>5</v>
      </c>
      <c r="I67" s="136" t="s">
        <v>5</v>
      </c>
      <c r="J67" s="189" t="s">
        <v>5</v>
      </c>
      <c r="K67" s="190" t="s">
        <v>5</v>
      </c>
      <c r="L67" s="4" t="s">
        <v>5</v>
      </c>
      <c r="M67" s="4" t="s">
        <v>5</v>
      </c>
      <c r="N67" s="4" t="s">
        <v>5</v>
      </c>
      <c r="O67" s="76" t="s">
        <v>5</v>
      </c>
      <c r="P67" s="135" t="s">
        <v>5</v>
      </c>
      <c r="Q67" s="135" t="s">
        <v>5</v>
      </c>
    </row>
    <row r="70" spans="15:17" ht="12">
      <c r="O70" s="138"/>
      <c r="P70" s="138"/>
      <c r="Q70" s="138"/>
    </row>
  </sheetData>
  <mergeCells count="13">
    <mergeCell ref="C4:C6"/>
    <mergeCell ref="A4:B6"/>
    <mergeCell ref="D4:D6"/>
    <mergeCell ref="P5:P6"/>
    <mergeCell ref="H5:H6"/>
    <mergeCell ref="I4:I6"/>
    <mergeCell ref="J4:J6"/>
    <mergeCell ref="E5:G5"/>
    <mergeCell ref="Q5:Q6"/>
    <mergeCell ref="K4:Q4"/>
    <mergeCell ref="K5:K6"/>
    <mergeCell ref="L5:N5"/>
    <mergeCell ref="O5:O6"/>
  </mergeCells>
  <hyperlinks>
    <hyperlink ref="A1" location="目次!A23" display="目次へ"/>
  </hyperlinks>
  <printOptions/>
  <pageMargins left="0.5905511811023623" right="0.5905511811023623" top="0.7874015748031497" bottom="0.3937007874015748" header="0.1968503937007874" footer="0.31496062992125984"/>
  <pageSetup firstPageNumber="34" useFirstPageNumber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A2" sqref="A2"/>
    </sheetView>
  </sheetViews>
  <sheetFormatPr defaultColWidth="9.00390625" defaultRowHeight="12.75"/>
  <cols>
    <col min="1" max="1" width="9.875" style="120" customWidth="1"/>
    <col min="2" max="2" width="1.00390625" style="120" customWidth="1"/>
    <col min="3" max="7" width="6.875" style="120" customWidth="1"/>
    <col min="8" max="8" width="6.375" style="120" customWidth="1"/>
    <col min="9" max="9" width="6.00390625" style="137" customWidth="1"/>
    <col min="10" max="10" width="6.75390625" style="137" customWidth="1"/>
    <col min="11" max="13" width="6.875" style="120" customWidth="1"/>
    <col min="14" max="14" width="6.375" style="120" customWidth="1"/>
    <col min="15" max="15" width="6.00390625" style="137" customWidth="1"/>
    <col min="16" max="16" width="9.125" style="120" customWidth="1"/>
    <col min="17" max="17" width="9.125" style="182" customWidth="1"/>
    <col min="18" max="16384" width="9.125" style="120" customWidth="1"/>
  </cols>
  <sheetData>
    <row r="1" spans="1:12" s="270" customFormat="1" ht="15" customHeight="1">
      <c r="A1" s="557" t="s">
        <v>368</v>
      </c>
      <c r="L1" s="271"/>
    </row>
    <row r="2" spans="1:17" s="109" customFormat="1" ht="13.5" customHeight="1">
      <c r="A2" s="262" t="s">
        <v>282</v>
      </c>
      <c r="I2" s="110"/>
      <c r="J2" s="110"/>
      <c r="O2" s="110"/>
      <c r="Q2" s="179"/>
    </row>
    <row r="3" spans="9:17" s="109" customFormat="1" ht="6" customHeight="1">
      <c r="I3" s="110"/>
      <c r="J3" s="110"/>
      <c r="O3" s="110"/>
      <c r="Q3" s="179"/>
    </row>
    <row r="4" spans="1:17" s="111" customFormat="1" ht="6" customHeight="1">
      <c r="A4" s="831" t="s">
        <v>119</v>
      </c>
      <c r="B4" s="832"/>
      <c r="C4" s="837" t="s">
        <v>233</v>
      </c>
      <c r="D4" s="151"/>
      <c r="E4" s="151"/>
      <c r="F4" s="151"/>
      <c r="G4" s="151"/>
      <c r="H4" s="151"/>
      <c r="I4" s="151"/>
      <c r="J4" s="152"/>
      <c r="K4" s="837" t="s">
        <v>232</v>
      </c>
      <c r="L4" s="151"/>
      <c r="M4" s="151"/>
      <c r="N4" s="151"/>
      <c r="O4" s="151"/>
      <c r="Q4" s="180"/>
    </row>
    <row r="5" spans="1:17" s="111" customFormat="1" ht="6" customHeight="1">
      <c r="A5" s="833"/>
      <c r="B5" s="834"/>
      <c r="C5" s="847"/>
      <c r="D5" s="823" t="s">
        <v>120</v>
      </c>
      <c r="E5" s="146"/>
      <c r="F5" s="146"/>
      <c r="G5" s="146"/>
      <c r="H5" s="147"/>
      <c r="I5" s="842" t="s">
        <v>15</v>
      </c>
      <c r="J5" s="842" t="s">
        <v>12</v>
      </c>
      <c r="K5" s="847"/>
      <c r="L5" s="828" t="s">
        <v>120</v>
      </c>
      <c r="M5" s="828" t="s">
        <v>8</v>
      </c>
      <c r="N5" s="828" t="s">
        <v>14</v>
      </c>
      <c r="O5" s="846" t="s">
        <v>15</v>
      </c>
      <c r="Q5" s="180"/>
    </row>
    <row r="6" spans="1:17" s="111" customFormat="1" ht="12.75" customHeight="1">
      <c r="A6" s="833"/>
      <c r="B6" s="834"/>
      <c r="C6" s="847"/>
      <c r="D6" s="828"/>
      <c r="E6" s="828" t="s">
        <v>8</v>
      </c>
      <c r="F6" s="828"/>
      <c r="G6" s="828"/>
      <c r="H6" s="828" t="s">
        <v>14</v>
      </c>
      <c r="I6" s="842"/>
      <c r="J6" s="842"/>
      <c r="K6" s="847"/>
      <c r="L6" s="828"/>
      <c r="M6" s="828"/>
      <c r="N6" s="828"/>
      <c r="O6" s="846"/>
      <c r="Q6" s="180"/>
    </row>
    <row r="7" spans="1:17" s="111" customFormat="1" ht="20.25" customHeight="1">
      <c r="A7" s="835"/>
      <c r="B7" s="836"/>
      <c r="C7" s="843"/>
      <c r="D7" s="828"/>
      <c r="E7" s="5" t="s">
        <v>9</v>
      </c>
      <c r="F7" s="5" t="s">
        <v>10</v>
      </c>
      <c r="G7" s="5" t="s">
        <v>11</v>
      </c>
      <c r="H7" s="828"/>
      <c r="I7" s="842"/>
      <c r="J7" s="842"/>
      <c r="K7" s="843"/>
      <c r="L7" s="828"/>
      <c r="M7" s="828"/>
      <c r="N7" s="828"/>
      <c r="O7" s="846"/>
      <c r="Q7" s="180"/>
    </row>
    <row r="8" spans="1:17" s="111" customFormat="1" ht="7.5" customHeight="1">
      <c r="A8" s="139"/>
      <c r="B8" s="140"/>
      <c r="C8" s="175" t="s">
        <v>6</v>
      </c>
      <c r="D8" s="142" t="s">
        <v>6</v>
      </c>
      <c r="E8" s="141" t="s">
        <v>6</v>
      </c>
      <c r="F8" s="141" t="s">
        <v>6</v>
      </c>
      <c r="G8" s="141" t="s">
        <v>6</v>
      </c>
      <c r="H8" s="143" t="s">
        <v>6</v>
      </c>
      <c r="I8" s="144" t="s">
        <v>6</v>
      </c>
      <c r="J8" s="143" t="s">
        <v>6</v>
      </c>
      <c r="K8" s="175" t="s">
        <v>6</v>
      </c>
      <c r="L8" s="142" t="s">
        <v>6</v>
      </c>
      <c r="M8" s="141" t="s">
        <v>6</v>
      </c>
      <c r="N8" s="143" t="s">
        <v>6</v>
      </c>
      <c r="O8" s="142" t="s">
        <v>6</v>
      </c>
      <c r="Q8" s="180"/>
    </row>
    <row r="9" spans="1:17" s="114" customFormat="1" ht="12" customHeight="1">
      <c r="A9" s="112" t="s">
        <v>0</v>
      </c>
      <c r="B9" s="113"/>
      <c r="C9" s="81">
        <v>89503</v>
      </c>
      <c r="D9" s="83">
        <v>78671</v>
      </c>
      <c r="E9" s="3">
        <v>71468</v>
      </c>
      <c r="F9" s="3">
        <v>18996</v>
      </c>
      <c r="G9" s="3">
        <v>44478</v>
      </c>
      <c r="H9" s="123">
        <v>7203</v>
      </c>
      <c r="I9" s="124">
        <v>335</v>
      </c>
      <c r="J9" s="82">
        <v>10497</v>
      </c>
      <c r="K9" s="148">
        <f>ROUND(C9/'表21'!C8,2)</f>
        <v>2.37</v>
      </c>
      <c r="L9" s="153">
        <f>ROUND(D9/'表21'!D8,2)</f>
        <v>2.9</v>
      </c>
      <c r="M9" s="154">
        <f>ROUND(E9/'表21'!E8,2)</f>
        <v>2.83</v>
      </c>
      <c r="N9" s="155">
        <f>ROUND(H9/'表21'!H8,2)</f>
        <v>3.71</v>
      </c>
      <c r="O9" s="156">
        <f>ROUND(I9/'表21'!I8,2)</f>
        <v>2.03</v>
      </c>
      <c r="Q9" s="181"/>
    </row>
    <row r="10" spans="1:15" ht="12" customHeight="1">
      <c r="A10" s="115" t="s">
        <v>176</v>
      </c>
      <c r="B10" s="116"/>
      <c r="C10" s="84">
        <v>494</v>
      </c>
      <c r="D10" s="86">
        <v>454</v>
      </c>
      <c r="E10" s="117">
        <v>429</v>
      </c>
      <c r="F10" s="117">
        <v>116</v>
      </c>
      <c r="G10" s="117">
        <v>277</v>
      </c>
      <c r="H10" s="118">
        <v>25</v>
      </c>
      <c r="I10" s="119" t="s">
        <v>5</v>
      </c>
      <c r="J10" s="85">
        <v>40</v>
      </c>
      <c r="K10" s="149">
        <f>ROUND(C10/'表21'!C9,2)</f>
        <v>2.47</v>
      </c>
      <c r="L10" s="157">
        <f>ROUND(D10/'表21'!D9,2)</f>
        <v>2.84</v>
      </c>
      <c r="M10" s="158">
        <f>ROUND(E10/'表21'!E9,2)</f>
        <v>2.82</v>
      </c>
      <c r="N10" s="159">
        <f>ROUND(H10/'表21'!H9,2)</f>
        <v>3.13</v>
      </c>
      <c r="O10" s="178" t="s">
        <v>5</v>
      </c>
    </row>
    <row r="11" spans="1:15" ht="12" customHeight="1">
      <c r="A11" s="121" t="s">
        <v>177</v>
      </c>
      <c r="B11" s="122"/>
      <c r="C11" s="81">
        <v>512</v>
      </c>
      <c r="D11" s="83">
        <v>468</v>
      </c>
      <c r="E11" s="3">
        <v>364</v>
      </c>
      <c r="F11" s="3">
        <v>143</v>
      </c>
      <c r="G11" s="3">
        <v>191</v>
      </c>
      <c r="H11" s="123">
        <v>104</v>
      </c>
      <c r="I11" s="124">
        <v>7</v>
      </c>
      <c r="J11" s="82">
        <v>37</v>
      </c>
      <c r="K11" s="148">
        <f>ROUND(C11/'表21'!C10,2)</f>
        <v>2.53</v>
      </c>
      <c r="L11" s="153">
        <f>ROUND(D11/'表21'!D10,2)</f>
        <v>2.89</v>
      </c>
      <c r="M11" s="154">
        <f>ROUND(E11/'表21'!E10,2)</f>
        <v>2.68</v>
      </c>
      <c r="N11" s="155">
        <f>ROUND(H11/'表21'!H10,2)</f>
        <v>4</v>
      </c>
      <c r="O11" s="156">
        <f>ROUND(I11/'表21'!I10,2)</f>
        <v>2.33</v>
      </c>
    </row>
    <row r="12" spans="1:15" ht="12" customHeight="1">
      <c r="A12" s="121" t="s">
        <v>178</v>
      </c>
      <c r="B12" s="122"/>
      <c r="C12" s="81">
        <v>704</v>
      </c>
      <c r="D12" s="83">
        <v>643</v>
      </c>
      <c r="E12" s="3">
        <v>526</v>
      </c>
      <c r="F12" s="3">
        <v>211</v>
      </c>
      <c r="G12" s="3">
        <v>287</v>
      </c>
      <c r="H12" s="123">
        <v>117</v>
      </c>
      <c r="I12" s="124">
        <v>2</v>
      </c>
      <c r="J12" s="82">
        <v>59</v>
      </c>
      <c r="K12" s="148">
        <f>ROUND(C12/'表21'!C11,2)</f>
        <v>2.45</v>
      </c>
      <c r="L12" s="153">
        <f>ROUND(D12/'表21'!D11,2)</f>
        <v>2.83</v>
      </c>
      <c r="M12" s="154">
        <f>ROUND(E12/'表21'!E11,2)</f>
        <v>2.66</v>
      </c>
      <c r="N12" s="155">
        <f>ROUND(H12/'表21'!H11,2)</f>
        <v>4.03</v>
      </c>
      <c r="O12" s="156">
        <f>ROUND(I12/'表21'!I11,2)</f>
        <v>2</v>
      </c>
    </row>
    <row r="13" spans="1:15" ht="12" customHeight="1">
      <c r="A13" s="121" t="s">
        <v>179</v>
      </c>
      <c r="B13" s="122"/>
      <c r="C13" s="81">
        <v>536</v>
      </c>
      <c r="D13" s="83">
        <v>510</v>
      </c>
      <c r="E13" s="3">
        <v>420</v>
      </c>
      <c r="F13" s="3">
        <v>119</v>
      </c>
      <c r="G13" s="3">
        <v>260</v>
      </c>
      <c r="H13" s="123">
        <v>90</v>
      </c>
      <c r="I13" s="124">
        <v>6</v>
      </c>
      <c r="J13" s="82">
        <v>20</v>
      </c>
      <c r="K13" s="148">
        <f>ROUND(C13/'表21'!C12,2)</f>
        <v>2.81</v>
      </c>
      <c r="L13" s="153">
        <f>ROUND(D13/'表21'!D12,2)</f>
        <v>3.02</v>
      </c>
      <c r="M13" s="154">
        <f>ROUND(E13/'表21'!E12,2)</f>
        <v>2.86</v>
      </c>
      <c r="N13" s="155">
        <f>ROUND(H13/'表21'!H12,2)</f>
        <v>4.09</v>
      </c>
      <c r="O13" s="156">
        <f>ROUND(I13/'表21'!I12,2)</f>
        <v>3</v>
      </c>
    </row>
    <row r="14" spans="1:15" ht="12" customHeight="1">
      <c r="A14" s="125" t="s">
        <v>180</v>
      </c>
      <c r="B14" s="126"/>
      <c r="C14" s="87">
        <v>219</v>
      </c>
      <c r="D14" s="89">
        <v>2</v>
      </c>
      <c r="E14" s="127">
        <v>2</v>
      </c>
      <c r="F14" s="127">
        <v>2</v>
      </c>
      <c r="G14" s="61" t="s">
        <v>5</v>
      </c>
      <c r="H14" s="128" t="s">
        <v>5</v>
      </c>
      <c r="I14" s="129" t="s">
        <v>5</v>
      </c>
      <c r="J14" s="88">
        <v>217</v>
      </c>
      <c r="K14" s="150">
        <f>ROUND(C14/'表21'!C13,2)</f>
        <v>1</v>
      </c>
      <c r="L14" s="161">
        <f>ROUND(D14/'表21'!D13,2)</f>
        <v>2</v>
      </c>
      <c r="M14" s="162">
        <f>ROUND(E14/'表21'!E13,2)</f>
        <v>2</v>
      </c>
      <c r="N14" s="128" t="s">
        <v>5</v>
      </c>
      <c r="O14" s="130" t="s">
        <v>5</v>
      </c>
    </row>
    <row r="15" spans="1:15" ht="12" customHeight="1">
      <c r="A15" s="121" t="s">
        <v>181</v>
      </c>
      <c r="B15" s="122"/>
      <c r="C15" s="81">
        <v>7000</v>
      </c>
      <c r="D15" s="83">
        <v>6389</v>
      </c>
      <c r="E15" s="3">
        <v>5860</v>
      </c>
      <c r="F15" s="3">
        <v>1498</v>
      </c>
      <c r="G15" s="3">
        <v>3740</v>
      </c>
      <c r="H15" s="123">
        <v>529</v>
      </c>
      <c r="I15" s="124">
        <v>22</v>
      </c>
      <c r="J15" s="82">
        <v>589</v>
      </c>
      <c r="K15" s="148">
        <f>ROUND(C15/'表21'!C14,2)</f>
        <v>2.51</v>
      </c>
      <c r="L15" s="153">
        <f>ROUND(D15/'表21'!D14,2)</f>
        <v>2.91</v>
      </c>
      <c r="M15" s="154">
        <f>ROUND(E15/'表21'!E14,2)</f>
        <v>2.85</v>
      </c>
      <c r="N15" s="155">
        <f>ROUND(H15/'表21'!H14,2)</f>
        <v>3.78</v>
      </c>
      <c r="O15" s="156">
        <f>ROUND(I15/'表21'!I14,2)</f>
        <v>2</v>
      </c>
    </row>
    <row r="16" spans="1:15" ht="12" customHeight="1">
      <c r="A16" s="121" t="s">
        <v>182</v>
      </c>
      <c r="B16" s="122"/>
      <c r="C16" s="81">
        <v>1586</v>
      </c>
      <c r="D16" s="83">
        <v>1453</v>
      </c>
      <c r="E16" s="3">
        <v>1250</v>
      </c>
      <c r="F16" s="3">
        <v>352</v>
      </c>
      <c r="G16" s="3">
        <v>775</v>
      </c>
      <c r="H16" s="123">
        <v>203</v>
      </c>
      <c r="I16" s="124">
        <v>2</v>
      </c>
      <c r="J16" s="82">
        <v>131</v>
      </c>
      <c r="K16" s="148">
        <f>ROUND(C16/'表21'!C15,2)</f>
        <v>2.54</v>
      </c>
      <c r="L16" s="153">
        <f>ROUND(D16/'表21'!D15,2)</f>
        <v>2.95</v>
      </c>
      <c r="M16" s="154">
        <f>ROUND(E16/'表21'!E15,2)</f>
        <v>2.82</v>
      </c>
      <c r="N16" s="155">
        <f>ROUND(H16/'表21'!H15,2)</f>
        <v>4.14</v>
      </c>
      <c r="O16" s="156">
        <f>ROUND(I16/'表21'!I15,2)</f>
        <v>2</v>
      </c>
    </row>
    <row r="17" spans="1:15" ht="12" customHeight="1">
      <c r="A17" s="121" t="s">
        <v>183</v>
      </c>
      <c r="B17" s="122"/>
      <c r="C17" s="81">
        <v>1108</v>
      </c>
      <c r="D17" s="83">
        <v>983</v>
      </c>
      <c r="E17" s="3">
        <v>857</v>
      </c>
      <c r="F17" s="3">
        <v>210</v>
      </c>
      <c r="G17" s="3">
        <v>569</v>
      </c>
      <c r="H17" s="123">
        <v>126</v>
      </c>
      <c r="I17" s="124">
        <v>4</v>
      </c>
      <c r="J17" s="82">
        <v>121</v>
      </c>
      <c r="K17" s="148">
        <f>ROUND(C17/'表21'!C16,2)</f>
        <v>2.44</v>
      </c>
      <c r="L17" s="153">
        <f>ROUND(D17/'表21'!D16,2)</f>
        <v>2.96</v>
      </c>
      <c r="M17" s="154">
        <f>ROUND(E17/'表21'!E16,2)</f>
        <v>2.87</v>
      </c>
      <c r="N17" s="155">
        <f>ROUND(H17/'表21'!H16,2)</f>
        <v>3.82</v>
      </c>
      <c r="O17" s="156">
        <f>ROUND(I17/'表21'!I16,2)</f>
        <v>2</v>
      </c>
    </row>
    <row r="18" spans="1:15" ht="12" customHeight="1">
      <c r="A18" s="121" t="s">
        <v>184</v>
      </c>
      <c r="B18" s="122"/>
      <c r="C18" s="81">
        <v>3014</v>
      </c>
      <c r="D18" s="83">
        <v>2759</v>
      </c>
      <c r="E18" s="3">
        <v>2445</v>
      </c>
      <c r="F18" s="3">
        <v>638</v>
      </c>
      <c r="G18" s="3">
        <v>1543</v>
      </c>
      <c r="H18" s="123">
        <v>314</v>
      </c>
      <c r="I18" s="124">
        <v>2</v>
      </c>
      <c r="J18" s="82">
        <v>253</v>
      </c>
      <c r="K18" s="148">
        <f>ROUND(C18/'表21'!C17,2)</f>
        <v>2.52</v>
      </c>
      <c r="L18" s="153">
        <f>ROUND(D18/'表21'!D17,2)</f>
        <v>2.93</v>
      </c>
      <c r="M18" s="154">
        <f>ROUND(E18/'表21'!E17,2)</f>
        <v>2.85</v>
      </c>
      <c r="N18" s="155">
        <f>ROUND(H18/'表21'!H17,2)</f>
        <v>3.69</v>
      </c>
      <c r="O18" s="156">
        <f>ROUND(I18/'表21'!I17,2)</f>
        <v>2</v>
      </c>
    </row>
    <row r="19" spans="1:15" ht="12" customHeight="1">
      <c r="A19" s="121" t="s">
        <v>185</v>
      </c>
      <c r="B19" s="122"/>
      <c r="C19" s="81">
        <v>2378</v>
      </c>
      <c r="D19" s="83">
        <v>2090</v>
      </c>
      <c r="E19" s="3">
        <v>1904</v>
      </c>
      <c r="F19" s="3">
        <v>520</v>
      </c>
      <c r="G19" s="3">
        <v>1165</v>
      </c>
      <c r="H19" s="123">
        <v>186</v>
      </c>
      <c r="I19" s="124">
        <v>4</v>
      </c>
      <c r="J19" s="82">
        <v>284</v>
      </c>
      <c r="K19" s="148">
        <f>ROUND(C19/'表21'!C18,2)</f>
        <v>2.33</v>
      </c>
      <c r="L19" s="153">
        <f>ROUND(D19/'表21'!D18,2)</f>
        <v>2.85</v>
      </c>
      <c r="M19" s="154">
        <f>ROUND(E19/'表21'!E18,2)</f>
        <v>2.8</v>
      </c>
      <c r="N19" s="155">
        <f>ROUND(H19/'表21'!H18,2)</f>
        <v>3.44</v>
      </c>
      <c r="O19" s="156">
        <f>ROUND(I19/'表21'!I18,2)</f>
        <v>2</v>
      </c>
    </row>
    <row r="20" spans="1:15" ht="12" customHeight="1">
      <c r="A20" s="115" t="s">
        <v>186</v>
      </c>
      <c r="B20" s="116"/>
      <c r="C20" s="84">
        <v>2012</v>
      </c>
      <c r="D20" s="86">
        <v>1669</v>
      </c>
      <c r="E20" s="117">
        <v>1488</v>
      </c>
      <c r="F20" s="117">
        <v>482</v>
      </c>
      <c r="G20" s="117">
        <v>802</v>
      </c>
      <c r="H20" s="118">
        <v>181</v>
      </c>
      <c r="I20" s="119">
        <v>12</v>
      </c>
      <c r="J20" s="85">
        <v>331</v>
      </c>
      <c r="K20" s="149">
        <f>ROUND(C20/'表21'!C19,2)</f>
        <v>2.14</v>
      </c>
      <c r="L20" s="157">
        <f>ROUND(D20/'表21'!D19,2)</f>
        <v>2.76</v>
      </c>
      <c r="M20" s="158">
        <f>ROUND(E20/'表21'!E19,2)</f>
        <v>2.7</v>
      </c>
      <c r="N20" s="159">
        <f>ROUND(H20/'表21'!H19,2)</f>
        <v>3.48</v>
      </c>
      <c r="O20" s="160">
        <f>ROUND(I20/'表21'!I19,2)</f>
        <v>2</v>
      </c>
    </row>
    <row r="21" spans="1:15" ht="12" customHeight="1">
      <c r="A21" s="121" t="s">
        <v>187</v>
      </c>
      <c r="B21" s="122"/>
      <c r="C21" s="81">
        <v>1308</v>
      </c>
      <c r="D21" s="83">
        <v>1120</v>
      </c>
      <c r="E21" s="3">
        <v>983</v>
      </c>
      <c r="F21" s="3">
        <v>273</v>
      </c>
      <c r="G21" s="3">
        <v>587</v>
      </c>
      <c r="H21" s="123">
        <v>137</v>
      </c>
      <c r="I21" s="124">
        <v>6</v>
      </c>
      <c r="J21" s="82">
        <v>182</v>
      </c>
      <c r="K21" s="148">
        <f>ROUND(C21/'表21'!C20,2)</f>
        <v>2.26</v>
      </c>
      <c r="L21" s="153">
        <f>ROUND(D21/'表21'!D20,2)</f>
        <v>2.85</v>
      </c>
      <c r="M21" s="154">
        <f>ROUND(E21/'表21'!E20,2)</f>
        <v>2.75</v>
      </c>
      <c r="N21" s="155">
        <f>ROUND(H21/'表21'!H20,2)</f>
        <v>3.91</v>
      </c>
      <c r="O21" s="156">
        <f>ROUND(I21/'表21'!I20,2)</f>
        <v>2</v>
      </c>
    </row>
    <row r="22" spans="1:15" ht="12" customHeight="1">
      <c r="A22" s="121" t="s">
        <v>188</v>
      </c>
      <c r="B22" s="122"/>
      <c r="C22" s="81">
        <v>1915</v>
      </c>
      <c r="D22" s="83">
        <v>1714</v>
      </c>
      <c r="E22" s="3">
        <v>1525</v>
      </c>
      <c r="F22" s="3">
        <v>443</v>
      </c>
      <c r="G22" s="3">
        <v>966</v>
      </c>
      <c r="H22" s="123">
        <v>189</v>
      </c>
      <c r="I22" s="124">
        <v>4</v>
      </c>
      <c r="J22" s="82">
        <v>197</v>
      </c>
      <c r="K22" s="148">
        <f>ROUND(C22/'表21'!C21,2)</f>
        <v>2.42</v>
      </c>
      <c r="L22" s="153">
        <f>ROUND(D22/'表21'!D21,2)</f>
        <v>2.9</v>
      </c>
      <c r="M22" s="154">
        <f>ROUND(E22/'表21'!E21,2)</f>
        <v>2.85</v>
      </c>
      <c r="N22" s="155">
        <f>ROUND(H22/'表21'!H21,2)</f>
        <v>3.44</v>
      </c>
      <c r="O22" s="156">
        <f>ROUND(I22/'表21'!I21,2)</f>
        <v>2</v>
      </c>
    </row>
    <row r="23" spans="1:15" ht="12" customHeight="1">
      <c r="A23" s="121" t="s">
        <v>189</v>
      </c>
      <c r="B23" s="122"/>
      <c r="C23" s="81">
        <v>4386</v>
      </c>
      <c r="D23" s="83">
        <v>3884</v>
      </c>
      <c r="E23" s="3">
        <v>3657</v>
      </c>
      <c r="F23" s="3">
        <v>1033</v>
      </c>
      <c r="G23" s="3">
        <v>2298</v>
      </c>
      <c r="H23" s="123">
        <v>227</v>
      </c>
      <c r="I23" s="124">
        <v>10</v>
      </c>
      <c r="J23" s="82">
        <v>492</v>
      </c>
      <c r="K23" s="148">
        <f>ROUND(C23/'表21'!C22,2)</f>
        <v>2.36</v>
      </c>
      <c r="L23" s="153">
        <f>ROUND(D23/'表21'!D22,2)</f>
        <v>2.85</v>
      </c>
      <c r="M23" s="154">
        <f>ROUND(E23/'表21'!E22,2)</f>
        <v>2.82</v>
      </c>
      <c r="N23" s="155">
        <f>ROUND(H23/'表21'!H22,2)</f>
        <v>3.39</v>
      </c>
      <c r="O23" s="156">
        <f>ROUND(I23/'表21'!I22,2)</f>
        <v>2</v>
      </c>
    </row>
    <row r="24" spans="1:15" ht="12" customHeight="1">
      <c r="A24" s="125" t="s">
        <v>190</v>
      </c>
      <c r="B24" s="126"/>
      <c r="C24" s="87">
        <v>1443</v>
      </c>
      <c r="D24" s="89">
        <v>1274</v>
      </c>
      <c r="E24" s="127">
        <v>1116</v>
      </c>
      <c r="F24" s="127">
        <v>360</v>
      </c>
      <c r="G24" s="127">
        <v>670</v>
      </c>
      <c r="H24" s="131">
        <v>158</v>
      </c>
      <c r="I24" s="129">
        <v>8</v>
      </c>
      <c r="J24" s="88">
        <v>161</v>
      </c>
      <c r="K24" s="150">
        <f>ROUND(C24/'表21'!C23,2)</f>
        <v>2.36</v>
      </c>
      <c r="L24" s="161">
        <f>ROUND(D24/'表21'!D23,2)</f>
        <v>2.85</v>
      </c>
      <c r="M24" s="162">
        <f>ROUND(E24/'表21'!E23,2)</f>
        <v>2.76</v>
      </c>
      <c r="N24" s="164">
        <f>ROUND(H24/'表21'!H23,2)</f>
        <v>3.67</v>
      </c>
      <c r="O24" s="163">
        <f>ROUND(I24/'表21'!I23,2)</f>
        <v>2</v>
      </c>
    </row>
    <row r="25" spans="1:15" ht="12" customHeight="1">
      <c r="A25" s="121" t="s">
        <v>191</v>
      </c>
      <c r="B25" s="122"/>
      <c r="C25" s="81">
        <v>2272</v>
      </c>
      <c r="D25" s="83">
        <v>1870</v>
      </c>
      <c r="E25" s="3">
        <v>1726</v>
      </c>
      <c r="F25" s="3">
        <v>533</v>
      </c>
      <c r="G25" s="3">
        <v>988</v>
      </c>
      <c r="H25" s="123">
        <v>144</v>
      </c>
      <c r="I25" s="124">
        <v>12</v>
      </c>
      <c r="J25" s="82">
        <v>390</v>
      </c>
      <c r="K25" s="148">
        <f>ROUND(C25/'表21'!C24,2)</f>
        <v>2.12</v>
      </c>
      <c r="L25" s="153">
        <f>ROUND(D25/'表21'!D24,2)</f>
        <v>2.77</v>
      </c>
      <c r="M25" s="154">
        <f>ROUND(E25/'表21'!E24,2)</f>
        <v>2.74</v>
      </c>
      <c r="N25" s="155">
        <f>ROUND(H25/'表21'!H24,2)</f>
        <v>3.2</v>
      </c>
      <c r="O25" s="156">
        <f>ROUND(I25/'表21'!I24,2)</f>
        <v>2</v>
      </c>
    </row>
    <row r="26" spans="1:15" ht="12" customHeight="1">
      <c r="A26" s="121" t="s">
        <v>192</v>
      </c>
      <c r="B26" s="122"/>
      <c r="C26" s="81">
        <v>784</v>
      </c>
      <c r="D26" s="83">
        <v>595</v>
      </c>
      <c r="E26" s="3">
        <v>528</v>
      </c>
      <c r="F26" s="3">
        <v>196</v>
      </c>
      <c r="G26" s="3">
        <v>273</v>
      </c>
      <c r="H26" s="123">
        <v>67</v>
      </c>
      <c r="I26" s="124">
        <v>2</v>
      </c>
      <c r="J26" s="82">
        <v>187</v>
      </c>
      <c r="K26" s="148">
        <f>ROUND(C26/'表21'!C25,2)</f>
        <v>1.93</v>
      </c>
      <c r="L26" s="153">
        <f>ROUND(D26/'表21'!D25,2)</f>
        <v>2.72</v>
      </c>
      <c r="M26" s="154">
        <f>ROUND(E26/'表21'!E25,2)</f>
        <v>2.64</v>
      </c>
      <c r="N26" s="155">
        <f>ROUND(H26/'表21'!H25,2)</f>
        <v>3.53</v>
      </c>
      <c r="O26" s="156">
        <f>ROUND(I26/'表21'!I25,2)</f>
        <v>2</v>
      </c>
    </row>
    <row r="27" spans="1:15" ht="12" customHeight="1">
      <c r="A27" s="121" t="s">
        <v>193</v>
      </c>
      <c r="B27" s="122"/>
      <c r="C27" s="81">
        <v>1160</v>
      </c>
      <c r="D27" s="83">
        <v>970</v>
      </c>
      <c r="E27" s="3">
        <v>843</v>
      </c>
      <c r="F27" s="3">
        <v>265</v>
      </c>
      <c r="G27" s="3">
        <v>499</v>
      </c>
      <c r="H27" s="123">
        <v>127</v>
      </c>
      <c r="I27" s="124">
        <v>4</v>
      </c>
      <c r="J27" s="82">
        <v>186</v>
      </c>
      <c r="K27" s="148">
        <f>ROUND(C27/'表21'!C26,2)</f>
        <v>2.19</v>
      </c>
      <c r="L27" s="153">
        <f>ROUND(D27/'表21'!D26,2)</f>
        <v>2.84</v>
      </c>
      <c r="M27" s="154">
        <f>ROUND(E27/'表21'!E26,2)</f>
        <v>2.73</v>
      </c>
      <c r="N27" s="155">
        <f>ROUND(H27/'表21'!H26,2)</f>
        <v>3.97</v>
      </c>
      <c r="O27" s="156">
        <f>ROUND(I27/'表21'!I26,2)</f>
        <v>2</v>
      </c>
    </row>
    <row r="28" spans="1:15" ht="12" customHeight="1">
      <c r="A28" s="121" t="s">
        <v>194</v>
      </c>
      <c r="B28" s="122"/>
      <c r="C28" s="81">
        <v>649</v>
      </c>
      <c r="D28" s="83">
        <v>573</v>
      </c>
      <c r="E28" s="3">
        <v>507</v>
      </c>
      <c r="F28" s="3">
        <v>146</v>
      </c>
      <c r="G28" s="3">
        <v>301</v>
      </c>
      <c r="H28" s="123">
        <v>66</v>
      </c>
      <c r="I28" s="124" t="s">
        <v>5</v>
      </c>
      <c r="J28" s="82">
        <v>76</v>
      </c>
      <c r="K28" s="148">
        <f>ROUND(C28/'表21'!C27,2)</f>
        <v>2.34</v>
      </c>
      <c r="L28" s="153">
        <f>ROUND(D28/'表21'!D27,2)</f>
        <v>2.85</v>
      </c>
      <c r="M28" s="154">
        <f>ROUND(E28/'表21'!E27,2)</f>
        <v>2.77</v>
      </c>
      <c r="N28" s="155">
        <f>ROUND(H28/'表21'!H27,2)</f>
        <v>3.67</v>
      </c>
      <c r="O28" s="174" t="s">
        <v>5</v>
      </c>
    </row>
    <row r="29" spans="1:15" ht="12" customHeight="1">
      <c r="A29" s="121" t="s">
        <v>195</v>
      </c>
      <c r="B29" s="122"/>
      <c r="C29" s="81">
        <v>596</v>
      </c>
      <c r="D29" s="83">
        <v>524</v>
      </c>
      <c r="E29" s="3">
        <v>472</v>
      </c>
      <c r="F29" s="3">
        <v>114</v>
      </c>
      <c r="G29" s="3">
        <v>310</v>
      </c>
      <c r="H29" s="123">
        <v>52</v>
      </c>
      <c r="I29" s="124" t="s">
        <v>5</v>
      </c>
      <c r="J29" s="82">
        <v>72</v>
      </c>
      <c r="K29" s="148">
        <f>ROUND(C29/'表21'!C28,2)</f>
        <v>2.37</v>
      </c>
      <c r="L29" s="153">
        <f>ROUND(D29/'表21'!D28,2)</f>
        <v>2.93</v>
      </c>
      <c r="M29" s="154">
        <f>ROUND(E29/'表21'!E28,2)</f>
        <v>2.88</v>
      </c>
      <c r="N29" s="155">
        <f>ROUND(H29/'表21'!H28,2)</f>
        <v>3.47</v>
      </c>
      <c r="O29" s="130" t="s">
        <v>5</v>
      </c>
    </row>
    <row r="30" spans="1:15" ht="12" customHeight="1">
      <c r="A30" s="115" t="s">
        <v>196</v>
      </c>
      <c r="B30" s="116"/>
      <c r="C30" s="84">
        <v>914</v>
      </c>
      <c r="D30" s="86">
        <v>811</v>
      </c>
      <c r="E30" s="117">
        <v>740</v>
      </c>
      <c r="F30" s="117">
        <v>228</v>
      </c>
      <c r="G30" s="117">
        <v>456</v>
      </c>
      <c r="H30" s="118">
        <v>71</v>
      </c>
      <c r="I30" s="119">
        <v>6</v>
      </c>
      <c r="J30" s="85">
        <v>97</v>
      </c>
      <c r="K30" s="149">
        <f>ROUND(C30/'表21'!C29,2)</f>
        <v>2.41</v>
      </c>
      <c r="L30" s="157">
        <f>ROUND(D30/'表21'!D29,2)</f>
        <v>2.9</v>
      </c>
      <c r="M30" s="158">
        <f>ROUND(E30/'表21'!E29,2)</f>
        <v>2.81</v>
      </c>
      <c r="N30" s="159">
        <f>ROUND(H30/'表21'!H29,2)</f>
        <v>4.18</v>
      </c>
      <c r="O30" s="160">
        <f>ROUND(I30/'表21'!I29,2)</f>
        <v>2</v>
      </c>
    </row>
    <row r="31" spans="1:15" ht="12" customHeight="1">
      <c r="A31" s="121" t="s">
        <v>197</v>
      </c>
      <c r="B31" s="122"/>
      <c r="C31" s="81">
        <v>2630</v>
      </c>
      <c r="D31" s="83">
        <v>2310</v>
      </c>
      <c r="E31" s="3">
        <v>2155</v>
      </c>
      <c r="F31" s="3">
        <v>622</v>
      </c>
      <c r="G31" s="3">
        <v>1264</v>
      </c>
      <c r="H31" s="123">
        <v>155</v>
      </c>
      <c r="I31" s="124">
        <v>8</v>
      </c>
      <c r="J31" s="82">
        <v>312</v>
      </c>
      <c r="K31" s="148">
        <f>ROUND(C31/'表21'!C30,2)</f>
        <v>2.3</v>
      </c>
      <c r="L31" s="153">
        <f>ROUND(D31/'表21'!D30,2)</f>
        <v>2.79</v>
      </c>
      <c r="M31" s="154">
        <f>ROUND(E31/'表21'!E30,2)</f>
        <v>2.75</v>
      </c>
      <c r="N31" s="155">
        <f>ROUND(H31/'表21'!H30,2)</f>
        <v>3.37</v>
      </c>
      <c r="O31" s="156">
        <f>ROUND(I31/'表21'!I30,2)</f>
        <v>2</v>
      </c>
    </row>
    <row r="32" spans="1:15" ht="12" customHeight="1">
      <c r="A32" s="121" t="s">
        <v>198</v>
      </c>
      <c r="B32" s="122"/>
      <c r="C32" s="81">
        <v>434</v>
      </c>
      <c r="D32" s="83">
        <v>346</v>
      </c>
      <c r="E32" s="3">
        <v>311</v>
      </c>
      <c r="F32" s="3">
        <v>84</v>
      </c>
      <c r="G32" s="3">
        <v>133</v>
      </c>
      <c r="H32" s="123">
        <v>35</v>
      </c>
      <c r="I32" s="124">
        <v>2</v>
      </c>
      <c r="J32" s="82">
        <v>86</v>
      </c>
      <c r="K32" s="148">
        <f>ROUND(C32/'表21'!C31,2)</f>
        <v>2</v>
      </c>
      <c r="L32" s="153">
        <f>ROUND(D32/'表21'!D31,2)</f>
        <v>2.66</v>
      </c>
      <c r="M32" s="154">
        <f>ROUND(E32/'表21'!E31,2)</f>
        <v>2.66</v>
      </c>
      <c r="N32" s="155">
        <f>ROUND(H32/'表21'!H31,2)</f>
        <v>2.69</v>
      </c>
      <c r="O32" s="156">
        <f>ROUND(I32/'表21'!I31,2)</f>
        <v>2</v>
      </c>
    </row>
    <row r="33" spans="1:15" ht="12" customHeight="1">
      <c r="A33" s="121" t="s">
        <v>199</v>
      </c>
      <c r="B33" s="122"/>
      <c r="C33" s="81">
        <v>1058</v>
      </c>
      <c r="D33" s="83">
        <v>841</v>
      </c>
      <c r="E33" s="3">
        <v>771</v>
      </c>
      <c r="F33" s="3">
        <v>272</v>
      </c>
      <c r="G33" s="3">
        <v>383</v>
      </c>
      <c r="H33" s="123">
        <v>70</v>
      </c>
      <c r="I33" s="124">
        <v>8</v>
      </c>
      <c r="J33" s="82">
        <v>209</v>
      </c>
      <c r="K33" s="148">
        <f>ROUND(C33/'表21'!C32,2)</f>
        <v>1.98</v>
      </c>
      <c r="L33" s="153">
        <f>ROUND(D33/'表21'!D32,2)</f>
        <v>2.62</v>
      </c>
      <c r="M33" s="154">
        <f>ROUND(E33/'表21'!E32,2)</f>
        <v>2.57</v>
      </c>
      <c r="N33" s="155">
        <f>ROUND(H33/'表21'!H32,2)</f>
        <v>3.33</v>
      </c>
      <c r="O33" s="156">
        <f>ROUND(I33/'表21'!I32,2)</f>
        <v>2</v>
      </c>
    </row>
    <row r="34" spans="1:15" ht="12" customHeight="1">
      <c r="A34" s="125" t="s">
        <v>200</v>
      </c>
      <c r="B34" s="126"/>
      <c r="C34" s="87">
        <v>432</v>
      </c>
      <c r="D34" s="89">
        <v>349</v>
      </c>
      <c r="E34" s="127">
        <v>288</v>
      </c>
      <c r="F34" s="127">
        <v>100</v>
      </c>
      <c r="G34" s="127">
        <v>162</v>
      </c>
      <c r="H34" s="131">
        <v>61</v>
      </c>
      <c r="I34" s="129" t="s">
        <v>5</v>
      </c>
      <c r="J34" s="88">
        <v>83</v>
      </c>
      <c r="K34" s="150">
        <f>ROUND(C34/'表21'!C33,2)</f>
        <v>2.08</v>
      </c>
      <c r="L34" s="161">
        <f>ROUND(D34/'表21'!D33,2)</f>
        <v>2.79</v>
      </c>
      <c r="M34" s="162">
        <f>ROUND(E34/'表21'!E33,2)</f>
        <v>2.67</v>
      </c>
      <c r="N34" s="164">
        <f>ROUND(H34/'表21'!H33,2)</f>
        <v>3.59</v>
      </c>
      <c r="O34" s="130" t="s">
        <v>5</v>
      </c>
    </row>
    <row r="35" spans="1:15" ht="12" customHeight="1">
      <c r="A35" s="121" t="s">
        <v>201</v>
      </c>
      <c r="B35" s="122"/>
      <c r="C35" s="81">
        <v>632</v>
      </c>
      <c r="D35" s="83">
        <v>542</v>
      </c>
      <c r="E35" s="3">
        <v>501</v>
      </c>
      <c r="F35" s="3">
        <v>152</v>
      </c>
      <c r="G35" s="3">
        <v>294</v>
      </c>
      <c r="H35" s="123">
        <v>41</v>
      </c>
      <c r="I35" s="124">
        <v>6</v>
      </c>
      <c r="J35" s="82">
        <v>84</v>
      </c>
      <c r="K35" s="148">
        <f>ROUND(C35/'表21'!C34,2)</f>
        <v>2.26</v>
      </c>
      <c r="L35" s="153">
        <f>ROUND(D35/'表21'!D34,2)</f>
        <v>2.81</v>
      </c>
      <c r="M35" s="154">
        <f>ROUND(E35/'表21'!E34,2)</f>
        <v>2.77</v>
      </c>
      <c r="N35" s="155">
        <f>ROUND(H35/'表21'!H34,2)</f>
        <v>3.42</v>
      </c>
      <c r="O35" s="156">
        <f>ROUND(I35/'表21'!I34,2)</f>
        <v>2</v>
      </c>
    </row>
    <row r="36" spans="1:15" ht="12" customHeight="1">
      <c r="A36" s="121" t="s">
        <v>202</v>
      </c>
      <c r="B36" s="122"/>
      <c r="C36" s="81">
        <v>1903</v>
      </c>
      <c r="D36" s="83">
        <v>1627</v>
      </c>
      <c r="E36" s="3">
        <v>1445</v>
      </c>
      <c r="F36" s="3">
        <v>472</v>
      </c>
      <c r="G36" s="3">
        <v>805</v>
      </c>
      <c r="H36" s="123">
        <v>182</v>
      </c>
      <c r="I36" s="124">
        <v>10</v>
      </c>
      <c r="J36" s="82">
        <v>266</v>
      </c>
      <c r="K36" s="148">
        <f>ROUND(C36/'表21'!C35,2)</f>
        <v>2.21</v>
      </c>
      <c r="L36" s="153">
        <f>ROUND(D36/'表21'!D35,2)</f>
        <v>2.75</v>
      </c>
      <c r="M36" s="154">
        <f>ROUND(E36/'表21'!E35,2)</f>
        <v>2.67</v>
      </c>
      <c r="N36" s="155">
        <f>ROUND(H36/'表21'!H35,2)</f>
        <v>3.57</v>
      </c>
      <c r="O36" s="156">
        <f>ROUND(I36/'表21'!I35,2)</f>
        <v>2</v>
      </c>
    </row>
    <row r="37" spans="1:15" ht="12" customHeight="1">
      <c r="A37" s="121" t="s">
        <v>203</v>
      </c>
      <c r="B37" s="122"/>
      <c r="C37" s="81">
        <v>1343</v>
      </c>
      <c r="D37" s="83">
        <v>1187</v>
      </c>
      <c r="E37" s="3">
        <v>1091</v>
      </c>
      <c r="F37" s="3">
        <v>300</v>
      </c>
      <c r="G37" s="3">
        <v>693</v>
      </c>
      <c r="H37" s="123">
        <v>96</v>
      </c>
      <c r="I37" s="124" t="s">
        <v>5</v>
      </c>
      <c r="J37" s="82">
        <v>156</v>
      </c>
      <c r="K37" s="148">
        <f>ROUND(C37/'表21'!C36,2)</f>
        <v>2.36</v>
      </c>
      <c r="L37" s="153">
        <f>ROUND(D37/'表21'!D36,2)</f>
        <v>2.87</v>
      </c>
      <c r="M37" s="154">
        <f>ROUND(E37/'表21'!E36,2)</f>
        <v>2.82</v>
      </c>
      <c r="N37" s="155">
        <f>ROUND(H37/'表21'!H36,2)</f>
        <v>3.56</v>
      </c>
      <c r="O37" s="174" t="s">
        <v>5</v>
      </c>
    </row>
    <row r="38" spans="1:15" ht="12" customHeight="1">
      <c r="A38" s="121" t="s">
        <v>204</v>
      </c>
      <c r="B38" s="122"/>
      <c r="C38" s="81">
        <v>1261</v>
      </c>
      <c r="D38" s="83">
        <v>979</v>
      </c>
      <c r="E38" s="3">
        <v>875</v>
      </c>
      <c r="F38" s="3">
        <v>256</v>
      </c>
      <c r="G38" s="3">
        <v>480</v>
      </c>
      <c r="H38" s="123">
        <v>104</v>
      </c>
      <c r="I38" s="124">
        <v>4</v>
      </c>
      <c r="J38" s="82">
        <v>278</v>
      </c>
      <c r="K38" s="148">
        <f>ROUND(C38/'表21'!C37,2)</f>
        <v>2</v>
      </c>
      <c r="L38" s="153">
        <f>ROUND(D38/'表21'!D37,2)</f>
        <v>2.81</v>
      </c>
      <c r="M38" s="154">
        <f>ROUND(E38/'表21'!E37,2)</f>
        <v>2.72</v>
      </c>
      <c r="N38" s="155">
        <f>ROUND(H38/'表21'!H37,2)</f>
        <v>3.85</v>
      </c>
      <c r="O38" s="156">
        <f>ROUND(I38/'表21'!I37,2)</f>
        <v>2</v>
      </c>
    </row>
    <row r="39" spans="1:15" ht="12" customHeight="1">
      <c r="A39" s="121" t="s">
        <v>205</v>
      </c>
      <c r="B39" s="122"/>
      <c r="C39" s="81">
        <v>904</v>
      </c>
      <c r="D39" s="83">
        <v>687</v>
      </c>
      <c r="E39" s="3">
        <v>596</v>
      </c>
      <c r="F39" s="3">
        <v>198</v>
      </c>
      <c r="G39" s="3">
        <v>345</v>
      </c>
      <c r="H39" s="123">
        <v>91</v>
      </c>
      <c r="I39" s="124">
        <v>6</v>
      </c>
      <c r="J39" s="82">
        <v>211</v>
      </c>
      <c r="K39" s="148">
        <f>ROUND(C39/'表21'!C38,2)</f>
        <v>1.97</v>
      </c>
      <c r="L39" s="153">
        <f>ROUND(D39/'表21'!D38,2)</f>
        <v>2.79</v>
      </c>
      <c r="M39" s="154">
        <f>ROUND(E39/'表21'!E38,2)</f>
        <v>2.7</v>
      </c>
      <c r="N39" s="155">
        <f>ROUND(H39/'表21'!H38,2)</f>
        <v>3.64</v>
      </c>
      <c r="O39" s="156">
        <f>ROUND(I39/'表21'!I38,2)</f>
        <v>2</v>
      </c>
    </row>
    <row r="40" spans="1:15" ht="12" customHeight="1">
      <c r="A40" s="115" t="s">
        <v>206</v>
      </c>
      <c r="B40" s="116"/>
      <c r="C40" s="84">
        <v>647</v>
      </c>
      <c r="D40" s="86">
        <v>481</v>
      </c>
      <c r="E40" s="117">
        <v>403</v>
      </c>
      <c r="F40" s="117">
        <v>142</v>
      </c>
      <c r="G40" s="117">
        <v>226</v>
      </c>
      <c r="H40" s="118">
        <v>78</v>
      </c>
      <c r="I40" s="119">
        <v>6</v>
      </c>
      <c r="J40" s="85">
        <v>160</v>
      </c>
      <c r="K40" s="149">
        <f>ROUND(C40/'表21'!C39,2)</f>
        <v>1.94</v>
      </c>
      <c r="L40" s="157">
        <f>ROUND(D40/'表21'!D39,2)</f>
        <v>2.81</v>
      </c>
      <c r="M40" s="158">
        <f>ROUND(E40/'表21'!E39,2)</f>
        <v>2.67</v>
      </c>
      <c r="N40" s="159">
        <f>ROUND(H40/'表21'!H39,2)</f>
        <v>3.9</v>
      </c>
      <c r="O40" s="160">
        <f>ROUND(I40/'表21'!I39,2)</f>
        <v>2</v>
      </c>
    </row>
    <row r="41" spans="1:15" ht="12" customHeight="1">
      <c r="A41" s="121" t="s">
        <v>207</v>
      </c>
      <c r="B41" s="122"/>
      <c r="C41" s="81">
        <v>635</v>
      </c>
      <c r="D41" s="83">
        <v>540</v>
      </c>
      <c r="E41" s="3">
        <v>489</v>
      </c>
      <c r="F41" s="3">
        <v>142</v>
      </c>
      <c r="G41" s="3">
        <v>298</v>
      </c>
      <c r="H41" s="123">
        <v>51</v>
      </c>
      <c r="I41" s="124">
        <v>2</v>
      </c>
      <c r="J41" s="82">
        <v>93</v>
      </c>
      <c r="K41" s="148">
        <f>ROUND(C41/'表21'!C40,2)</f>
        <v>2.24</v>
      </c>
      <c r="L41" s="153">
        <f>ROUND(D41/'表21'!D40,2)</f>
        <v>2.84</v>
      </c>
      <c r="M41" s="154">
        <f>ROUND(E41/'表21'!E40,2)</f>
        <v>2.73</v>
      </c>
      <c r="N41" s="155">
        <f>ROUND(H41/'表21'!H40,2)</f>
        <v>4.64</v>
      </c>
      <c r="O41" s="156">
        <f>ROUND(I41/'表21'!I40,2)</f>
        <v>2</v>
      </c>
    </row>
    <row r="42" spans="1:15" ht="12" customHeight="1">
      <c r="A42" s="121" t="s">
        <v>208</v>
      </c>
      <c r="B42" s="122"/>
      <c r="C42" s="81">
        <v>1225</v>
      </c>
      <c r="D42" s="83">
        <v>1079</v>
      </c>
      <c r="E42" s="3">
        <v>1004</v>
      </c>
      <c r="F42" s="3">
        <v>297</v>
      </c>
      <c r="G42" s="3">
        <v>612</v>
      </c>
      <c r="H42" s="123">
        <v>75</v>
      </c>
      <c r="I42" s="124">
        <v>2</v>
      </c>
      <c r="J42" s="82">
        <v>144</v>
      </c>
      <c r="K42" s="148">
        <f>ROUND(C42/'表21'!C41,2)</f>
        <v>2.32</v>
      </c>
      <c r="L42" s="153">
        <f>ROUND(D42/'表21'!D41,2)</f>
        <v>2.82</v>
      </c>
      <c r="M42" s="154">
        <f>ROUND(E42/'表21'!E41,2)</f>
        <v>2.77</v>
      </c>
      <c r="N42" s="155">
        <f>ROUND(H42/'表21'!H41,2)</f>
        <v>3.95</v>
      </c>
      <c r="O42" s="156">
        <f>ROUND(I42/'表21'!I41,2)</f>
        <v>2</v>
      </c>
    </row>
    <row r="43" spans="1:15" ht="12" customHeight="1">
      <c r="A43" s="121" t="s">
        <v>209</v>
      </c>
      <c r="B43" s="122"/>
      <c r="C43" s="81">
        <v>1160</v>
      </c>
      <c r="D43" s="83">
        <v>1024</v>
      </c>
      <c r="E43" s="3">
        <v>947</v>
      </c>
      <c r="F43" s="3">
        <v>270</v>
      </c>
      <c r="G43" s="3">
        <v>612</v>
      </c>
      <c r="H43" s="123">
        <v>77</v>
      </c>
      <c r="I43" s="124">
        <v>8</v>
      </c>
      <c r="J43" s="82">
        <v>128</v>
      </c>
      <c r="K43" s="148">
        <f>ROUND(C43/'表21'!C42,2)</f>
        <v>2.4</v>
      </c>
      <c r="L43" s="153">
        <f>ROUND(D43/'表21'!D42,2)</f>
        <v>2.92</v>
      </c>
      <c r="M43" s="154">
        <f>ROUND(E43/'表21'!E42,2)</f>
        <v>2.87</v>
      </c>
      <c r="N43" s="155">
        <f>ROUND(H43/'表21'!H42,2)</f>
        <v>3.67</v>
      </c>
      <c r="O43" s="156">
        <f>ROUND(I43/'表21'!I42,2)</f>
        <v>2</v>
      </c>
    </row>
    <row r="44" spans="1:15" ht="12" customHeight="1">
      <c r="A44" s="125" t="s">
        <v>210</v>
      </c>
      <c r="B44" s="126"/>
      <c r="C44" s="87">
        <v>431</v>
      </c>
      <c r="D44" s="89">
        <v>350</v>
      </c>
      <c r="E44" s="127">
        <v>299</v>
      </c>
      <c r="F44" s="127">
        <v>78</v>
      </c>
      <c r="G44" s="127">
        <v>180</v>
      </c>
      <c r="H44" s="131">
        <v>51</v>
      </c>
      <c r="I44" s="129">
        <v>6</v>
      </c>
      <c r="J44" s="88">
        <v>75</v>
      </c>
      <c r="K44" s="150">
        <f>ROUND(C44/'表21'!C43,2)</f>
        <v>2.14</v>
      </c>
      <c r="L44" s="161">
        <f>ROUND(D44/'表21'!D43,2)</f>
        <v>2.85</v>
      </c>
      <c r="M44" s="162">
        <f>ROUND(E44/'表21'!E43,2)</f>
        <v>2.72</v>
      </c>
      <c r="N44" s="164">
        <f>ROUND(H44/'表21'!H43,2)</f>
        <v>3.92</v>
      </c>
      <c r="O44" s="163">
        <f>ROUND(I44/'表21'!I43,2)</f>
        <v>2</v>
      </c>
    </row>
    <row r="45" spans="1:15" ht="12" customHeight="1">
      <c r="A45" s="121" t="s">
        <v>211</v>
      </c>
      <c r="B45" s="122"/>
      <c r="C45" s="81">
        <v>3817</v>
      </c>
      <c r="D45" s="83">
        <v>3462</v>
      </c>
      <c r="E45" s="3">
        <v>3296</v>
      </c>
      <c r="F45" s="3">
        <v>692</v>
      </c>
      <c r="G45" s="3">
        <v>2306</v>
      </c>
      <c r="H45" s="123">
        <v>166</v>
      </c>
      <c r="I45" s="124">
        <v>21</v>
      </c>
      <c r="J45" s="82">
        <v>334</v>
      </c>
      <c r="K45" s="148">
        <f>ROUND(C45/'表21'!C44,2)</f>
        <v>2.55</v>
      </c>
      <c r="L45" s="153">
        <f>ROUND(D45/'表21'!D44,2)</f>
        <v>3</v>
      </c>
      <c r="M45" s="154">
        <f>ROUND(E45/'表21'!E44,2)</f>
        <v>2.97</v>
      </c>
      <c r="N45" s="155">
        <f>ROUND(H45/'表21'!H44,2)</f>
        <v>3.77</v>
      </c>
      <c r="O45" s="156">
        <f>ROUND(I45/'表21'!I44,2)</f>
        <v>2.1</v>
      </c>
    </row>
    <row r="46" spans="1:15" ht="12" customHeight="1">
      <c r="A46" s="121" t="s">
        <v>212</v>
      </c>
      <c r="B46" s="122"/>
      <c r="C46" s="81">
        <v>652</v>
      </c>
      <c r="D46" s="83">
        <v>574</v>
      </c>
      <c r="E46" s="3">
        <v>491</v>
      </c>
      <c r="F46" s="3">
        <v>142</v>
      </c>
      <c r="G46" s="3">
        <v>277</v>
      </c>
      <c r="H46" s="123">
        <v>83</v>
      </c>
      <c r="I46" s="124" t="s">
        <v>5</v>
      </c>
      <c r="J46" s="82">
        <v>78</v>
      </c>
      <c r="K46" s="148">
        <f>ROUND(C46/'表21'!C45,2)</f>
        <v>2.39</v>
      </c>
      <c r="L46" s="153">
        <f>ROUND(D46/'表21'!D45,2)</f>
        <v>2.94</v>
      </c>
      <c r="M46" s="154">
        <f>ROUND(E46/'表21'!E45,2)</f>
        <v>2.79</v>
      </c>
      <c r="N46" s="155">
        <f>ROUND(H46/'表21'!H45,2)</f>
        <v>4.37</v>
      </c>
      <c r="O46" s="174" t="s">
        <v>5</v>
      </c>
    </row>
    <row r="47" spans="1:15" ht="12" customHeight="1">
      <c r="A47" s="121" t="s">
        <v>213</v>
      </c>
      <c r="B47" s="122"/>
      <c r="C47" s="81">
        <v>588</v>
      </c>
      <c r="D47" s="83">
        <v>479</v>
      </c>
      <c r="E47" s="3">
        <v>411</v>
      </c>
      <c r="F47" s="3">
        <v>118</v>
      </c>
      <c r="G47" s="3">
        <v>262</v>
      </c>
      <c r="H47" s="123">
        <v>68</v>
      </c>
      <c r="I47" s="124">
        <v>2</v>
      </c>
      <c r="J47" s="82">
        <v>107</v>
      </c>
      <c r="K47" s="148">
        <f>ROUND(C47/'表21'!C46,2)</f>
        <v>2.15</v>
      </c>
      <c r="L47" s="153">
        <f>ROUND(D47/'表21'!D46,2)</f>
        <v>2.89</v>
      </c>
      <c r="M47" s="154">
        <f>ROUND(E47/'表21'!E46,2)</f>
        <v>2.76</v>
      </c>
      <c r="N47" s="155">
        <f>ROUND(H47/'表21'!H46,2)</f>
        <v>4</v>
      </c>
      <c r="O47" s="156">
        <f>ROUND(I47/'表21'!I46,2)</f>
        <v>2</v>
      </c>
    </row>
    <row r="48" spans="1:15" ht="12" customHeight="1">
      <c r="A48" s="121" t="s">
        <v>214</v>
      </c>
      <c r="B48" s="122"/>
      <c r="C48" s="81">
        <v>735</v>
      </c>
      <c r="D48" s="83">
        <v>641</v>
      </c>
      <c r="E48" s="3">
        <v>559</v>
      </c>
      <c r="F48" s="3">
        <v>146</v>
      </c>
      <c r="G48" s="3">
        <v>365</v>
      </c>
      <c r="H48" s="123">
        <v>82</v>
      </c>
      <c r="I48" s="124">
        <v>6</v>
      </c>
      <c r="J48" s="82">
        <v>88</v>
      </c>
      <c r="K48" s="148">
        <f>ROUND(C48/'表21'!C47,2)</f>
        <v>2.4</v>
      </c>
      <c r="L48" s="153">
        <f>ROUND(D48/'表21'!D47,2)</f>
        <v>2.98</v>
      </c>
      <c r="M48" s="154">
        <f>ROUND(E48/'表21'!E47,2)</f>
        <v>2.94</v>
      </c>
      <c r="N48" s="155">
        <f>ROUND(H48/'表21'!H47,2)</f>
        <v>3.28</v>
      </c>
      <c r="O48" s="156">
        <f>ROUND(I48/'表21'!I47,2)</f>
        <v>2</v>
      </c>
    </row>
    <row r="49" spans="1:15" ht="12" customHeight="1">
      <c r="A49" s="121" t="s">
        <v>215</v>
      </c>
      <c r="B49" s="122"/>
      <c r="C49" s="81">
        <v>967</v>
      </c>
      <c r="D49" s="83">
        <v>796</v>
      </c>
      <c r="E49" s="3">
        <v>685</v>
      </c>
      <c r="F49" s="3">
        <v>172</v>
      </c>
      <c r="G49" s="3">
        <v>437</v>
      </c>
      <c r="H49" s="123">
        <v>111</v>
      </c>
      <c r="I49" s="124">
        <v>12</v>
      </c>
      <c r="J49" s="82">
        <v>159</v>
      </c>
      <c r="K49" s="148">
        <f>ROUND(C49/'表21'!C48,2)</f>
        <v>2.2</v>
      </c>
      <c r="L49" s="153">
        <f>ROUND(D49/'表21'!D48,2)</f>
        <v>2.91</v>
      </c>
      <c r="M49" s="154">
        <f>ROUND(E49/'表21'!E48,2)</f>
        <v>2.81</v>
      </c>
      <c r="N49" s="155">
        <f>ROUND(H49/'表21'!H48,2)</f>
        <v>3.7</v>
      </c>
      <c r="O49" s="156">
        <f>ROUND(I49/'表21'!I48,2)</f>
        <v>2</v>
      </c>
    </row>
    <row r="50" spans="1:15" ht="12" customHeight="1">
      <c r="A50" s="115" t="s">
        <v>216</v>
      </c>
      <c r="B50" s="116"/>
      <c r="C50" s="84">
        <v>1030</v>
      </c>
      <c r="D50" s="86">
        <v>882</v>
      </c>
      <c r="E50" s="117">
        <v>761</v>
      </c>
      <c r="F50" s="117">
        <v>228</v>
      </c>
      <c r="G50" s="117">
        <v>454</v>
      </c>
      <c r="H50" s="118">
        <v>121</v>
      </c>
      <c r="I50" s="119">
        <v>10</v>
      </c>
      <c r="J50" s="85">
        <v>138</v>
      </c>
      <c r="K50" s="149">
        <f>ROUND(C50/'表21'!C49,2)</f>
        <v>2.29</v>
      </c>
      <c r="L50" s="157">
        <f>ROUND(D50/'表21'!D49,2)</f>
        <v>2.88</v>
      </c>
      <c r="M50" s="158">
        <f>ROUND(E50/'表21'!E49,2)</f>
        <v>2.74</v>
      </c>
      <c r="N50" s="159">
        <f>ROUND(H50/'表21'!H49,2)</f>
        <v>4.32</v>
      </c>
      <c r="O50" s="160">
        <f>ROUND(I50/'表21'!I49,2)</f>
        <v>2</v>
      </c>
    </row>
    <row r="51" spans="1:15" ht="12" customHeight="1">
      <c r="A51" s="121" t="s">
        <v>217</v>
      </c>
      <c r="B51" s="122"/>
      <c r="C51" s="81">
        <v>691</v>
      </c>
      <c r="D51" s="83">
        <v>593</v>
      </c>
      <c r="E51" s="3">
        <v>541</v>
      </c>
      <c r="F51" s="3">
        <v>118</v>
      </c>
      <c r="G51" s="3">
        <v>340</v>
      </c>
      <c r="H51" s="123">
        <v>52</v>
      </c>
      <c r="I51" s="124">
        <v>2</v>
      </c>
      <c r="J51" s="82">
        <v>96</v>
      </c>
      <c r="K51" s="148">
        <f>ROUND(C51/'表21'!C50,2)</f>
        <v>2.32</v>
      </c>
      <c r="L51" s="153">
        <f>ROUND(D51/'表21'!D50,2)</f>
        <v>2.95</v>
      </c>
      <c r="M51" s="154">
        <f>ROUND(E51/'表21'!E50,2)</f>
        <v>2.88</v>
      </c>
      <c r="N51" s="155">
        <f>ROUND(H51/'表21'!H50,2)</f>
        <v>4</v>
      </c>
      <c r="O51" s="156">
        <f>ROUND(I51/'表21'!I50,2)</f>
        <v>2</v>
      </c>
    </row>
    <row r="52" spans="1:15" ht="12" customHeight="1">
      <c r="A52" s="121" t="s">
        <v>218</v>
      </c>
      <c r="B52" s="122"/>
      <c r="C52" s="81">
        <v>3646</v>
      </c>
      <c r="D52" s="83">
        <v>3162</v>
      </c>
      <c r="E52" s="3">
        <v>2961</v>
      </c>
      <c r="F52" s="3">
        <v>670</v>
      </c>
      <c r="G52" s="3">
        <v>1898</v>
      </c>
      <c r="H52" s="123">
        <v>201</v>
      </c>
      <c r="I52" s="124">
        <v>6</v>
      </c>
      <c r="J52" s="82">
        <v>478</v>
      </c>
      <c r="K52" s="148">
        <f>ROUND(C52/'表21'!C51,2)</f>
        <v>2.35</v>
      </c>
      <c r="L52" s="153">
        <f>ROUND(D52/'表21'!D51,2)</f>
        <v>2.95</v>
      </c>
      <c r="M52" s="154">
        <f>ROUND(E52/'表21'!E51,2)</f>
        <v>2.92</v>
      </c>
      <c r="N52" s="155">
        <f>ROUND(H52/'表21'!H51,2)</f>
        <v>3.53</v>
      </c>
      <c r="O52" s="156">
        <f>ROUND(I52/'表21'!I51,2)</f>
        <v>2</v>
      </c>
    </row>
    <row r="53" spans="1:15" ht="12" customHeight="1">
      <c r="A53" s="121" t="s">
        <v>219</v>
      </c>
      <c r="B53" s="122"/>
      <c r="C53" s="81">
        <v>2271</v>
      </c>
      <c r="D53" s="83">
        <v>1949</v>
      </c>
      <c r="E53" s="3">
        <v>1767</v>
      </c>
      <c r="F53" s="3">
        <v>412</v>
      </c>
      <c r="G53" s="3">
        <v>1125</v>
      </c>
      <c r="H53" s="123">
        <v>182</v>
      </c>
      <c r="I53" s="124">
        <v>8</v>
      </c>
      <c r="J53" s="82">
        <v>314</v>
      </c>
      <c r="K53" s="148">
        <f>ROUND(C53/'表21'!C52,2)</f>
        <v>2.33</v>
      </c>
      <c r="L53" s="153">
        <f>ROUND(D53/'表21'!D52,2)</f>
        <v>2.98</v>
      </c>
      <c r="M53" s="154">
        <f>ROUND(E53/'表21'!E52,2)</f>
        <v>2.9</v>
      </c>
      <c r="N53" s="155">
        <f>ROUND(H53/'表21'!H52,2)</f>
        <v>3.96</v>
      </c>
      <c r="O53" s="156">
        <f>ROUND(I53/'表21'!I52,2)</f>
        <v>2</v>
      </c>
    </row>
    <row r="54" spans="1:15" ht="12" customHeight="1">
      <c r="A54" s="125" t="s">
        <v>220</v>
      </c>
      <c r="B54" s="126"/>
      <c r="C54" s="87">
        <v>2103</v>
      </c>
      <c r="D54" s="89">
        <v>1916</v>
      </c>
      <c r="E54" s="127">
        <v>1777</v>
      </c>
      <c r="F54" s="127">
        <v>464</v>
      </c>
      <c r="G54" s="127">
        <v>1124</v>
      </c>
      <c r="H54" s="131">
        <v>139</v>
      </c>
      <c r="I54" s="129">
        <v>6</v>
      </c>
      <c r="J54" s="88">
        <v>181</v>
      </c>
      <c r="K54" s="150">
        <f>ROUND(C54/'表21'!C53,2)</f>
        <v>2.49</v>
      </c>
      <c r="L54" s="161">
        <f>ROUND(D54/'表21'!D53,2)</f>
        <v>2.89</v>
      </c>
      <c r="M54" s="162">
        <f>ROUND(E54/'表21'!E53,2)</f>
        <v>2.85</v>
      </c>
      <c r="N54" s="164">
        <f>ROUND(H54/'表21'!H53,2)</f>
        <v>3.66</v>
      </c>
      <c r="O54" s="163">
        <f>ROUND(I54/'表21'!I53,2)</f>
        <v>2</v>
      </c>
    </row>
    <row r="55" spans="1:15" ht="12" customHeight="1">
      <c r="A55" s="121" t="s">
        <v>221</v>
      </c>
      <c r="B55" s="122"/>
      <c r="C55" s="81">
        <v>2800</v>
      </c>
      <c r="D55" s="83">
        <v>2490</v>
      </c>
      <c r="E55" s="3">
        <v>2273</v>
      </c>
      <c r="F55" s="3">
        <v>524</v>
      </c>
      <c r="G55" s="3">
        <v>1566</v>
      </c>
      <c r="H55" s="123">
        <v>217</v>
      </c>
      <c r="I55" s="124">
        <v>22</v>
      </c>
      <c r="J55" s="82">
        <v>288</v>
      </c>
      <c r="K55" s="148">
        <f>ROUND(C55/'表21'!C54,2)</f>
        <v>2.48</v>
      </c>
      <c r="L55" s="153">
        <f>ROUND(D55/'表21'!D54,2)</f>
        <v>3</v>
      </c>
      <c r="M55" s="154">
        <f>ROUND(E55/'表21'!E54,2)</f>
        <v>2.94</v>
      </c>
      <c r="N55" s="155">
        <f>ROUND(H55/'表21'!H54,2)</f>
        <v>3.81</v>
      </c>
      <c r="O55" s="156">
        <f>ROUND(I55/'表21'!I54,2)</f>
        <v>2</v>
      </c>
    </row>
    <row r="56" spans="1:15" ht="12" customHeight="1">
      <c r="A56" s="121" t="s">
        <v>222</v>
      </c>
      <c r="B56" s="122"/>
      <c r="C56" s="81">
        <v>1648</v>
      </c>
      <c r="D56" s="83">
        <v>1500</v>
      </c>
      <c r="E56" s="3">
        <v>1387</v>
      </c>
      <c r="F56" s="3">
        <v>338</v>
      </c>
      <c r="G56" s="3">
        <v>912</v>
      </c>
      <c r="H56" s="123">
        <v>113</v>
      </c>
      <c r="I56" s="124">
        <v>6</v>
      </c>
      <c r="J56" s="82">
        <v>142</v>
      </c>
      <c r="K56" s="148">
        <f>ROUND(C56/'表21'!C55,2)</f>
        <v>2.5</v>
      </c>
      <c r="L56" s="153">
        <f>ROUND(D56/'表21'!D55,2)</f>
        <v>2.92</v>
      </c>
      <c r="M56" s="154">
        <f>ROUND(E56/'表21'!E55,2)</f>
        <v>2.87</v>
      </c>
      <c r="N56" s="155">
        <f>ROUND(H56/'表21'!H55,2)</f>
        <v>3.9</v>
      </c>
      <c r="O56" s="156">
        <f>ROUND(I56/'表21'!I55,2)</f>
        <v>2</v>
      </c>
    </row>
    <row r="57" spans="1:15" ht="12" customHeight="1">
      <c r="A57" s="121" t="s">
        <v>223</v>
      </c>
      <c r="B57" s="122"/>
      <c r="C57" s="81">
        <v>1935</v>
      </c>
      <c r="D57" s="83">
        <v>1735</v>
      </c>
      <c r="E57" s="3">
        <v>1633</v>
      </c>
      <c r="F57" s="3">
        <v>416</v>
      </c>
      <c r="G57" s="3">
        <v>1036</v>
      </c>
      <c r="H57" s="123">
        <v>102</v>
      </c>
      <c r="I57" s="124">
        <v>6</v>
      </c>
      <c r="J57" s="82">
        <v>194</v>
      </c>
      <c r="K57" s="148">
        <f>ROUND(C57/'表21'!C56,2)</f>
        <v>2.46</v>
      </c>
      <c r="L57" s="153">
        <f>ROUND(D57/'表21'!D56,2)</f>
        <v>2.95</v>
      </c>
      <c r="M57" s="154">
        <f>ROUND(E57/'表21'!E56,2)</f>
        <v>2.9</v>
      </c>
      <c r="N57" s="155">
        <f>ROUND(H57/'表21'!H56,2)</f>
        <v>4.08</v>
      </c>
      <c r="O57" s="156">
        <f>ROUND(I57/'表21'!I56,2)</f>
        <v>2</v>
      </c>
    </row>
    <row r="58" spans="1:15" ht="12" customHeight="1">
      <c r="A58" s="121" t="s">
        <v>224</v>
      </c>
      <c r="B58" s="122"/>
      <c r="C58" s="81">
        <v>954</v>
      </c>
      <c r="D58" s="83">
        <v>774</v>
      </c>
      <c r="E58" s="3">
        <v>694</v>
      </c>
      <c r="F58" s="3">
        <v>216</v>
      </c>
      <c r="G58" s="3">
        <v>418</v>
      </c>
      <c r="H58" s="123">
        <v>80</v>
      </c>
      <c r="I58" s="124">
        <v>8</v>
      </c>
      <c r="J58" s="82">
        <v>172</v>
      </c>
      <c r="K58" s="148">
        <f>ROUND(C58/'表21'!C57,2)</f>
        <v>2.16</v>
      </c>
      <c r="L58" s="153">
        <f>ROUND(D58/'表21'!D57,2)</f>
        <v>2.91</v>
      </c>
      <c r="M58" s="154">
        <f>ROUND(E58/'表21'!E57,2)</f>
        <v>2.82</v>
      </c>
      <c r="N58" s="155">
        <f>ROUND(H58/'表21'!H57,2)</f>
        <v>4</v>
      </c>
      <c r="O58" s="156">
        <f>ROUND(I58/'表21'!I57,2)</f>
        <v>2</v>
      </c>
    </row>
    <row r="59" spans="1:15" ht="12" customHeight="1">
      <c r="A59" s="121" t="s">
        <v>225</v>
      </c>
      <c r="B59" s="122"/>
      <c r="C59" s="81">
        <v>1543</v>
      </c>
      <c r="D59" s="83">
        <v>1500</v>
      </c>
      <c r="E59" s="3">
        <v>1374</v>
      </c>
      <c r="F59" s="3">
        <v>186</v>
      </c>
      <c r="G59" s="3">
        <v>1070</v>
      </c>
      <c r="H59" s="123">
        <v>126</v>
      </c>
      <c r="I59" s="124" t="s">
        <v>5</v>
      </c>
      <c r="J59" s="82">
        <v>43</v>
      </c>
      <c r="K59" s="148">
        <f>ROUND(C59/'表21'!C58,2)</f>
        <v>3.08</v>
      </c>
      <c r="L59" s="153">
        <f>ROUND(D59/'表21'!D58,2)</f>
        <v>3.28</v>
      </c>
      <c r="M59" s="154">
        <f>ROUND(E59/'表21'!E58,2)</f>
        <v>3.21</v>
      </c>
      <c r="N59" s="155">
        <f>ROUND(H59/'表21'!H58,2)</f>
        <v>4.2</v>
      </c>
      <c r="O59" s="130" t="s">
        <v>5</v>
      </c>
    </row>
    <row r="60" spans="1:15" ht="12" customHeight="1">
      <c r="A60" s="115" t="s">
        <v>226</v>
      </c>
      <c r="B60" s="116"/>
      <c r="C60" s="84">
        <v>1375</v>
      </c>
      <c r="D60" s="86">
        <v>1324</v>
      </c>
      <c r="E60" s="117">
        <v>1128</v>
      </c>
      <c r="F60" s="117">
        <v>294</v>
      </c>
      <c r="G60" s="117">
        <v>734</v>
      </c>
      <c r="H60" s="118">
        <v>196</v>
      </c>
      <c r="I60" s="119" t="s">
        <v>5</v>
      </c>
      <c r="J60" s="85">
        <v>51</v>
      </c>
      <c r="K60" s="149">
        <f>ROUND(C60/'表21'!C59,2)</f>
        <v>2.79</v>
      </c>
      <c r="L60" s="157">
        <f>ROUND(D60/'表21'!D59,2)</f>
        <v>3</v>
      </c>
      <c r="M60" s="158">
        <f>ROUND(E60/'表21'!E59,2)</f>
        <v>2.85</v>
      </c>
      <c r="N60" s="159">
        <f>ROUND(H60/'表21'!H59,2)</f>
        <v>4.26</v>
      </c>
      <c r="O60" s="174" t="s">
        <v>5</v>
      </c>
    </row>
    <row r="61" spans="1:15" ht="12" customHeight="1">
      <c r="A61" s="121" t="s">
        <v>227</v>
      </c>
      <c r="B61" s="122"/>
      <c r="C61" s="81">
        <v>4250</v>
      </c>
      <c r="D61" s="83">
        <v>3861</v>
      </c>
      <c r="E61" s="3">
        <v>3591</v>
      </c>
      <c r="F61" s="3">
        <v>794</v>
      </c>
      <c r="G61" s="3">
        <v>2133</v>
      </c>
      <c r="H61" s="123">
        <v>270</v>
      </c>
      <c r="I61" s="124">
        <v>21</v>
      </c>
      <c r="J61" s="82">
        <v>368</v>
      </c>
      <c r="K61" s="148">
        <f>ROUND(C61/'表21'!C60,2)</f>
        <v>2.47</v>
      </c>
      <c r="L61" s="153">
        <f>ROUND(D61/'表21'!D60,2)</f>
        <v>2.88</v>
      </c>
      <c r="M61" s="154">
        <f>ROUND(E61/'表21'!E60,2)</f>
        <v>2.85</v>
      </c>
      <c r="N61" s="155">
        <f>ROUND(H61/'表21'!H60,2)</f>
        <v>3.25</v>
      </c>
      <c r="O61" s="156">
        <f>ROUND(I61/'表21'!I60,2)</f>
        <v>2.1</v>
      </c>
    </row>
    <row r="62" spans="1:15" ht="12" customHeight="1">
      <c r="A62" s="121" t="s">
        <v>228</v>
      </c>
      <c r="B62" s="122"/>
      <c r="C62" s="81">
        <v>3436</v>
      </c>
      <c r="D62" s="83">
        <v>3133</v>
      </c>
      <c r="E62" s="3">
        <v>2935</v>
      </c>
      <c r="F62" s="3">
        <v>650</v>
      </c>
      <c r="G62" s="3">
        <v>1814</v>
      </c>
      <c r="H62" s="123">
        <v>198</v>
      </c>
      <c r="I62" s="124">
        <v>6</v>
      </c>
      <c r="J62" s="82">
        <v>297</v>
      </c>
      <c r="K62" s="148">
        <f>ROUND(C62/'表21'!C61,2)</f>
        <v>2.49</v>
      </c>
      <c r="L62" s="153">
        <f>ROUND(D62/'表21'!D61,2)</f>
        <v>2.9</v>
      </c>
      <c r="M62" s="154">
        <f>ROUND(E62/'表21'!E61,2)</f>
        <v>2.87</v>
      </c>
      <c r="N62" s="155">
        <f>ROUND(H62/'表21'!H61,2)</f>
        <v>3.3</v>
      </c>
      <c r="O62" s="156">
        <f>ROUND(I62/'表21'!I61,2)</f>
        <v>2</v>
      </c>
    </row>
    <row r="63" spans="1:15" ht="12" customHeight="1">
      <c r="A63" s="121" t="s">
        <v>229</v>
      </c>
      <c r="B63" s="122"/>
      <c r="C63" s="81">
        <v>1820</v>
      </c>
      <c r="D63" s="83">
        <v>1738</v>
      </c>
      <c r="E63" s="3">
        <v>1592</v>
      </c>
      <c r="F63" s="3">
        <v>424</v>
      </c>
      <c r="G63" s="3">
        <v>1047</v>
      </c>
      <c r="H63" s="123">
        <v>146</v>
      </c>
      <c r="I63" s="124">
        <v>2</v>
      </c>
      <c r="J63" s="82">
        <v>80</v>
      </c>
      <c r="K63" s="148">
        <f>ROUND(C63/'表21'!C62,2)</f>
        <v>2.75</v>
      </c>
      <c r="L63" s="153">
        <f>ROUND(D63/'表21'!D62,2)</f>
        <v>2.99</v>
      </c>
      <c r="M63" s="154">
        <f>ROUND(E63/'表21'!E62,2)</f>
        <v>2.93</v>
      </c>
      <c r="N63" s="155">
        <f>ROUND(H63/'表21'!H62,2)</f>
        <v>3.95</v>
      </c>
      <c r="O63" s="156">
        <f>ROUND(I63/'表21'!I62,2)</f>
        <v>2</v>
      </c>
    </row>
    <row r="64" spans="1:15" ht="12" customHeight="1">
      <c r="A64" s="125" t="s">
        <v>230</v>
      </c>
      <c r="B64" s="126"/>
      <c r="C64" s="87">
        <v>1141</v>
      </c>
      <c r="D64" s="89">
        <v>1094</v>
      </c>
      <c r="E64" s="127">
        <v>977</v>
      </c>
      <c r="F64" s="127">
        <v>276</v>
      </c>
      <c r="G64" s="127">
        <v>635</v>
      </c>
      <c r="H64" s="131">
        <v>117</v>
      </c>
      <c r="I64" s="129" t="s">
        <v>5</v>
      </c>
      <c r="J64" s="88">
        <v>47</v>
      </c>
      <c r="K64" s="150">
        <f>ROUND(C64/'表21'!C63,2)</f>
        <v>2.72</v>
      </c>
      <c r="L64" s="161">
        <f>ROUND(D64/'表21'!D63,2)</f>
        <v>2.94</v>
      </c>
      <c r="M64" s="162">
        <f>ROUND(E64/'表21'!E63,2)</f>
        <v>2.84</v>
      </c>
      <c r="N64" s="164">
        <f>ROUND(H64/'表21'!H63,2)</f>
        <v>4.18</v>
      </c>
      <c r="O64" s="130" t="s">
        <v>5</v>
      </c>
    </row>
    <row r="65" spans="1:15" ht="12" customHeight="1">
      <c r="A65" s="121" t="s">
        <v>231</v>
      </c>
      <c r="B65" s="122"/>
      <c r="C65" s="81">
        <v>1931</v>
      </c>
      <c r="D65" s="83">
        <v>1492</v>
      </c>
      <c r="E65" s="3">
        <v>1361</v>
      </c>
      <c r="F65" s="3">
        <v>369</v>
      </c>
      <c r="G65" s="3">
        <v>718</v>
      </c>
      <c r="H65" s="123">
        <v>131</v>
      </c>
      <c r="I65" s="124">
        <v>10</v>
      </c>
      <c r="J65" s="82">
        <v>429</v>
      </c>
      <c r="K65" s="148">
        <f>ROUND(C65/'表21'!C64,2)</f>
        <v>2.01</v>
      </c>
      <c r="L65" s="153">
        <f>ROUND(D65/'表21'!D64,2)</f>
        <v>2.84</v>
      </c>
      <c r="M65" s="154">
        <f>ROUND(E65/'表21'!E64,2)</f>
        <v>2.78</v>
      </c>
      <c r="N65" s="155">
        <f>ROUND(H65/'表21'!H64,2)</f>
        <v>3.64</v>
      </c>
      <c r="O65" s="156">
        <f>ROUND(I65/'表21'!I64,2)</f>
        <v>2</v>
      </c>
    </row>
    <row r="66" spans="1:15" ht="12" customHeight="1">
      <c r="A66" s="121" t="s">
        <v>4</v>
      </c>
      <c r="B66" s="122"/>
      <c r="C66" s="81">
        <v>241</v>
      </c>
      <c r="D66" s="83">
        <v>238</v>
      </c>
      <c r="E66" s="3">
        <v>225</v>
      </c>
      <c r="F66" s="3">
        <v>38</v>
      </c>
      <c r="G66" s="3">
        <v>179</v>
      </c>
      <c r="H66" s="123">
        <v>13</v>
      </c>
      <c r="I66" s="124" t="s">
        <v>5</v>
      </c>
      <c r="J66" s="82">
        <v>3</v>
      </c>
      <c r="K66" s="148">
        <f>ROUND(C66/'表21'!C65,2)</f>
        <v>3.26</v>
      </c>
      <c r="L66" s="153">
        <f>ROUND(D66/'表21'!D65,2)</f>
        <v>3.35</v>
      </c>
      <c r="M66" s="154">
        <f>ROUND(E66/'表21'!E65,2)</f>
        <v>3.31</v>
      </c>
      <c r="N66" s="155">
        <f>ROUND(H66/'表21'!H65,2)</f>
        <v>4.33</v>
      </c>
      <c r="O66" s="174" t="s">
        <v>5</v>
      </c>
    </row>
    <row r="67" spans="1:15" ht="12" customHeight="1">
      <c r="A67" s="121" t="s">
        <v>2</v>
      </c>
      <c r="B67" s="122"/>
      <c r="C67" s="81">
        <v>244</v>
      </c>
      <c r="D67" s="83">
        <v>241</v>
      </c>
      <c r="E67" s="3">
        <v>232</v>
      </c>
      <c r="F67" s="3">
        <v>42</v>
      </c>
      <c r="G67" s="3">
        <v>184</v>
      </c>
      <c r="H67" s="123">
        <v>9</v>
      </c>
      <c r="I67" s="124" t="s">
        <v>5</v>
      </c>
      <c r="J67" s="82">
        <v>3</v>
      </c>
      <c r="K67" s="148">
        <f>ROUND(C67/'表21'!C66,2)</f>
        <v>3.05</v>
      </c>
      <c r="L67" s="153">
        <f>ROUND(D67/'表21'!D66,2)</f>
        <v>3.13</v>
      </c>
      <c r="M67" s="154">
        <f>ROUND(E67/'表21'!E66,2)</f>
        <v>3.09</v>
      </c>
      <c r="N67" s="155">
        <f>ROUND(H67/'表21'!H66,2)</f>
        <v>4.5</v>
      </c>
      <c r="O67" s="174" t="s">
        <v>5</v>
      </c>
    </row>
    <row r="68" spans="1:15" ht="12" customHeight="1">
      <c r="A68" s="132" t="s">
        <v>3</v>
      </c>
      <c r="B68" s="133"/>
      <c r="C68" s="134" t="s">
        <v>5</v>
      </c>
      <c r="D68" s="135" t="s">
        <v>5</v>
      </c>
      <c r="E68" s="4" t="s">
        <v>5</v>
      </c>
      <c r="F68" s="4" t="s">
        <v>5</v>
      </c>
      <c r="G68" s="4" t="s">
        <v>5</v>
      </c>
      <c r="H68" s="76" t="s">
        <v>5</v>
      </c>
      <c r="I68" s="136" t="s">
        <v>5</v>
      </c>
      <c r="J68" s="136" t="s">
        <v>5</v>
      </c>
      <c r="K68" s="134" t="s">
        <v>5</v>
      </c>
      <c r="L68" s="165" t="s">
        <v>5</v>
      </c>
      <c r="M68" s="166" t="s">
        <v>5</v>
      </c>
      <c r="N68" s="167" t="s">
        <v>5</v>
      </c>
      <c r="O68" s="166" t="s">
        <v>5</v>
      </c>
    </row>
  </sheetData>
  <mergeCells count="12">
    <mergeCell ref="I5:I7"/>
    <mergeCell ref="J5:J7"/>
    <mergeCell ref="A4:B7"/>
    <mergeCell ref="H6:H7"/>
    <mergeCell ref="E6:G6"/>
    <mergeCell ref="O5:O7"/>
    <mergeCell ref="K4:K7"/>
    <mergeCell ref="C4:C7"/>
    <mergeCell ref="L5:L7"/>
    <mergeCell ref="M5:M7"/>
    <mergeCell ref="N5:N7"/>
    <mergeCell ref="D5:D7"/>
  </mergeCells>
  <hyperlinks>
    <hyperlink ref="A1" location="目次!A24" display="目次へ"/>
  </hyperlinks>
  <printOptions/>
  <pageMargins left="0.5905511811023623" right="0.5905511811023623" top="0.7874015748031497" bottom="0.3937007874015748" header="0.1968503937007874" footer="0.31496062992125984"/>
  <pageSetup firstPageNumber="35" useFirstPageNumber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7"/>
  <sheetViews>
    <sheetView zoomScaleSheetLayoutView="100" workbookViewId="0" topLeftCell="A1">
      <selection activeCell="A2" sqref="A2"/>
    </sheetView>
  </sheetViews>
  <sheetFormatPr defaultColWidth="9.00390625" defaultRowHeight="12.75"/>
  <cols>
    <col min="1" max="1" width="10.00390625" style="1" customWidth="1"/>
    <col min="2" max="2" width="1.00390625" style="1" customWidth="1"/>
    <col min="3" max="3" width="12.75390625" style="1" customWidth="1"/>
    <col min="4" max="9" width="12.75390625" style="54" customWidth="1"/>
    <col min="10" max="16384" width="10.25390625" style="1" customWidth="1"/>
  </cols>
  <sheetData>
    <row r="1" spans="1:12" s="270" customFormat="1" ht="15" customHeight="1">
      <c r="A1" s="557" t="s">
        <v>368</v>
      </c>
      <c r="L1" s="271"/>
    </row>
    <row r="2" spans="1:3" ht="13.5">
      <c r="A2" s="265" t="s">
        <v>283</v>
      </c>
      <c r="B2" s="2"/>
      <c r="C2" s="2"/>
    </row>
    <row r="3" ht="6" customHeight="1"/>
    <row r="4" spans="1:9" ht="16.5" customHeight="1">
      <c r="A4" s="813" t="s">
        <v>93</v>
      </c>
      <c r="B4" s="814"/>
      <c r="C4" s="856" t="s">
        <v>242</v>
      </c>
      <c r="D4" s="819" t="s">
        <v>243</v>
      </c>
      <c r="E4" s="820"/>
      <c r="F4" s="820"/>
      <c r="G4" s="820"/>
      <c r="H4" s="848" t="s">
        <v>276</v>
      </c>
      <c r="I4" s="849"/>
    </row>
    <row r="5" spans="1:9" ht="16.5" customHeight="1">
      <c r="A5" s="851"/>
      <c r="B5" s="852"/>
      <c r="C5" s="857"/>
      <c r="D5" s="853" t="s">
        <v>97</v>
      </c>
      <c r="E5" s="818" t="s">
        <v>244</v>
      </c>
      <c r="F5" s="855"/>
      <c r="G5" s="853" t="s">
        <v>245</v>
      </c>
      <c r="H5" s="850" t="s">
        <v>274</v>
      </c>
      <c r="I5" s="818" t="s">
        <v>275</v>
      </c>
    </row>
    <row r="6" spans="1:9" ht="16.5" customHeight="1">
      <c r="A6" s="815"/>
      <c r="B6" s="816"/>
      <c r="C6" s="858"/>
      <c r="D6" s="854"/>
      <c r="E6" s="216" t="s">
        <v>9</v>
      </c>
      <c r="F6" s="217" t="s">
        <v>273</v>
      </c>
      <c r="G6" s="854"/>
      <c r="H6" s="850"/>
      <c r="I6" s="818"/>
    </row>
    <row r="7" spans="1:9" s="7" customFormat="1" ht="7.5" customHeight="1">
      <c r="A7" s="44"/>
      <c r="B7" s="45"/>
      <c r="C7" s="46" t="s">
        <v>89</v>
      </c>
      <c r="D7" s="169" t="s">
        <v>89</v>
      </c>
      <c r="E7" s="169" t="s">
        <v>89</v>
      </c>
      <c r="F7" s="169" t="s">
        <v>89</v>
      </c>
      <c r="G7" s="170" t="s">
        <v>89</v>
      </c>
      <c r="H7" s="171" t="s">
        <v>89</v>
      </c>
      <c r="I7" s="171" t="s">
        <v>89</v>
      </c>
    </row>
    <row r="8" spans="1:9" ht="12" customHeight="1">
      <c r="A8" s="59" t="s">
        <v>22</v>
      </c>
      <c r="B8" s="60"/>
      <c r="C8" s="213">
        <v>78720</v>
      </c>
      <c r="D8" s="61">
        <v>43621</v>
      </c>
      <c r="E8" s="62">
        <v>41310</v>
      </c>
      <c r="F8" s="62">
        <v>640</v>
      </c>
      <c r="G8" s="128">
        <v>2311</v>
      </c>
      <c r="H8" s="61">
        <v>32977</v>
      </c>
      <c r="I8" s="61">
        <v>4945</v>
      </c>
    </row>
    <row r="9" spans="1:9" ht="12" customHeight="1">
      <c r="A9" s="63" t="s">
        <v>25</v>
      </c>
      <c r="B9" s="64"/>
      <c r="C9" s="214">
        <v>440</v>
      </c>
      <c r="D9" s="65">
        <v>257</v>
      </c>
      <c r="E9" s="66">
        <v>239</v>
      </c>
      <c r="F9" s="66">
        <v>5</v>
      </c>
      <c r="G9" s="210">
        <v>18</v>
      </c>
      <c r="H9" s="70">
        <v>176</v>
      </c>
      <c r="I9" s="70">
        <v>33</v>
      </c>
    </row>
    <row r="10" spans="1:9" ht="12" customHeight="1">
      <c r="A10" s="63" t="s">
        <v>26</v>
      </c>
      <c r="B10" s="64"/>
      <c r="C10" s="214">
        <v>472</v>
      </c>
      <c r="D10" s="65">
        <v>270</v>
      </c>
      <c r="E10" s="66">
        <v>263</v>
      </c>
      <c r="F10" s="66">
        <v>4</v>
      </c>
      <c r="G10" s="210">
        <v>7</v>
      </c>
      <c r="H10" s="65">
        <v>194</v>
      </c>
      <c r="I10" s="65">
        <v>23</v>
      </c>
    </row>
    <row r="11" spans="1:9" ht="12" customHeight="1">
      <c r="A11" s="63" t="s">
        <v>27</v>
      </c>
      <c r="B11" s="64"/>
      <c r="C11" s="214">
        <v>652</v>
      </c>
      <c r="D11" s="65">
        <v>335</v>
      </c>
      <c r="E11" s="66">
        <v>329</v>
      </c>
      <c r="F11" s="66">
        <v>4</v>
      </c>
      <c r="G11" s="210">
        <v>6</v>
      </c>
      <c r="H11" s="65">
        <v>313</v>
      </c>
      <c r="I11" s="65">
        <v>45</v>
      </c>
    </row>
    <row r="12" spans="1:9" ht="12" customHeight="1">
      <c r="A12" s="63" t="s">
        <v>28</v>
      </c>
      <c r="B12" s="64"/>
      <c r="C12" s="214">
        <v>527</v>
      </c>
      <c r="D12" s="65">
        <v>265</v>
      </c>
      <c r="E12" s="66">
        <v>260</v>
      </c>
      <c r="F12" s="66">
        <v>4</v>
      </c>
      <c r="G12" s="210">
        <v>5</v>
      </c>
      <c r="H12" s="65">
        <v>243</v>
      </c>
      <c r="I12" s="65">
        <v>28</v>
      </c>
    </row>
    <row r="13" spans="1:9" ht="12" customHeight="1">
      <c r="A13" s="63" t="s">
        <v>29</v>
      </c>
      <c r="B13" s="64"/>
      <c r="C13" s="214">
        <v>219</v>
      </c>
      <c r="D13" s="65">
        <v>218</v>
      </c>
      <c r="E13" s="66">
        <v>218</v>
      </c>
      <c r="F13" s="66" t="s">
        <v>5</v>
      </c>
      <c r="G13" s="211" t="s">
        <v>5</v>
      </c>
      <c r="H13" s="61">
        <v>1</v>
      </c>
      <c r="I13" s="61" t="s">
        <v>5</v>
      </c>
    </row>
    <row r="14" spans="1:9" ht="12" customHeight="1">
      <c r="A14" s="68" t="s">
        <v>30</v>
      </c>
      <c r="B14" s="69"/>
      <c r="C14" s="215">
        <v>5951</v>
      </c>
      <c r="D14" s="70">
        <v>3245</v>
      </c>
      <c r="E14" s="71">
        <v>3086</v>
      </c>
      <c r="F14" s="71">
        <v>66</v>
      </c>
      <c r="G14" s="212">
        <v>159</v>
      </c>
      <c r="H14" s="70">
        <v>2553</v>
      </c>
      <c r="I14" s="70">
        <v>386</v>
      </c>
    </row>
    <row r="15" spans="1:9" ht="12" customHeight="1">
      <c r="A15" s="63" t="s">
        <v>31</v>
      </c>
      <c r="B15" s="64"/>
      <c r="C15" s="214">
        <v>1394</v>
      </c>
      <c r="D15" s="65">
        <v>698</v>
      </c>
      <c r="E15" s="66">
        <v>683</v>
      </c>
      <c r="F15" s="66">
        <v>6</v>
      </c>
      <c r="G15" s="210">
        <v>15</v>
      </c>
      <c r="H15" s="65">
        <v>658</v>
      </c>
      <c r="I15" s="65">
        <v>126</v>
      </c>
    </row>
    <row r="16" spans="1:9" ht="12" customHeight="1">
      <c r="A16" s="63" t="s">
        <v>32</v>
      </c>
      <c r="B16" s="64"/>
      <c r="C16" s="214">
        <v>973</v>
      </c>
      <c r="D16" s="65">
        <v>527</v>
      </c>
      <c r="E16" s="66">
        <v>503</v>
      </c>
      <c r="F16" s="66">
        <v>14</v>
      </c>
      <c r="G16" s="210">
        <v>24</v>
      </c>
      <c r="H16" s="65">
        <v>423</v>
      </c>
      <c r="I16" s="65">
        <v>78</v>
      </c>
    </row>
    <row r="17" spans="1:9" ht="12" customHeight="1">
      <c r="A17" s="63" t="s">
        <v>33</v>
      </c>
      <c r="B17" s="64"/>
      <c r="C17" s="214">
        <v>2598</v>
      </c>
      <c r="D17" s="65">
        <v>1336</v>
      </c>
      <c r="E17" s="66">
        <v>1260</v>
      </c>
      <c r="F17" s="66">
        <v>22</v>
      </c>
      <c r="G17" s="210">
        <v>76</v>
      </c>
      <c r="H17" s="65">
        <v>1207</v>
      </c>
      <c r="I17" s="65">
        <v>147</v>
      </c>
    </row>
    <row r="18" spans="1:9" ht="12" customHeight="1">
      <c r="A18" s="59" t="s">
        <v>34</v>
      </c>
      <c r="B18" s="60"/>
      <c r="C18" s="213">
        <v>2085</v>
      </c>
      <c r="D18" s="61">
        <v>1105</v>
      </c>
      <c r="E18" s="62">
        <v>1057</v>
      </c>
      <c r="F18" s="62">
        <v>16</v>
      </c>
      <c r="G18" s="128">
        <v>48</v>
      </c>
      <c r="H18" s="61">
        <v>943</v>
      </c>
      <c r="I18" s="61">
        <v>135</v>
      </c>
    </row>
    <row r="19" spans="1:9" ht="12" customHeight="1">
      <c r="A19" s="63" t="s">
        <v>35</v>
      </c>
      <c r="B19" s="64"/>
      <c r="C19" s="214">
        <v>1812</v>
      </c>
      <c r="D19" s="65">
        <v>937</v>
      </c>
      <c r="E19" s="66">
        <v>898</v>
      </c>
      <c r="F19" s="66">
        <v>11</v>
      </c>
      <c r="G19" s="210">
        <v>39</v>
      </c>
      <c r="H19" s="70">
        <v>774</v>
      </c>
      <c r="I19" s="70">
        <v>122</v>
      </c>
    </row>
    <row r="20" spans="1:9" ht="12" customHeight="1">
      <c r="A20" s="63" t="s">
        <v>36</v>
      </c>
      <c r="B20" s="64"/>
      <c r="C20" s="214">
        <v>1159</v>
      </c>
      <c r="D20" s="65">
        <v>667</v>
      </c>
      <c r="E20" s="66">
        <v>633</v>
      </c>
      <c r="F20" s="66">
        <v>7</v>
      </c>
      <c r="G20" s="210">
        <v>34</v>
      </c>
      <c r="H20" s="65">
        <v>456</v>
      </c>
      <c r="I20" s="65">
        <v>64</v>
      </c>
    </row>
    <row r="21" spans="1:9" ht="12" customHeight="1">
      <c r="A21" s="63" t="s">
        <v>37</v>
      </c>
      <c r="B21" s="64"/>
      <c r="C21" s="214">
        <v>1763</v>
      </c>
      <c r="D21" s="65">
        <v>965</v>
      </c>
      <c r="E21" s="66">
        <v>935</v>
      </c>
      <c r="F21" s="66">
        <v>21</v>
      </c>
      <c r="G21" s="210">
        <v>30</v>
      </c>
      <c r="H21" s="65">
        <v>731</v>
      </c>
      <c r="I21" s="65">
        <v>171</v>
      </c>
    </row>
    <row r="22" spans="1:9" ht="12" customHeight="1">
      <c r="A22" s="63" t="s">
        <v>38</v>
      </c>
      <c r="B22" s="64"/>
      <c r="C22" s="214">
        <v>3721</v>
      </c>
      <c r="D22" s="65">
        <v>1924</v>
      </c>
      <c r="E22" s="66">
        <v>1836</v>
      </c>
      <c r="F22" s="66">
        <v>26</v>
      </c>
      <c r="G22" s="210">
        <v>88</v>
      </c>
      <c r="H22" s="65">
        <v>1707</v>
      </c>
      <c r="I22" s="65">
        <v>209</v>
      </c>
    </row>
    <row r="23" spans="1:9" ht="12" customHeight="1">
      <c r="A23" s="63" t="s">
        <v>39</v>
      </c>
      <c r="B23" s="64"/>
      <c r="C23" s="214">
        <v>1273</v>
      </c>
      <c r="D23" s="65">
        <v>679</v>
      </c>
      <c r="E23" s="66">
        <v>651</v>
      </c>
      <c r="F23" s="66">
        <v>12</v>
      </c>
      <c r="G23" s="210">
        <v>28</v>
      </c>
      <c r="H23" s="61">
        <v>569</v>
      </c>
      <c r="I23" s="61">
        <v>75</v>
      </c>
    </row>
    <row r="24" spans="1:9" ht="12" customHeight="1">
      <c r="A24" s="68" t="s">
        <v>40</v>
      </c>
      <c r="B24" s="69"/>
      <c r="C24" s="215">
        <v>2057</v>
      </c>
      <c r="D24" s="70">
        <v>1165</v>
      </c>
      <c r="E24" s="71">
        <v>1110</v>
      </c>
      <c r="F24" s="71">
        <v>23</v>
      </c>
      <c r="G24" s="212">
        <v>55</v>
      </c>
      <c r="H24" s="70">
        <v>823</v>
      </c>
      <c r="I24" s="70">
        <v>123</v>
      </c>
    </row>
    <row r="25" spans="1:9" ht="12" customHeight="1">
      <c r="A25" s="63" t="s">
        <v>41</v>
      </c>
      <c r="B25" s="64"/>
      <c r="C25" s="214">
        <v>723</v>
      </c>
      <c r="D25" s="65">
        <v>377</v>
      </c>
      <c r="E25" s="66">
        <v>366</v>
      </c>
      <c r="F25" s="66">
        <v>5</v>
      </c>
      <c r="G25" s="210">
        <v>11</v>
      </c>
      <c r="H25" s="65">
        <v>311</v>
      </c>
      <c r="I25" s="65">
        <v>42</v>
      </c>
    </row>
    <row r="26" spans="1:9" ht="12" customHeight="1">
      <c r="A26" s="63" t="s">
        <v>42</v>
      </c>
      <c r="B26" s="64"/>
      <c r="C26" s="214">
        <v>1026</v>
      </c>
      <c r="D26" s="65">
        <v>552</v>
      </c>
      <c r="E26" s="66">
        <v>533</v>
      </c>
      <c r="F26" s="66">
        <v>9</v>
      </c>
      <c r="G26" s="210">
        <v>19</v>
      </c>
      <c r="H26" s="65">
        <v>447</v>
      </c>
      <c r="I26" s="65">
        <v>57</v>
      </c>
    </row>
    <row r="27" spans="1:9" ht="12" customHeight="1">
      <c r="A27" s="63" t="s">
        <v>43</v>
      </c>
      <c r="B27" s="64"/>
      <c r="C27" s="214">
        <v>578</v>
      </c>
      <c r="D27" s="65">
        <v>313</v>
      </c>
      <c r="E27" s="66">
        <v>293</v>
      </c>
      <c r="F27" s="66">
        <v>6</v>
      </c>
      <c r="G27" s="210">
        <v>20</v>
      </c>
      <c r="H27" s="65">
        <v>245</v>
      </c>
      <c r="I27" s="65">
        <v>39</v>
      </c>
    </row>
    <row r="28" spans="1:9" ht="12" customHeight="1">
      <c r="A28" s="59" t="s">
        <v>44</v>
      </c>
      <c r="B28" s="60"/>
      <c r="C28" s="213">
        <v>510</v>
      </c>
      <c r="D28" s="61">
        <v>252</v>
      </c>
      <c r="E28" s="62">
        <v>247</v>
      </c>
      <c r="F28" s="62">
        <v>2</v>
      </c>
      <c r="G28" s="128">
        <v>5</v>
      </c>
      <c r="H28" s="61">
        <v>245</v>
      </c>
      <c r="I28" s="61">
        <v>39</v>
      </c>
    </row>
    <row r="29" spans="1:9" ht="12" customHeight="1">
      <c r="A29" s="63" t="s">
        <v>45</v>
      </c>
      <c r="B29" s="64"/>
      <c r="C29" s="214">
        <v>791</v>
      </c>
      <c r="D29" s="65">
        <v>420</v>
      </c>
      <c r="E29" s="66">
        <v>406</v>
      </c>
      <c r="F29" s="66">
        <v>3</v>
      </c>
      <c r="G29" s="210">
        <v>14</v>
      </c>
      <c r="H29" s="70">
        <v>350</v>
      </c>
      <c r="I29" s="70">
        <v>59</v>
      </c>
    </row>
    <row r="30" spans="1:9" ht="12" customHeight="1">
      <c r="A30" s="63" t="s">
        <v>46</v>
      </c>
      <c r="B30" s="64"/>
      <c r="C30" s="214">
        <v>2326</v>
      </c>
      <c r="D30" s="65">
        <v>1243</v>
      </c>
      <c r="E30" s="66">
        <v>1178</v>
      </c>
      <c r="F30" s="66">
        <v>19</v>
      </c>
      <c r="G30" s="210">
        <v>65</v>
      </c>
      <c r="H30" s="65">
        <v>1026</v>
      </c>
      <c r="I30" s="65">
        <v>160</v>
      </c>
    </row>
    <row r="31" spans="1:9" ht="12" customHeight="1">
      <c r="A31" s="63" t="s">
        <v>47</v>
      </c>
      <c r="B31" s="64"/>
      <c r="C31" s="214">
        <v>376</v>
      </c>
      <c r="D31" s="65">
        <v>181</v>
      </c>
      <c r="E31" s="66">
        <v>152</v>
      </c>
      <c r="F31" s="66">
        <v>3</v>
      </c>
      <c r="G31" s="210">
        <v>29</v>
      </c>
      <c r="H31" s="65">
        <v>151</v>
      </c>
      <c r="I31" s="65">
        <v>12</v>
      </c>
    </row>
    <row r="32" spans="1:9" ht="12" customHeight="1">
      <c r="A32" s="63" t="s">
        <v>48</v>
      </c>
      <c r="B32" s="64"/>
      <c r="C32" s="214">
        <v>1003</v>
      </c>
      <c r="D32" s="65">
        <v>560</v>
      </c>
      <c r="E32" s="66">
        <v>529</v>
      </c>
      <c r="F32" s="66">
        <v>12</v>
      </c>
      <c r="G32" s="210">
        <v>31</v>
      </c>
      <c r="H32" s="65">
        <v>389</v>
      </c>
      <c r="I32" s="65">
        <v>45</v>
      </c>
    </row>
    <row r="33" spans="1:9" ht="12" customHeight="1">
      <c r="A33" s="63" t="s">
        <v>49</v>
      </c>
      <c r="B33" s="64"/>
      <c r="C33" s="214">
        <v>476</v>
      </c>
      <c r="D33" s="65">
        <v>246</v>
      </c>
      <c r="E33" s="66">
        <v>240</v>
      </c>
      <c r="F33" s="66">
        <v>8</v>
      </c>
      <c r="G33" s="210">
        <v>6</v>
      </c>
      <c r="H33" s="61">
        <v>227</v>
      </c>
      <c r="I33" s="61">
        <v>71</v>
      </c>
    </row>
    <row r="34" spans="1:9" ht="12" customHeight="1">
      <c r="A34" s="68" t="s">
        <v>50</v>
      </c>
      <c r="B34" s="69"/>
      <c r="C34" s="215">
        <v>554</v>
      </c>
      <c r="D34" s="70">
        <v>331</v>
      </c>
      <c r="E34" s="71">
        <v>309</v>
      </c>
      <c r="F34" s="71">
        <v>1</v>
      </c>
      <c r="G34" s="212">
        <v>22</v>
      </c>
      <c r="H34" s="70">
        <v>201</v>
      </c>
      <c r="I34" s="70">
        <v>22</v>
      </c>
    </row>
    <row r="35" spans="1:9" ht="12" customHeight="1">
      <c r="A35" s="63" t="s">
        <v>51</v>
      </c>
      <c r="B35" s="64"/>
      <c r="C35" s="214">
        <v>1707</v>
      </c>
      <c r="D35" s="65">
        <v>948</v>
      </c>
      <c r="E35" s="66">
        <v>892</v>
      </c>
      <c r="F35" s="66">
        <v>12</v>
      </c>
      <c r="G35" s="210">
        <v>56</v>
      </c>
      <c r="H35" s="65">
        <v>711</v>
      </c>
      <c r="I35" s="65">
        <v>80</v>
      </c>
    </row>
    <row r="36" spans="1:9" ht="12" customHeight="1">
      <c r="A36" s="63" t="s">
        <v>52</v>
      </c>
      <c r="B36" s="64"/>
      <c r="C36" s="214">
        <v>1157</v>
      </c>
      <c r="D36" s="65">
        <v>652</v>
      </c>
      <c r="E36" s="66">
        <v>620</v>
      </c>
      <c r="F36" s="66">
        <v>11</v>
      </c>
      <c r="G36" s="210">
        <v>32</v>
      </c>
      <c r="H36" s="65">
        <v>485</v>
      </c>
      <c r="I36" s="65">
        <v>62</v>
      </c>
    </row>
    <row r="37" spans="1:9" ht="12" customHeight="1">
      <c r="A37" s="63" t="s">
        <v>53</v>
      </c>
      <c r="B37" s="64"/>
      <c r="C37" s="214">
        <v>1141</v>
      </c>
      <c r="D37" s="65">
        <v>639</v>
      </c>
      <c r="E37" s="66">
        <v>604</v>
      </c>
      <c r="F37" s="66">
        <v>6</v>
      </c>
      <c r="G37" s="210">
        <v>35</v>
      </c>
      <c r="H37" s="65">
        <v>448</v>
      </c>
      <c r="I37" s="65">
        <v>73</v>
      </c>
    </row>
    <row r="38" spans="1:9" ht="12" customHeight="1">
      <c r="A38" s="59" t="s">
        <v>54</v>
      </c>
      <c r="B38" s="60"/>
      <c r="C38" s="213">
        <v>826</v>
      </c>
      <c r="D38" s="61">
        <v>483</v>
      </c>
      <c r="E38" s="62">
        <v>460</v>
      </c>
      <c r="F38" s="62">
        <v>5</v>
      </c>
      <c r="G38" s="128">
        <v>23</v>
      </c>
      <c r="H38" s="61">
        <v>305</v>
      </c>
      <c r="I38" s="61">
        <v>45</v>
      </c>
    </row>
    <row r="39" spans="1:9" ht="12" customHeight="1">
      <c r="A39" s="63" t="s">
        <v>55</v>
      </c>
      <c r="B39" s="64"/>
      <c r="C39" s="214">
        <v>599</v>
      </c>
      <c r="D39" s="65">
        <v>368</v>
      </c>
      <c r="E39" s="66">
        <v>350</v>
      </c>
      <c r="F39" s="66">
        <v>5</v>
      </c>
      <c r="G39" s="210">
        <v>18</v>
      </c>
      <c r="H39" s="70">
        <v>198</v>
      </c>
      <c r="I39" s="70">
        <v>32</v>
      </c>
    </row>
    <row r="40" spans="1:9" ht="12" customHeight="1">
      <c r="A40" s="63" t="s">
        <v>56</v>
      </c>
      <c r="B40" s="64"/>
      <c r="C40" s="214">
        <v>550</v>
      </c>
      <c r="D40" s="65">
        <v>330</v>
      </c>
      <c r="E40" s="66">
        <v>318</v>
      </c>
      <c r="F40" s="66">
        <v>7</v>
      </c>
      <c r="G40" s="210">
        <v>12</v>
      </c>
      <c r="H40" s="65">
        <v>202</v>
      </c>
      <c r="I40" s="65">
        <v>27</v>
      </c>
    </row>
    <row r="41" spans="1:9" ht="12" customHeight="1">
      <c r="A41" s="63" t="s">
        <v>57</v>
      </c>
      <c r="B41" s="64"/>
      <c r="C41" s="214">
        <v>1093</v>
      </c>
      <c r="D41" s="65">
        <v>579</v>
      </c>
      <c r="E41" s="66">
        <v>554</v>
      </c>
      <c r="F41" s="66">
        <v>9</v>
      </c>
      <c r="G41" s="210">
        <v>25</v>
      </c>
      <c r="H41" s="65">
        <v>468</v>
      </c>
      <c r="I41" s="65">
        <v>53</v>
      </c>
    </row>
    <row r="42" spans="1:9" ht="12" customHeight="1">
      <c r="A42" s="63" t="s">
        <v>58</v>
      </c>
      <c r="B42" s="64"/>
      <c r="C42" s="214">
        <v>982</v>
      </c>
      <c r="D42" s="65">
        <v>601</v>
      </c>
      <c r="E42" s="66">
        <v>578</v>
      </c>
      <c r="F42" s="66">
        <v>7</v>
      </c>
      <c r="G42" s="210">
        <v>23</v>
      </c>
      <c r="H42" s="65">
        <v>358</v>
      </c>
      <c r="I42" s="65">
        <v>52</v>
      </c>
    </row>
    <row r="43" spans="1:9" ht="12" customHeight="1">
      <c r="A43" s="63" t="s">
        <v>59</v>
      </c>
      <c r="B43" s="64"/>
      <c r="C43" s="214">
        <v>395</v>
      </c>
      <c r="D43" s="65">
        <v>255</v>
      </c>
      <c r="E43" s="66">
        <v>240</v>
      </c>
      <c r="F43" s="66">
        <v>4</v>
      </c>
      <c r="G43" s="210">
        <v>15</v>
      </c>
      <c r="H43" s="61">
        <v>124</v>
      </c>
      <c r="I43" s="61">
        <v>23</v>
      </c>
    </row>
    <row r="44" spans="1:9" ht="12" customHeight="1">
      <c r="A44" s="68" t="s">
        <v>60</v>
      </c>
      <c r="B44" s="69"/>
      <c r="C44" s="215">
        <v>3177</v>
      </c>
      <c r="D44" s="70">
        <v>1902</v>
      </c>
      <c r="E44" s="71">
        <v>1792</v>
      </c>
      <c r="F44" s="71">
        <v>16</v>
      </c>
      <c r="G44" s="212">
        <v>110</v>
      </c>
      <c r="H44" s="70">
        <v>1191</v>
      </c>
      <c r="I44" s="70">
        <v>198</v>
      </c>
    </row>
    <row r="45" spans="1:9" ht="12" customHeight="1">
      <c r="A45" s="63" t="s">
        <v>61</v>
      </c>
      <c r="B45" s="64"/>
      <c r="C45" s="214">
        <v>589</v>
      </c>
      <c r="D45" s="65">
        <v>346</v>
      </c>
      <c r="E45" s="66">
        <v>316</v>
      </c>
      <c r="F45" s="66">
        <v>6</v>
      </c>
      <c r="G45" s="210">
        <v>30</v>
      </c>
      <c r="H45" s="65">
        <v>232</v>
      </c>
      <c r="I45" s="65">
        <v>29</v>
      </c>
    </row>
    <row r="46" spans="1:9" ht="12" customHeight="1">
      <c r="A46" s="63" t="s">
        <v>62</v>
      </c>
      <c r="B46" s="64"/>
      <c r="C46" s="214">
        <v>531</v>
      </c>
      <c r="D46" s="65">
        <v>299</v>
      </c>
      <c r="E46" s="66">
        <v>282</v>
      </c>
      <c r="F46" s="66">
        <v>5</v>
      </c>
      <c r="G46" s="210">
        <v>17</v>
      </c>
      <c r="H46" s="65">
        <v>190</v>
      </c>
      <c r="I46" s="65">
        <v>31</v>
      </c>
    </row>
    <row r="47" spans="1:9" ht="12" customHeight="1">
      <c r="A47" s="63" t="s">
        <v>63</v>
      </c>
      <c r="B47" s="64"/>
      <c r="C47" s="214">
        <v>636</v>
      </c>
      <c r="D47" s="65">
        <v>354</v>
      </c>
      <c r="E47" s="66">
        <v>331</v>
      </c>
      <c r="F47" s="66">
        <v>6</v>
      </c>
      <c r="G47" s="210">
        <v>23</v>
      </c>
      <c r="H47" s="65">
        <v>260</v>
      </c>
      <c r="I47" s="65">
        <v>36</v>
      </c>
    </row>
    <row r="48" spans="1:9" ht="12" customHeight="1">
      <c r="A48" s="59" t="s">
        <v>64</v>
      </c>
      <c r="B48" s="60"/>
      <c r="C48" s="213">
        <v>856</v>
      </c>
      <c r="D48" s="61">
        <v>501</v>
      </c>
      <c r="E48" s="62">
        <v>476</v>
      </c>
      <c r="F48" s="62">
        <v>8</v>
      </c>
      <c r="G48" s="128">
        <v>25</v>
      </c>
      <c r="H48" s="61">
        <v>333</v>
      </c>
      <c r="I48" s="61">
        <v>45</v>
      </c>
    </row>
    <row r="49" spans="1:9" ht="12" customHeight="1">
      <c r="A49" s="63" t="s">
        <v>65</v>
      </c>
      <c r="B49" s="64"/>
      <c r="C49" s="214">
        <v>887</v>
      </c>
      <c r="D49" s="65">
        <v>521</v>
      </c>
      <c r="E49" s="66">
        <v>493</v>
      </c>
      <c r="F49" s="66">
        <v>9</v>
      </c>
      <c r="G49" s="210">
        <v>28</v>
      </c>
      <c r="H49" s="70">
        <v>341</v>
      </c>
      <c r="I49" s="70">
        <v>44</v>
      </c>
    </row>
    <row r="50" spans="1:9" ht="12" customHeight="1">
      <c r="A50" s="63" t="s">
        <v>66</v>
      </c>
      <c r="B50" s="64"/>
      <c r="C50" s="214">
        <v>581</v>
      </c>
      <c r="D50" s="65">
        <v>326</v>
      </c>
      <c r="E50" s="66">
        <v>311</v>
      </c>
      <c r="F50" s="66">
        <v>6</v>
      </c>
      <c r="G50" s="210">
        <v>15</v>
      </c>
      <c r="H50" s="65">
        <v>234</v>
      </c>
      <c r="I50" s="65">
        <v>33</v>
      </c>
    </row>
    <row r="51" spans="1:9" ht="12" customHeight="1">
      <c r="A51" s="63" t="s">
        <v>67</v>
      </c>
      <c r="B51" s="64"/>
      <c r="C51" s="214">
        <v>3095</v>
      </c>
      <c r="D51" s="65">
        <v>1757</v>
      </c>
      <c r="E51" s="66">
        <v>1632</v>
      </c>
      <c r="F51" s="66">
        <v>21</v>
      </c>
      <c r="G51" s="210">
        <v>125</v>
      </c>
      <c r="H51" s="65">
        <v>1268</v>
      </c>
      <c r="I51" s="65">
        <v>163</v>
      </c>
    </row>
    <row r="52" spans="1:9" ht="12" customHeight="1">
      <c r="A52" s="63" t="s">
        <v>68</v>
      </c>
      <c r="B52" s="64"/>
      <c r="C52" s="214">
        <v>2074</v>
      </c>
      <c r="D52" s="65">
        <v>1143</v>
      </c>
      <c r="E52" s="66">
        <v>1068</v>
      </c>
      <c r="F52" s="66">
        <v>16</v>
      </c>
      <c r="G52" s="210">
        <v>75</v>
      </c>
      <c r="H52" s="65">
        <v>893</v>
      </c>
      <c r="I52" s="65">
        <v>105</v>
      </c>
    </row>
    <row r="53" spans="1:9" ht="12" customHeight="1">
      <c r="A53" s="63" t="s">
        <v>69</v>
      </c>
      <c r="B53" s="64"/>
      <c r="C53" s="214">
        <v>1823</v>
      </c>
      <c r="D53" s="65">
        <v>1016</v>
      </c>
      <c r="E53" s="66">
        <v>938</v>
      </c>
      <c r="F53" s="66">
        <v>13</v>
      </c>
      <c r="G53" s="210">
        <v>78</v>
      </c>
      <c r="H53" s="61">
        <v>773</v>
      </c>
      <c r="I53" s="61">
        <v>125</v>
      </c>
    </row>
    <row r="54" spans="1:9" ht="12" customHeight="1">
      <c r="A54" s="68" t="s">
        <v>70</v>
      </c>
      <c r="B54" s="69"/>
      <c r="C54" s="215">
        <v>2327</v>
      </c>
      <c r="D54" s="70">
        <v>1422</v>
      </c>
      <c r="E54" s="71">
        <v>1365</v>
      </c>
      <c r="F54" s="71">
        <v>19</v>
      </c>
      <c r="G54" s="212">
        <v>57</v>
      </c>
      <c r="H54" s="70">
        <v>854</v>
      </c>
      <c r="I54" s="70">
        <v>130</v>
      </c>
    </row>
    <row r="55" spans="1:9" ht="12" customHeight="1">
      <c r="A55" s="63" t="s">
        <v>71</v>
      </c>
      <c r="B55" s="64"/>
      <c r="C55" s="214">
        <v>1403</v>
      </c>
      <c r="D55" s="65">
        <v>801</v>
      </c>
      <c r="E55" s="66">
        <v>763</v>
      </c>
      <c r="F55" s="66">
        <v>12</v>
      </c>
      <c r="G55" s="210">
        <v>38</v>
      </c>
      <c r="H55" s="65">
        <v>581</v>
      </c>
      <c r="I55" s="65">
        <v>72</v>
      </c>
    </row>
    <row r="56" spans="1:9" ht="12" customHeight="1">
      <c r="A56" s="63" t="s">
        <v>72</v>
      </c>
      <c r="B56" s="64"/>
      <c r="C56" s="214">
        <v>1676</v>
      </c>
      <c r="D56" s="65">
        <v>955</v>
      </c>
      <c r="E56" s="66">
        <v>909</v>
      </c>
      <c r="F56" s="66">
        <v>10</v>
      </c>
      <c r="G56" s="210">
        <v>46</v>
      </c>
      <c r="H56" s="65">
        <v>697</v>
      </c>
      <c r="I56" s="65">
        <v>112</v>
      </c>
    </row>
    <row r="57" spans="1:9" ht="12" customHeight="1">
      <c r="A57" s="63" t="s">
        <v>73</v>
      </c>
      <c r="B57" s="64"/>
      <c r="C57" s="214">
        <v>862</v>
      </c>
      <c r="D57" s="65">
        <v>496</v>
      </c>
      <c r="E57" s="66">
        <v>475</v>
      </c>
      <c r="F57" s="66">
        <v>5</v>
      </c>
      <c r="G57" s="210">
        <v>21</v>
      </c>
      <c r="H57" s="65">
        <v>353</v>
      </c>
      <c r="I57" s="65">
        <v>45</v>
      </c>
    </row>
    <row r="58" spans="1:9" ht="12" customHeight="1">
      <c r="A58" s="59" t="s">
        <v>74</v>
      </c>
      <c r="B58" s="60"/>
      <c r="C58" s="213">
        <v>1305</v>
      </c>
      <c r="D58" s="61">
        <v>766</v>
      </c>
      <c r="E58" s="62">
        <v>732</v>
      </c>
      <c r="F58" s="62">
        <v>7</v>
      </c>
      <c r="G58" s="128">
        <v>34</v>
      </c>
      <c r="H58" s="61">
        <v>519</v>
      </c>
      <c r="I58" s="61">
        <v>165</v>
      </c>
    </row>
    <row r="59" spans="1:9" ht="12" customHeight="1">
      <c r="A59" s="63" t="s">
        <v>75</v>
      </c>
      <c r="B59" s="64"/>
      <c r="C59" s="214">
        <v>1240</v>
      </c>
      <c r="D59" s="65">
        <v>648</v>
      </c>
      <c r="E59" s="66">
        <v>632</v>
      </c>
      <c r="F59" s="66">
        <v>7</v>
      </c>
      <c r="G59" s="210">
        <v>16</v>
      </c>
      <c r="H59" s="70">
        <v>584</v>
      </c>
      <c r="I59" s="70">
        <v>93</v>
      </c>
    </row>
    <row r="60" spans="1:9" ht="12" customHeight="1">
      <c r="A60" s="63" t="s">
        <v>76</v>
      </c>
      <c r="B60" s="64"/>
      <c r="C60" s="214">
        <v>3711</v>
      </c>
      <c r="D60" s="65">
        <v>2221</v>
      </c>
      <c r="E60" s="66">
        <v>2022</v>
      </c>
      <c r="F60" s="66">
        <v>20</v>
      </c>
      <c r="G60" s="210">
        <v>199</v>
      </c>
      <c r="H60" s="65">
        <v>1319</v>
      </c>
      <c r="I60" s="65">
        <v>218</v>
      </c>
    </row>
    <row r="61" spans="1:9" ht="12" customHeight="1">
      <c r="A61" s="63" t="s">
        <v>77</v>
      </c>
      <c r="B61" s="64"/>
      <c r="C61" s="214">
        <v>2978</v>
      </c>
      <c r="D61" s="65">
        <v>1826</v>
      </c>
      <c r="E61" s="66">
        <v>1700</v>
      </c>
      <c r="F61" s="66">
        <v>36</v>
      </c>
      <c r="G61" s="210">
        <v>126</v>
      </c>
      <c r="H61" s="65">
        <v>1089</v>
      </c>
      <c r="I61" s="65">
        <v>191</v>
      </c>
    </row>
    <row r="62" spans="1:9" ht="12" customHeight="1">
      <c r="A62" s="63" t="s">
        <v>78</v>
      </c>
      <c r="B62" s="64"/>
      <c r="C62" s="214">
        <v>1689</v>
      </c>
      <c r="D62" s="65">
        <v>879</v>
      </c>
      <c r="E62" s="66">
        <v>840</v>
      </c>
      <c r="F62" s="66">
        <v>9</v>
      </c>
      <c r="G62" s="210">
        <v>39</v>
      </c>
      <c r="H62" s="65">
        <v>799</v>
      </c>
      <c r="I62" s="65">
        <v>163</v>
      </c>
    </row>
    <row r="63" spans="1:9" ht="12" customHeight="1">
      <c r="A63" s="63" t="s">
        <v>79</v>
      </c>
      <c r="B63" s="64"/>
      <c r="C63" s="214">
        <v>1163</v>
      </c>
      <c r="D63" s="65">
        <v>540</v>
      </c>
      <c r="E63" s="66">
        <v>511</v>
      </c>
      <c r="F63" s="66">
        <v>10</v>
      </c>
      <c r="G63" s="210">
        <v>29</v>
      </c>
      <c r="H63" s="61">
        <v>614</v>
      </c>
      <c r="I63" s="61">
        <v>93</v>
      </c>
    </row>
    <row r="64" spans="1:9" ht="12" customHeight="1">
      <c r="A64" s="68" t="s">
        <v>80</v>
      </c>
      <c r="B64" s="69"/>
      <c r="C64" s="215">
        <v>1832</v>
      </c>
      <c r="D64" s="70">
        <v>760</v>
      </c>
      <c r="E64" s="71">
        <v>679</v>
      </c>
      <c r="F64" s="71">
        <v>19</v>
      </c>
      <c r="G64" s="212">
        <v>81</v>
      </c>
      <c r="H64" s="70">
        <v>1042</v>
      </c>
      <c r="I64" s="70">
        <v>62</v>
      </c>
    </row>
    <row r="65" spans="1:9" ht="12" customHeight="1">
      <c r="A65" s="63" t="s">
        <v>107</v>
      </c>
      <c r="B65" s="64"/>
      <c r="C65" s="214">
        <v>190</v>
      </c>
      <c r="D65" s="65">
        <v>110</v>
      </c>
      <c r="E65" s="65">
        <v>108</v>
      </c>
      <c r="F65" s="65">
        <v>4</v>
      </c>
      <c r="G65" s="210">
        <v>2</v>
      </c>
      <c r="H65" s="65">
        <v>78</v>
      </c>
      <c r="I65" s="65">
        <v>19</v>
      </c>
    </row>
    <row r="66" spans="1:9" ht="12" customHeight="1">
      <c r="A66" s="63" t="s">
        <v>108</v>
      </c>
      <c r="B66" s="64"/>
      <c r="C66" s="214">
        <v>186</v>
      </c>
      <c r="D66" s="65">
        <v>109</v>
      </c>
      <c r="E66" s="65">
        <v>105</v>
      </c>
      <c r="F66" s="65">
        <v>1</v>
      </c>
      <c r="G66" s="210">
        <v>4</v>
      </c>
      <c r="H66" s="65">
        <v>71</v>
      </c>
      <c r="I66" s="65">
        <v>15</v>
      </c>
    </row>
    <row r="67" spans="1:9" ht="12" customHeight="1">
      <c r="A67" s="74" t="s">
        <v>109</v>
      </c>
      <c r="B67" s="75"/>
      <c r="C67" s="134" t="s">
        <v>240</v>
      </c>
      <c r="D67" s="4" t="s">
        <v>5</v>
      </c>
      <c r="E67" s="4" t="s">
        <v>5</v>
      </c>
      <c r="F67" s="4" t="s">
        <v>5</v>
      </c>
      <c r="G67" s="76" t="s">
        <v>5</v>
      </c>
      <c r="H67" s="4" t="s">
        <v>85</v>
      </c>
      <c r="I67" s="4" t="s">
        <v>5</v>
      </c>
    </row>
  </sheetData>
  <mergeCells count="9">
    <mergeCell ref="H4:I4"/>
    <mergeCell ref="H5:H6"/>
    <mergeCell ref="I5:I6"/>
    <mergeCell ref="A4:B6"/>
    <mergeCell ref="D4:G4"/>
    <mergeCell ref="D5:D6"/>
    <mergeCell ref="E5:F5"/>
    <mergeCell ref="G5:G6"/>
    <mergeCell ref="C4:C6"/>
  </mergeCells>
  <hyperlinks>
    <hyperlink ref="A1" location="目次!A25" display="目次へ"/>
  </hyperlinks>
  <printOptions/>
  <pageMargins left="0.5905511811023623" right="0.5905511811023623" top="0.7874015748031497" bottom="0.3937007874015748" header="0.5118110236220472" footer="0.31496062992125984"/>
  <pageSetup firstPageNumber="36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1"/>
  <sheetViews>
    <sheetView workbookViewId="0" topLeftCell="A1">
      <selection activeCell="A2" sqref="A2"/>
    </sheetView>
  </sheetViews>
  <sheetFormatPr defaultColWidth="9.00390625" defaultRowHeight="12.75"/>
  <cols>
    <col min="1" max="1" width="10.75390625" style="291" customWidth="1"/>
    <col min="2" max="4" width="12.125" style="291" customWidth="1"/>
    <col min="5" max="5" width="9.75390625" style="291" customWidth="1"/>
    <col min="6" max="6" width="12.125" style="291" customWidth="1"/>
    <col min="7" max="8" width="10.625" style="291" customWidth="1"/>
    <col min="9" max="9" width="12.875" style="291" bestFit="1" customWidth="1"/>
    <col min="10" max="10" width="9.875" style="291" customWidth="1"/>
    <col min="11" max="12" width="8.25390625" style="291" customWidth="1"/>
    <col min="13" max="13" width="12.125" style="291" customWidth="1"/>
    <col min="14" max="14" width="9.25390625" style="291" customWidth="1"/>
    <col min="15" max="15" width="12.125" style="291" customWidth="1"/>
    <col min="16" max="16" width="11.125" style="291" customWidth="1"/>
    <col min="17" max="17" width="9.75390625" style="291" customWidth="1"/>
    <col min="18" max="16384" width="9.125" style="291" customWidth="1"/>
  </cols>
  <sheetData>
    <row r="1" spans="1:12" s="270" customFormat="1" ht="15" customHeight="1">
      <c r="A1" s="557" t="s">
        <v>368</v>
      </c>
      <c r="L1" s="271"/>
    </row>
    <row r="2" spans="1:8" ht="18" customHeight="1">
      <c r="A2" s="264" t="s">
        <v>609</v>
      </c>
      <c r="G2" s="572"/>
      <c r="H2" s="572"/>
    </row>
    <row r="3" spans="1:8" ht="6" customHeight="1">
      <c r="A3" s="264"/>
      <c r="G3" s="292"/>
      <c r="H3" s="292"/>
    </row>
    <row r="4" spans="1:18" s="54" customFormat="1" ht="21" customHeight="1">
      <c r="A4" s="748" t="s">
        <v>398</v>
      </c>
      <c r="B4" s="760" t="s">
        <v>399</v>
      </c>
      <c r="C4" s="762"/>
      <c r="D4" s="762"/>
      <c r="E4" s="762"/>
      <c r="F4" s="762"/>
      <c r="G4" s="762"/>
      <c r="H4" s="761"/>
      <c r="I4" s="751" t="s">
        <v>400</v>
      </c>
      <c r="J4" s="751" t="s">
        <v>401</v>
      </c>
      <c r="K4" s="756" t="s">
        <v>402</v>
      </c>
      <c r="L4" s="757"/>
      <c r="M4" s="760" t="s">
        <v>403</v>
      </c>
      <c r="N4" s="762"/>
      <c r="O4" s="762"/>
      <c r="P4" s="762"/>
      <c r="Q4" s="761"/>
      <c r="R4" s="291"/>
    </row>
    <row r="5" spans="1:17" s="54" customFormat="1" ht="25.5" customHeight="1">
      <c r="A5" s="748"/>
      <c r="B5" s="760" t="s">
        <v>619</v>
      </c>
      <c r="C5" s="762"/>
      <c r="D5" s="762"/>
      <c r="E5" s="761"/>
      <c r="F5" s="751" t="s">
        <v>618</v>
      </c>
      <c r="G5" s="749" t="s">
        <v>404</v>
      </c>
      <c r="H5" s="750"/>
      <c r="I5" s="754"/>
      <c r="J5" s="752"/>
      <c r="K5" s="758"/>
      <c r="L5" s="759"/>
      <c r="M5" s="760" t="s">
        <v>482</v>
      </c>
      <c r="N5" s="761"/>
      <c r="O5" s="751" t="s">
        <v>618</v>
      </c>
      <c r="P5" s="749" t="s">
        <v>405</v>
      </c>
      <c r="Q5" s="750"/>
    </row>
    <row r="6" spans="1:17" s="54" customFormat="1" ht="26.25" customHeight="1">
      <c r="A6" s="748"/>
      <c r="B6" s="293" t="s">
        <v>406</v>
      </c>
      <c r="C6" s="293" t="s">
        <v>374</v>
      </c>
      <c r="D6" s="293" t="s">
        <v>375</v>
      </c>
      <c r="E6" s="295" t="s">
        <v>407</v>
      </c>
      <c r="F6" s="755"/>
      <c r="G6" s="294" t="s">
        <v>408</v>
      </c>
      <c r="H6" s="293" t="s">
        <v>409</v>
      </c>
      <c r="I6" s="755"/>
      <c r="J6" s="753"/>
      <c r="K6" s="293" t="s">
        <v>410</v>
      </c>
      <c r="L6" s="293" t="s">
        <v>411</v>
      </c>
      <c r="M6" s="293" t="s">
        <v>406</v>
      </c>
      <c r="N6" s="295" t="s">
        <v>412</v>
      </c>
      <c r="O6" s="755"/>
      <c r="P6" s="294" t="s">
        <v>413</v>
      </c>
      <c r="Q6" s="293" t="s">
        <v>414</v>
      </c>
    </row>
    <row r="7" spans="1:17" s="54" customFormat="1" ht="12.75" customHeight="1">
      <c r="A7" s="284"/>
      <c r="B7" s="296" t="s">
        <v>6</v>
      </c>
      <c r="C7" s="296" t="s">
        <v>6</v>
      </c>
      <c r="D7" s="296" t="s">
        <v>6</v>
      </c>
      <c r="E7" s="297" t="s">
        <v>377</v>
      </c>
      <c r="F7" s="296" t="s">
        <v>6</v>
      </c>
      <c r="G7" s="298" t="s">
        <v>6</v>
      </c>
      <c r="H7" s="296" t="s">
        <v>377</v>
      </c>
      <c r="I7" s="296" t="s">
        <v>415</v>
      </c>
      <c r="J7" s="297" t="s">
        <v>6</v>
      </c>
      <c r="K7" s="296" t="s">
        <v>377</v>
      </c>
      <c r="L7" s="296" t="s">
        <v>377</v>
      </c>
      <c r="M7" s="296" t="s">
        <v>1</v>
      </c>
      <c r="N7" s="297" t="s">
        <v>6</v>
      </c>
      <c r="O7" s="296" t="s">
        <v>1</v>
      </c>
      <c r="P7" s="298" t="s">
        <v>1</v>
      </c>
      <c r="Q7" s="296" t="s">
        <v>378</v>
      </c>
    </row>
    <row r="8" spans="1:17" s="1" customFormat="1" ht="19.5" customHeight="1">
      <c r="A8" s="301" t="s">
        <v>416</v>
      </c>
      <c r="B8" s="589">
        <f aca="true" t="shared" si="0" ref="B8:B38">C8+D8</f>
        <v>5590601</v>
      </c>
      <c r="C8" s="590">
        <v>2680288</v>
      </c>
      <c r="D8" s="590">
        <v>2910313</v>
      </c>
      <c r="E8" s="591">
        <f aca="true" t="shared" si="1" ref="E8:E38">C8/D8*100</f>
        <v>92.09621095737812</v>
      </c>
      <c r="F8" s="592">
        <f>B8-G8</f>
        <v>5550574</v>
      </c>
      <c r="G8" s="593">
        <v>40027</v>
      </c>
      <c r="H8" s="594">
        <f aca="true" t="shared" si="2" ref="H8:H38">G8/F8*100</f>
        <v>0.7211326252023664</v>
      </c>
      <c r="I8" s="595">
        <v>8394.92</v>
      </c>
      <c r="J8" s="596">
        <f aca="true" t="shared" si="3" ref="J8:J38">B8/I8</f>
        <v>665.9504795757434</v>
      </c>
      <c r="K8" s="596">
        <f>B8/$B$8*100</f>
        <v>100</v>
      </c>
      <c r="L8" s="596">
        <f>I8/$I$8*100</f>
        <v>100</v>
      </c>
      <c r="M8" s="590">
        <v>2146488</v>
      </c>
      <c r="N8" s="597">
        <f aca="true" t="shared" si="4" ref="N8:N38">B8/M8</f>
        <v>2.6045340109052555</v>
      </c>
      <c r="O8" s="590">
        <v>2040709</v>
      </c>
      <c r="P8" s="593">
        <f aca="true" t="shared" si="5" ref="P8:P38">M8-O8</f>
        <v>105779</v>
      </c>
      <c r="Q8" s="594">
        <f aca="true" t="shared" si="6" ref="Q8:Q38">P8/O8*100</f>
        <v>5.1834435972987825</v>
      </c>
    </row>
    <row r="9" spans="1:17" s="1" customFormat="1" ht="19.5" customHeight="1">
      <c r="A9" s="302" t="s">
        <v>417</v>
      </c>
      <c r="B9" s="598">
        <f t="shared" si="0"/>
        <v>5198542</v>
      </c>
      <c r="C9" s="599">
        <v>2491631</v>
      </c>
      <c r="D9" s="599">
        <v>2706911</v>
      </c>
      <c r="E9" s="600">
        <f t="shared" si="1"/>
        <v>92.04702334136586</v>
      </c>
      <c r="F9" s="601">
        <f aca="true" t="shared" si="7" ref="F9:F38">B9-G9</f>
        <v>5149974</v>
      </c>
      <c r="G9" s="602">
        <v>48568</v>
      </c>
      <c r="H9" s="603">
        <f t="shared" si="2"/>
        <v>0.9430727223088893</v>
      </c>
      <c r="I9" s="604">
        <v>6123.61</v>
      </c>
      <c r="J9" s="605">
        <f t="shared" si="3"/>
        <v>848.9342071098584</v>
      </c>
      <c r="K9" s="605">
        <f aca="true" t="shared" si="8" ref="K9:K38">B9/$B$8*100</f>
        <v>92.98717615512179</v>
      </c>
      <c r="L9" s="605">
        <f aca="true" t="shared" si="9" ref="L9:L38">I9/$I$8*100</f>
        <v>72.94423294087376</v>
      </c>
      <c r="M9" s="599">
        <v>2022215</v>
      </c>
      <c r="N9" s="606">
        <f t="shared" si="4"/>
        <v>2.570716763548881</v>
      </c>
      <c r="O9" s="599">
        <v>1920109</v>
      </c>
      <c r="P9" s="602">
        <f t="shared" si="5"/>
        <v>102106</v>
      </c>
      <c r="Q9" s="603">
        <f t="shared" si="6"/>
        <v>5.317718941997564</v>
      </c>
    </row>
    <row r="10" spans="1:17" s="1" customFormat="1" ht="19.5" customHeight="1">
      <c r="A10" s="302" t="s">
        <v>418</v>
      </c>
      <c r="B10" s="598">
        <f t="shared" si="0"/>
        <v>392059</v>
      </c>
      <c r="C10" s="599">
        <v>188657</v>
      </c>
      <c r="D10" s="599">
        <v>203402</v>
      </c>
      <c r="E10" s="600">
        <f t="shared" si="1"/>
        <v>92.75080874327686</v>
      </c>
      <c r="F10" s="601">
        <f t="shared" si="7"/>
        <v>400600</v>
      </c>
      <c r="G10" s="607">
        <v>-8541</v>
      </c>
      <c r="H10" s="603">
        <f t="shared" si="2"/>
        <v>-2.132051922116825</v>
      </c>
      <c r="I10" s="604">
        <v>2271.31</v>
      </c>
      <c r="J10" s="605">
        <f t="shared" si="3"/>
        <v>172.61360184210875</v>
      </c>
      <c r="K10" s="605">
        <f t="shared" si="8"/>
        <v>7.012823844878216</v>
      </c>
      <c r="L10" s="605">
        <f t="shared" si="9"/>
        <v>27.055767059126236</v>
      </c>
      <c r="M10" s="599">
        <v>124273</v>
      </c>
      <c r="N10" s="606">
        <f t="shared" si="4"/>
        <v>3.1548204356537624</v>
      </c>
      <c r="O10" s="599">
        <v>120600</v>
      </c>
      <c r="P10" s="607">
        <f t="shared" si="5"/>
        <v>3673</v>
      </c>
      <c r="Q10" s="603">
        <f t="shared" si="6"/>
        <v>3.0456053067993367</v>
      </c>
    </row>
    <row r="11" spans="1:17" s="1" customFormat="1" ht="19.5" customHeight="1">
      <c r="A11" s="302" t="s">
        <v>419</v>
      </c>
      <c r="B11" s="598">
        <f t="shared" si="0"/>
        <v>1525393</v>
      </c>
      <c r="C11" s="599">
        <v>724427</v>
      </c>
      <c r="D11" s="599">
        <v>800966</v>
      </c>
      <c r="E11" s="600">
        <f t="shared" si="1"/>
        <v>90.44416367236562</v>
      </c>
      <c r="F11" s="601">
        <f t="shared" si="7"/>
        <v>1493398</v>
      </c>
      <c r="G11" s="607">
        <v>31995</v>
      </c>
      <c r="H11" s="603">
        <f t="shared" si="2"/>
        <v>2.1424295465776706</v>
      </c>
      <c r="I11" s="604">
        <v>552.02</v>
      </c>
      <c r="J11" s="605">
        <f t="shared" si="3"/>
        <v>2763.292996630557</v>
      </c>
      <c r="K11" s="605">
        <f t="shared" si="8"/>
        <v>27.284955588853503</v>
      </c>
      <c r="L11" s="605">
        <f t="shared" si="9"/>
        <v>6.575643365273284</v>
      </c>
      <c r="M11" s="599">
        <v>643351</v>
      </c>
      <c r="N11" s="606">
        <f t="shared" si="4"/>
        <v>2.3710120913778017</v>
      </c>
      <c r="O11" s="599">
        <v>606162</v>
      </c>
      <c r="P11" s="601">
        <f t="shared" si="5"/>
        <v>37189</v>
      </c>
      <c r="Q11" s="603">
        <f t="shared" si="6"/>
        <v>6.135158587968233</v>
      </c>
    </row>
    <row r="12" spans="1:17" s="1" customFormat="1" ht="19.5" customHeight="1">
      <c r="A12" s="302" t="s">
        <v>420</v>
      </c>
      <c r="B12" s="598">
        <f t="shared" si="0"/>
        <v>482304</v>
      </c>
      <c r="C12" s="599">
        <v>232553</v>
      </c>
      <c r="D12" s="599">
        <v>249751</v>
      </c>
      <c r="E12" s="600">
        <f t="shared" si="1"/>
        <v>93.11394148571978</v>
      </c>
      <c r="F12" s="601">
        <f t="shared" si="7"/>
        <v>478309</v>
      </c>
      <c r="G12" s="607">
        <v>3995</v>
      </c>
      <c r="H12" s="603">
        <f t="shared" si="2"/>
        <v>0.8352341268928664</v>
      </c>
      <c r="I12" s="604">
        <v>276</v>
      </c>
      <c r="J12" s="605">
        <f t="shared" si="3"/>
        <v>1747.4782608695652</v>
      </c>
      <c r="K12" s="605">
        <f t="shared" si="8"/>
        <v>8.627051009363752</v>
      </c>
      <c r="L12" s="605">
        <f t="shared" si="9"/>
        <v>3.2877025629785632</v>
      </c>
      <c r="M12" s="599">
        <v>178987</v>
      </c>
      <c r="N12" s="606">
        <f t="shared" si="4"/>
        <v>2.6946314536809934</v>
      </c>
      <c r="O12" s="599">
        <v>169765</v>
      </c>
      <c r="P12" s="601">
        <f t="shared" si="5"/>
        <v>9222</v>
      </c>
      <c r="Q12" s="603">
        <f t="shared" si="6"/>
        <v>5.432215120902424</v>
      </c>
    </row>
    <row r="13" spans="1:17" s="1" customFormat="1" ht="19.5" customHeight="1">
      <c r="A13" s="302" t="s">
        <v>421</v>
      </c>
      <c r="B13" s="598">
        <f t="shared" si="0"/>
        <v>462647</v>
      </c>
      <c r="C13" s="599">
        <v>226084</v>
      </c>
      <c r="D13" s="599">
        <v>236563</v>
      </c>
      <c r="E13" s="600">
        <f t="shared" si="1"/>
        <v>95.5703131935256</v>
      </c>
      <c r="F13" s="601">
        <f t="shared" si="7"/>
        <v>466187</v>
      </c>
      <c r="G13" s="607">
        <v>-3540</v>
      </c>
      <c r="H13" s="603">
        <f t="shared" si="2"/>
        <v>-0.7593519338806101</v>
      </c>
      <c r="I13" s="608">
        <v>49.77</v>
      </c>
      <c r="J13" s="605">
        <f t="shared" si="3"/>
        <v>9295.700221016676</v>
      </c>
      <c r="K13" s="605">
        <f t="shared" si="8"/>
        <v>8.27544301587611</v>
      </c>
      <c r="L13" s="605">
        <f t="shared" si="9"/>
        <v>0.5928585382588518</v>
      </c>
      <c r="M13" s="599">
        <v>198653</v>
      </c>
      <c r="N13" s="606">
        <f t="shared" si="4"/>
        <v>2.3289202780728204</v>
      </c>
      <c r="O13" s="599">
        <v>190894</v>
      </c>
      <c r="P13" s="607">
        <f t="shared" si="5"/>
        <v>7759</v>
      </c>
      <c r="Q13" s="603">
        <f t="shared" si="6"/>
        <v>4.064559388980272</v>
      </c>
    </row>
    <row r="14" spans="1:17" s="1" customFormat="1" ht="19.5" customHeight="1">
      <c r="A14" s="302" t="s">
        <v>422</v>
      </c>
      <c r="B14" s="598">
        <f t="shared" si="0"/>
        <v>291027</v>
      </c>
      <c r="C14" s="599">
        <v>141749</v>
      </c>
      <c r="D14" s="599">
        <v>149278</v>
      </c>
      <c r="E14" s="600">
        <f t="shared" si="1"/>
        <v>94.95639009097121</v>
      </c>
      <c r="F14" s="601">
        <f t="shared" si="7"/>
        <v>293117</v>
      </c>
      <c r="G14" s="607">
        <v>-2090</v>
      </c>
      <c r="H14" s="603">
        <f t="shared" si="2"/>
        <v>-0.7130258565692198</v>
      </c>
      <c r="I14" s="608">
        <v>49.24</v>
      </c>
      <c r="J14" s="605">
        <f t="shared" si="3"/>
        <v>5910.377741673436</v>
      </c>
      <c r="K14" s="605">
        <f t="shared" si="8"/>
        <v>5.205647836431181</v>
      </c>
      <c r="L14" s="605">
        <f t="shared" si="9"/>
        <v>0.5865451963806684</v>
      </c>
      <c r="M14" s="599">
        <v>111585</v>
      </c>
      <c r="N14" s="606">
        <f t="shared" si="4"/>
        <v>2.608119370883183</v>
      </c>
      <c r="O14" s="599">
        <v>107610</v>
      </c>
      <c r="P14" s="601">
        <f t="shared" si="5"/>
        <v>3975</v>
      </c>
      <c r="Q14" s="603">
        <f t="shared" si="6"/>
        <v>3.693894619459158</v>
      </c>
    </row>
    <row r="15" spans="1:17" s="1" customFormat="1" ht="19.5" customHeight="1">
      <c r="A15" s="302" t="s">
        <v>423</v>
      </c>
      <c r="B15" s="598">
        <f t="shared" si="0"/>
        <v>465337</v>
      </c>
      <c r="C15" s="599">
        <v>221205</v>
      </c>
      <c r="D15" s="599">
        <v>244132</v>
      </c>
      <c r="E15" s="600">
        <f t="shared" si="1"/>
        <v>90.60876902659217</v>
      </c>
      <c r="F15" s="601">
        <f t="shared" si="7"/>
        <v>438105</v>
      </c>
      <c r="G15" s="607">
        <v>27232</v>
      </c>
      <c r="H15" s="603">
        <f t="shared" si="2"/>
        <v>6.215861494390614</v>
      </c>
      <c r="I15" s="604">
        <v>99.37</v>
      </c>
      <c r="J15" s="605">
        <f t="shared" si="3"/>
        <v>4682.872094193418</v>
      </c>
      <c r="K15" s="605">
        <f t="shared" si="8"/>
        <v>8.323559488505799</v>
      </c>
      <c r="L15" s="605">
        <f t="shared" si="9"/>
        <v>1.1836920423303616</v>
      </c>
      <c r="M15" s="599">
        <v>192466</v>
      </c>
      <c r="N15" s="606">
        <f t="shared" si="4"/>
        <v>2.417762098240728</v>
      </c>
      <c r="O15" s="599">
        <v>178084</v>
      </c>
      <c r="P15" s="601">
        <f t="shared" si="5"/>
        <v>14382</v>
      </c>
      <c r="Q15" s="603">
        <f t="shared" si="6"/>
        <v>8.075964151748613</v>
      </c>
    </row>
    <row r="16" spans="1:17" s="1" customFormat="1" ht="19.5" customHeight="1">
      <c r="A16" s="303" t="s">
        <v>424</v>
      </c>
      <c r="B16" s="619">
        <f t="shared" si="0"/>
        <v>38929</v>
      </c>
      <c r="C16" s="620">
        <v>18493</v>
      </c>
      <c r="D16" s="620">
        <v>20436</v>
      </c>
      <c r="E16" s="621">
        <f t="shared" si="1"/>
        <v>90.49226854570365</v>
      </c>
      <c r="F16" s="622">
        <f t="shared" si="7"/>
        <v>41158</v>
      </c>
      <c r="G16" s="623">
        <v>-2229</v>
      </c>
      <c r="H16" s="624">
        <f t="shared" si="2"/>
        <v>-5.415715049322125</v>
      </c>
      <c r="I16" s="625">
        <v>124.25</v>
      </c>
      <c r="J16" s="626">
        <f t="shared" si="3"/>
        <v>313.3118712273642</v>
      </c>
      <c r="K16" s="626">
        <f t="shared" si="8"/>
        <v>0.6963294286249367</v>
      </c>
      <c r="L16" s="626">
        <f t="shared" si="9"/>
        <v>1.4800617516307482</v>
      </c>
      <c r="M16" s="620">
        <v>15094</v>
      </c>
      <c r="N16" s="627">
        <f t="shared" si="4"/>
        <v>2.5791042798462964</v>
      </c>
      <c r="O16" s="620">
        <v>15414</v>
      </c>
      <c r="P16" s="623">
        <f t="shared" si="5"/>
        <v>-320</v>
      </c>
      <c r="Q16" s="624">
        <f t="shared" si="6"/>
        <v>-2.0760347735824576</v>
      </c>
    </row>
    <row r="17" spans="1:17" s="1" customFormat="1" ht="32.25" customHeight="1">
      <c r="A17" s="304" t="s">
        <v>425</v>
      </c>
      <c r="B17" s="305">
        <f t="shared" si="0"/>
        <v>90590</v>
      </c>
      <c r="C17" s="306">
        <v>41391</v>
      </c>
      <c r="D17" s="306">
        <v>49199</v>
      </c>
      <c r="E17" s="307">
        <f t="shared" si="1"/>
        <v>84.12975873493363</v>
      </c>
      <c r="F17" s="308">
        <f t="shared" si="7"/>
        <v>83834</v>
      </c>
      <c r="G17" s="309">
        <v>6756</v>
      </c>
      <c r="H17" s="310">
        <f t="shared" si="2"/>
        <v>8.058782832740894</v>
      </c>
      <c r="I17" s="311">
        <v>18.5</v>
      </c>
      <c r="J17" s="312">
        <f t="shared" si="3"/>
        <v>4896.756756756757</v>
      </c>
      <c r="K17" s="312">
        <f t="shared" si="8"/>
        <v>1.620398236254027</v>
      </c>
      <c r="L17" s="312">
        <f t="shared" si="9"/>
        <v>0.2203713674460269</v>
      </c>
      <c r="M17" s="306">
        <v>37970</v>
      </c>
      <c r="N17" s="313">
        <f t="shared" si="4"/>
        <v>2.3858309191466947</v>
      </c>
      <c r="O17" s="306">
        <v>34209</v>
      </c>
      <c r="P17" s="308">
        <f t="shared" si="5"/>
        <v>3761</v>
      </c>
      <c r="Q17" s="310">
        <f t="shared" si="6"/>
        <v>10.994182817387237</v>
      </c>
    </row>
    <row r="18" spans="1:17" s="1" customFormat="1" ht="19.5" customHeight="1">
      <c r="A18" s="301" t="s">
        <v>426</v>
      </c>
      <c r="B18" s="589">
        <f t="shared" si="0"/>
        <v>192250</v>
      </c>
      <c r="C18" s="590">
        <v>94232</v>
      </c>
      <c r="D18" s="590">
        <v>98018</v>
      </c>
      <c r="E18" s="591">
        <f t="shared" si="1"/>
        <v>96.13744414291253</v>
      </c>
      <c r="F18" s="592">
        <f t="shared" si="7"/>
        <v>192159</v>
      </c>
      <c r="G18" s="628">
        <v>91</v>
      </c>
      <c r="H18" s="594">
        <f t="shared" si="2"/>
        <v>0.04735661613559604</v>
      </c>
      <c r="I18" s="595">
        <v>24.95</v>
      </c>
      <c r="J18" s="596">
        <f t="shared" si="3"/>
        <v>7705.410821643287</v>
      </c>
      <c r="K18" s="596">
        <f t="shared" si="8"/>
        <v>3.438807384036171</v>
      </c>
      <c r="L18" s="596">
        <f t="shared" si="9"/>
        <v>0.29720354690693895</v>
      </c>
      <c r="M18" s="590">
        <v>72983</v>
      </c>
      <c r="N18" s="597">
        <f t="shared" si="4"/>
        <v>2.6341750818683805</v>
      </c>
      <c r="O18" s="590">
        <v>70846</v>
      </c>
      <c r="P18" s="592">
        <f t="shared" si="5"/>
        <v>2137</v>
      </c>
      <c r="Q18" s="594">
        <f t="shared" si="6"/>
        <v>3.0164017728594414</v>
      </c>
    </row>
    <row r="19" spans="1:17" s="1" customFormat="1" ht="19.5" customHeight="1">
      <c r="A19" s="302" t="s">
        <v>427</v>
      </c>
      <c r="B19" s="598">
        <f t="shared" si="0"/>
        <v>32475</v>
      </c>
      <c r="C19" s="599">
        <v>15377</v>
      </c>
      <c r="D19" s="599">
        <v>17098</v>
      </c>
      <c r="E19" s="600">
        <f t="shared" si="1"/>
        <v>89.9344952626038</v>
      </c>
      <c r="F19" s="601">
        <f t="shared" si="7"/>
        <v>34320</v>
      </c>
      <c r="G19" s="607">
        <v>-1845</v>
      </c>
      <c r="H19" s="603">
        <f t="shared" si="2"/>
        <v>-5.375874125874126</v>
      </c>
      <c r="I19" s="608">
        <v>90.44</v>
      </c>
      <c r="J19" s="605">
        <f t="shared" si="3"/>
        <v>359.077841662981</v>
      </c>
      <c r="K19" s="605">
        <f t="shared" si="8"/>
        <v>0.580885668642781</v>
      </c>
      <c r="L19" s="605">
        <f t="shared" si="9"/>
        <v>1.077318187665874</v>
      </c>
      <c r="M19" s="599">
        <v>11847</v>
      </c>
      <c r="N19" s="606">
        <f t="shared" si="4"/>
        <v>2.7412003038743986</v>
      </c>
      <c r="O19" s="599">
        <v>11964</v>
      </c>
      <c r="P19" s="607">
        <f t="shared" si="5"/>
        <v>-117</v>
      </c>
      <c r="Q19" s="603">
        <f t="shared" si="6"/>
        <v>-0.9779338014042127</v>
      </c>
    </row>
    <row r="20" spans="1:17" s="1" customFormat="1" ht="19.5" customHeight="1">
      <c r="A20" s="302" t="s">
        <v>428</v>
      </c>
      <c r="B20" s="598">
        <f t="shared" si="0"/>
        <v>89208</v>
      </c>
      <c r="C20" s="599">
        <v>42695</v>
      </c>
      <c r="D20" s="599">
        <v>46513</v>
      </c>
      <c r="E20" s="600">
        <f t="shared" si="1"/>
        <v>91.79154214950658</v>
      </c>
      <c r="F20" s="601">
        <f t="shared" si="7"/>
        <v>92752</v>
      </c>
      <c r="G20" s="607">
        <v>-3544</v>
      </c>
      <c r="H20" s="603">
        <f t="shared" si="2"/>
        <v>-3.8209418664826633</v>
      </c>
      <c r="I20" s="608">
        <v>697.66</v>
      </c>
      <c r="J20" s="605">
        <f t="shared" si="3"/>
        <v>127.8674425938136</v>
      </c>
      <c r="K20" s="605">
        <f t="shared" si="8"/>
        <v>1.5956781748509685</v>
      </c>
      <c r="L20" s="605">
        <f t="shared" si="9"/>
        <v>8.310502065534871</v>
      </c>
      <c r="M20" s="599">
        <v>29617</v>
      </c>
      <c r="N20" s="606">
        <f t="shared" si="4"/>
        <v>3.012053887969747</v>
      </c>
      <c r="O20" s="599">
        <v>29181</v>
      </c>
      <c r="P20" s="601">
        <f t="shared" si="5"/>
        <v>436</v>
      </c>
      <c r="Q20" s="603">
        <f t="shared" si="6"/>
        <v>1.4941228881806654</v>
      </c>
    </row>
    <row r="21" spans="1:17" s="1" customFormat="1" ht="19.5" customHeight="1">
      <c r="A21" s="302" t="s">
        <v>429</v>
      </c>
      <c r="B21" s="598">
        <f t="shared" si="0"/>
        <v>267100</v>
      </c>
      <c r="C21" s="599">
        <v>130694</v>
      </c>
      <c r="D21" s="599">
        <v>136406</v>
      </c>
      <c r="E21" s="600">
        <f t="shared" si="1"/>
        <v>95.81250091638198</v>
      </c>
      <c r="F21" s="601">
        <f t="shared" si="7"/>
        <v>266170</v>
      </c>
      <c r="G21" s="607">
        <v>930</v>
      </c>
      <c r="H21" s="603">
        <f t="shared" si="2"/>
        <v>0.34940075891347633</v>
      </c>
      <c r="I21" s="608">
        <v>138.51</v>
      </c>
      <c r="J21" s="605">
        <f t="shared" si="3"/>
        <v>1928.3806223377376</v>
      </c>
      <c r="K21" s="605">
        <f t="shared" si="8"/>
        <v>4.777661650330618</v>
      </c>
      <c r="L21" s="605">
        <f t="shared" si="9"/>
        <v>1.6499263840513072</v>
      </c>
      <c r="M21" s="599">
        <v>94605</v>
      </c>
      <c r="N21" s="606">
        <f t="shared" si="4"/>
        <v>2.8233180064478622</v>
      </c>
      <c r="O21" s="599">
        <v>89533</v>
      </c>
      <c r="P21" s="601">
        <f t="shared" si="5"/>
        <v>5072</v>
      </c>
      <c r="Q21" s="603">
        <f t="shared" si="6"/>
        <v>5.664950353500943</v>
      </c>
    </row>
    <row r="22" spans="1:17" s="1" customFormat="1" ht="19.5" customHeight="1">
      <c r="A22" s="302" t="s">
        <v>430</v>
      </c>
      <c r="B22" s="598">
        <f t="shared" si="0"/>
        <v>51794</v>
      </c>
      <c r="C22" s="599">
        <v>24839</v>
      </c>
      <c r="D22" s="599">
        <v>26955</v>
      </c>
      <c r="E22" s="600">
        <f t="shared" si="1"/>
        <v>92.14987942867742</v>
      </c>
      <c r="F22" s="601">
        <f t="shared" si="7"/>
        <v>52077</v>
      </c>
      <c r="G22" s="607">
        <v>-283</v>
      </c>
      <c r="H22" s="603">
        <f t="shared" si="2"/>
        <v>-0.5434260806114023</v>
      </c>
      <c r="I22" s="608">
        <v>126.85</v>
      </c>
      <c r="J22" s="605">
        <f t="shared" si="3"/>
        <v>408.3090264091447</v>
      </c>
      <c r="K22" s="605">
        <f t="shared" si="8"/>
        <v>0.9264478005137552</v>
      </c>
      <c r="L22" s="605">
        <f t="shared" si="9"/>
        <v>1.5110328627312708</v>
      </c>
      <c r="M22" s="599">
        <v>18275</v>
      </c>
      <c r="N22" s="606">
        <f t="shared" si="4"/>
        <v>2.8341450068399454</v>
      </c>
      <c r="O22" s="599">
        <v>17527</v>
      </c>
      <c r="P22" s="601">
        <f t="shared" si="5"/>
        <v>748</v>
      </c>
      <c r="Q22" s="603">
        <f t="shared" si="6"/>
        <v>4.267701260911736</v>
      </c>
    </row>
    <row r="23" spans="1:17" s="1" customFormat="1" ht="19.5" customHeight="1">
      <c r="A23" s="302" t="s">
        <v>431</v>
      </c>
      <c r="B23" s="598">
        <f t="shared" si="0"/>
        <v>43953</v>
      </c>
      <c r="C23" s="599">
        <v>21133</v>
      </c>
      <c r="D23" s="599">
        <v>22820</v>
      </c>
      <c r="E23" s="600">
        <f t="shared" si="1"/>
        <v>92.60736196319019</v>
      </c>
      <c r="F23" s="601">
        <f t="shared" si="7"/>
        <v>45718</v>
      </c>
      <c r="G23" s="607">
        <v>-1765</v>
      </c>
      <c r="H23" s="603">
        <f t="shared" si="2"/>
        <v>-3.860623824314274</v>
      </c>
      <c r="I23" s="608">
        <v>132.47</v>
      </c>
      <c r="J23" s="605">
        <f t="shared" si="3"/>
        <v>331.79587831207067</v>
      </c>
      <c r="K23" s="605">
        <f t="shared" si="8"/>
        <v>0.7861945433058092</v>
      </c>
      <c r="L23" s="605">
        <f t="shared" si="9"/>
        <v>1.5779781105716313</v>
      </c>
      <c r="M23" s="599">
        <v>14673</v>
      </c>
      <c r="N23" s="606">
        <f t="shared" si="4"/>
        <v>2.995501942343079</v>
      </c>
      <c r="O23" s="599">
        <v>14657</v>
      </c>
      <c r="P23" s="601">
        <f t="shared" si="5"/>
        <v>16</v>
      </c>
      <c r="Q23" s="603">
        <f t="shared" si="6"/>
        <v>0.10916285733779081</v>
      </c>
    </row>
    <row r="24" spans="1:17" s="1" customFormat="1" ht="19.5" customHeight="1">
      <c r="A24" s="302" t="s">
        <v>432</v>
      </c>
      <c r="B24" s="598">
        <f t="shared" si="0"/>
        <v>219862</v>
      </c>
      <c r="C24" s="599">
        <v>103495</v>
      </c>
      <c r="D24" s="599">
        <v>116367</v>
      </c>
      <c r="E24" s="600">
        <f t="shared" si="1"/>
        <v>88.93844474808151</v>
      </c>
      <c r="F24" s="601">
        <f t="shared" si="7"/>
        <v>213037</v>
      </c>
      <c r="G24" s="607">
        <v>6825</v>
      </c>
      <c r="H24" s="603">
        <f t="shared" si="2"/>
        <v>3.2036688462567535</v>
      </c>
      <c r="I24" s="604">
        <v>101.96</v>
      </c>
      <c r="J24" s="605">
        <f t="shared" si="3"/>
        <v>2156.3554335033346</v>
      </c>
      <c r="K24" s="605">
        <f t="shared" si="8"/>
        <v>3.932707771490042</v>
      </c>
      <c r="L24" s="605">
        <f t="shared" si="9"/>
        <v>1.2145440337728055</v>
      </c>
      <c r="M24" s="599">
        <v>85098</v>
      </c>
      <c r="N24" s="606">
        <f t="shared" si="4"/>
        <v>2.583632987849303</v>
      </c>
      <c r="O24" s="599">
        <v>79131</v>
      </c>
      <c r="P24" s="601">
        <f t="shared" si="5"/>
        <v>5967</v>
      </c>
      <c r="Q24" s="603">
        <f t="shared" si="6"/>
        <v>7.540660423854114</v>
      </c>
    </row>
    <row r="25" spans="1:17" s="1" customFormat="1" ht="19.5" customHeight="1">
      <c r="A25" s="302" t="s">
        <v>433</v>
      </c>
      <c r="B25" s="598">
        <f t="shared" si="0"/>
        <v>75087</v>
      </c>
      <c r="C25" s="599">
        <v>36033</v>
      </c>
      <c r="D25" s="599">
        <v>39054</v>
      </c>
      <c r="E25" s="600">
        <f t="shared" si="1"/>
        <v>92.26455676755262</v>
      </c>
      <c r="F25" s="601">
        <f t="shared" si="7"/>
        <v>76682</v>
      </c>
      <c r="G25" s="607">
        <v>-1595</v>
      </c>
      <c r="H25" s="603">
        <f t="shared" si="2"/>
        <v>-2.080018778852925</v>
      </c>
      <c r="I25" s="608">
        <v>120.13</v>
      </c>
      <c r="J25" s="605">
        <f aca="true" t="shared" si="10" ref="J25:J30">B25/I25</f>
        <v>625.0478648131192</v>
      </c>
      <c r="K25" s="605">
        <f t="shared" si="8"/>
        <v>1.3430935242919322</v>
      </c>
      <c r="L25" s="605">
        <f t="shared" si="9"/>
        <v>1.4309844525022275</v>
      </c>
      <c r="M25" s="599">
        <v>25112</v>
      </c>
      <c r="N25" s="606">
        <f t="shared" si="4"/>
        <v>2.990084421790379</v>
      </c>
      <c r="O25" s="599">
        <v>24131</v>
      </c>
      <c r="P25" s="601">
        <f aca="true" t="shared" si="11" ref="P25:P30">M25-O25</f>
        <v>981</v>
      </c>
      <c r="Q25" s="603">
        <f aca="true" t="shared" si="12" ref="Q25:Q30">P25/O25*100</f>
        <v>4.0653101819236666</v>
      </c>
    </row>
    <row r="26" spans="1:17" s="1" customFormat="1" ht="19.5" customHeight="1">
      <c r="A26" s="302" t="s">
        <v>434</v>
      </c>
      <c r="B26" s="598">
        <f t="shared" si="0"/>
        <v>94813</v>
      </c>
      <c r="C26" s="599">
        <v>46155</v>
      </c>
      <c r="D26" s="599">
        <v>48658</v>
      </c>
      <c r="E26" s="600">
        <f t="shared" si="1"/>
        <v>94.8559332483867</v>
      </c>
      <c r="F26" s="601">
        <f t="shared" si="7"/>
        <v>96020</v>
      </c>
      <c r="G26" s="607">
        <v>-1207</v>
      </c>
      <c r="H26" s="603">
        <f t="shared" si="2"/>
        <v>-1.2570297854613621</v>
      </c>
      <c r="I26" s="608">
        <v>34.4</v>
      </c>
      <c r="J26" s="605">
        <f t="shared" si="10"/>
        <v>2756.1918604651164</v>
      </c>
      <c r="K26" s="605">
        <f t="shared" si="8"/>
        <v>1.6959357321332715</v>
      </c>
      <c r="L26" s="605">
        <f t="shared" si="9"/>
        <v>0.40977162379153104</v>
      </c>
      <c r="M26" s="599">
        <v>33838</v>
      </c>
      <c r="N26" s="606">
        <f t="shared" si="4"/>
        <v>2.8019682014303444</v>
      </c>
      <c r="O26" s="599">
        <v>32633</v>
      </c>
      <c r="P26" s="601">
        <f t="shared" si="11"/>
        <v>1205</v>
      </c>
      <c r="Q26" s="603">
        <f t="shared" si="12"/>
        <v>3.692581129531456</v>
      </c>
    </row>
    <row r="27" spans="1:17" s="1" customFormat="1" ht="19.5" customHeight="1">
      <c r="A27" s="302" t="s">
        <v>435</v>
      </c>
      <c r="B27" s="598">
        <f t="shared" si="0"/>
        <v>157668</v>
      </c>
      <c r="C27" s="599">
        <v>74928</v>
      </c>
      <c r="D27" s="599">
        <v>82740</v>
      </c>
      <c r="E27" s="600">
        <f t="shared" si="1"/>
        <v>90.55837563451776</v>
      </c>
      <c r="F27" s="601">
        <f t="shared" si="7"/>
        <v>153762</v>
      </c>
      <c r="G27" s="607">
        <v>3906</v>
      </c>
      <c r="H27" s="603">
        <f t="shared" si="2"/>
        <v>2.5402895383774924</v>
      </c>
      <c r="I27" s="608">
        <v>53.44</v>
      </c>
      <c r="J27" s="605">
        <f t="shared" si="10"/>
        <v>2950.3742514970063</v>
      </c>
      <c r="K27" s="605">
        <f t="shared" si="8"/>
        <v>2.8202334596942262</v>
      </c>
      <c r="L27" s="605">
        <f t="shared" si="9"/>
        <v>0.6365754527738203</v>
      </c>
      <c r="M27" s="599">
        <v>58777</v>
      </c>
      <c r="N27" s="606">
        <f t="shared" si="4"/>
        <v>2.6824778399714173</v>
      </c>
      <c r="O27" s="599">
        <v>54766</v>
      </c>
      <c r="P27" s="601">
        <f t="shared" si="11"/>
        <v>4011</v>
      </c>
      <c r="Q27" s="603">
        <f t="shared" si="12"/>
        <v>7.323887083226819</v>
      </c>
    </row>
    <row r="28" spans="1:17" s="1" customFormat="1" ht="19.5" customHeight="1">
      <c r="A28" s="302" t="s">
        <v>436</v>
      </c>
      <c r="B28" s="598">
        <f t="shared" si="0"/>
        <v>49761</v>
      </c>
      <c r="C28" s="599">
        <v>24190</v>
      </c>
      <c r="D28" s="599">
        <v>25571</v>
      </c>
      <c r="E28" s="600">
        <f t="shared" si="1"/>
        <v>94.59935082710884</v>
      </c>
      <c r="F28" s="601">
        <f t="shared" si="7"/>
        <v>49432</v>
      </c>
      <c r="G28" s="607">
        <v>329</v>
      </c>
      <c r="H28" s="603">
        <f t="shared" si="2"/>
        <v>0.6655607703511895</v>
      </c>
      <c r="I28" s="608">
        <v>92.92</v>
      </c>
      <c r="J28" s="605">
        <f t="shared" si="10"/>
        <v>535.5251829530779</v>
      </c>
      <c r="K28" s="605">
        <f t="shared" si="8"/>
        <v>0.8900831949910216</v>
      </c>
      <c r="L28" s="605">
        <f t="shared" si="9"/>
        <v>1.1068598628694497</v>
      </c>
      <c r="M28" s="599">
        <v>15809</v>
      </c>
      <c r="N28" s="606">
        <f t="shared" si="4"/>
        <v>3.147637421721804</v>
      </c>
      <c r="O28" s="599">
        <v>14881</v>
      </c>
      <c r="P28" s="601">
        <f t="shared" si="11"/>
        <v>928</v>
      </c>
      <c r="Q28" s="603">
        <f t="shared" si="12"/>
        <v>6.236140044351858</v>
      </c>
    </row>
    <row r="29" spans="1:17" s="1" customFormat="1" ht="19.5" customHeight="1">
      <c r="A29" s="302" t="s">
        <v>437</v>
      </c>
      <c r="B29" s="598">
        <f t="shared" si="0"/>
        <v>113572</v>
      </c>
      <c r="C29" s="599">
        <v>54881</v>
      </c>
      <c r="D29" s="599">
        <v>58691</v>
      </c>
      <c r="E29" s="600">
        <f t="shared" si="1"/>
        <v>93.50837436744986</v>
      </c>
      <c r="F29" s="601">
        <f t="shared" si="7"/>
        <v>111737</v>
      </c>
      <c r="G29" s="607">
        <v>1835</v>
      </c>
      <c r="H29" s="603">
        <f t="shared" si="2"/>
        <v>1.6422492101989494</v>
      </c>
      <c r="I29" s="608">
        <v>210.22</v>
      </c>
      <c r="J29" s="605">
        <f t="shared" si="10"/>
        <v>540.2530682142517</v>
      </c>
      <c r="K29" s="605">
        <f t="shared" si="8"/>
        <v>2.031481051858288</v>
      </c>
      <c r="L29" s="605">
        <f t="shared" si="9"/>
        <v>2.504133452135339</v>
      </c>
      <c r="M29" s="599">
        <v>37052</v>
      </c>
      <c r="N29" s="606">
        <f t="shared" si="4"/>
        <v>3.0652056569146064</v>
      </c>
      <c r="O29" s="599">
        <v>34374</v>
      </c>
      <c r="P29" s="601">
        <f t="shared" si="11"/>
        <v>2678</v>
      </c>
      <c r="Q29" s="603">
        <f t="shared" si="12"/>
        <v>7.790772095188224</v>
      </c>
    </row>
    <row r="30" spans="1:17" s="1" customFormat="1" ht="19.5" customHeight="1">
      <c r="A30" s="302" t="s">
        <v>438</v>
      </c>
      <c r="B30" s="598">
        <f t="shared" si="0"/>
        <v>49396</v>
      </c>
      <c r="C30" s="599">
        <v>23844</v>
      </c>
      <c r="D30" s="599">
        <v>25552</v>
      </c>
      <c r="E30" s="600">
        <f t="shared" si="1"/>
        <v>93.31559173450219</v>
      </c>
      <c r="F30" s="601">
        <f t="shared" si="7"/>
        <v>51104</v>
      </c>
      <c r="G30" s="607">
        <v>-1708</v>
      </c>
      <c r="H30" s="603">
        <f t="shared" si="2"/>
        <v>-3.342204132748904</v>
      </c>
      <c r="I30" s="608">
        <v>150.95</v>
      </c>
      <c r="J30" s="605">
        <f t="shared" si="10"/>
        <v>327.23418350447173</v>
      </c>
      <c r="K30" s="605">
        <f t="shared" si="8"/>
        <v>0.8835543799316031</v>
      </c>
      <c r="L30" s="605">
        <f t="shared" si="9"/>
        <v>1.7981112387015004</v>
      </c>
      <c r="M30" s="599">
        <v>15038</v>
      </c>
      <c r="N30" s="606">
        <f t="shared" si="4"/>
        <v>3.2847453118765793</v>
      </c>
      <c r="O30" s="599">
        <v>14631</v>
      </c>
      <c r="P30" s="601">
        <f t="shared" si="11"/>
        <v>407</v>
      </c>
      <c r="Q30" s="603">
        <f t="shared" si="12"/>
        <v>2.781764746087075</v>
      </c>
    </row>
    <row r="31" spans="1:17" s="1" customFormat="1" ht="19.5" customHeight="1">
      <c r="A31" s="302" t="s">
        <v>439</v>
      </c>
      <c r="B31" s="598">
        <f t="shared" si="0"/>
        <v>45245</v>
      </c>
      <c r="C31" s="599">
        <v>21346</v>
      </c>
      <c r="D31" s="599">
        <v>23899</v>
      </c>
      <c r="E31" s="600">
        <f t="shared" si="1"/>
        <v>89.31754466714088</v>
      </c>
      <c r="F31" s="601">
        <f t="shared" si="7"/>
        <v>46325</v>
      </c>
      <c r="G31" s="607">
        <v>-1080</v>
      </c>
      <c r="H31" s="603">
        <f t="shared" si="2"/>
        <v>-2.331354560172693</v>
      </c>
      <c r="I31" s="608">
        <v>377.61</v>
      </c>
      <c r="J31" s="605">
        <f t="shared" si="3"/>
        <v>119.81939037631419</v>
      </c>
      <c r="K31" s="605">
        <f t="shared" si="8"/>
        <v>0.8093047598996959</v>
      </c>
      <c r="L31" s="605">
        <f t="shared" si="9"/>
        <v>4.498077408718606</v>
      </c>
      <c r="M31" s="599">
        <v>14960</v>
      </c>
      <c r="N31" s="606">
        <f t="shared" si="4"/>
        <v>3.024398395721925</v>
      </c>
      <c r="O31" s="599">
        <v>14585</v>
      </c>
      <c r="P31" s="601">
        <f t="shared" si="5"/>
        <v>375</v>
      </c>
      <c r="Q31" s="603">
        <f t="shared" si="6"/>
        <v>2.571134727459719</v>
      </c>
    </row>
    <row r="32" spans="1:17" s="1" customFormat="1" ht="19.5" customHeight="1">
      <c r="A32" s="302" t="s">
        <v>293</v>
      </c>
      <c r="B32" s="598">
        <f t="shared" si="0"/>
        <v>28306</v>
      </c>
      <c r="C32" s="599">
        <v>13484</v>
      </c>
      <c r="D32" s="599">
        <v>14822</v>
      </c>
      <c r="E32" s="600">
        <f t="shared" si="1"/>
        <v>90.97287815409526</v>
      </c>
      <c r="F32" s="601">
        <f t="shared" si="7"/>
        <v>30110</v>
      </c>
      <c r="G32" s="607">
        <v>-1804</v>
      </c>
      <c r="H32" s="603">
        <f t="shared" si="2"/>
        <v>-5.991364995018266</v>
      </c>
      <c r="I32" s="608">
        <v>422.78</v>
      </c>
      <c r="J32" s="605">
        <f t="shared" si="3"/>
        <v>66.95207909551067</v>
      </c>
      <c r="K32" s="605">
        <f t="shared" si="8"/>
        <v>0.5063140796490395</v>
      </c>
      <c r="L32" s="605">
        <f t="shared" si="9"/>
        <v>5.036140904261148</v>
      </c>
      <c r="M32" s="599">
        <v>9212</v>
      </c>
      <c r="N32" s="606">
        <f t="shared" si="4"/>
        <v>3.0727312201476336</v>
      </c>
      <c r="O32" s="599">
        <v>9298</v>
      </c>
      <c r="P32" s="607">
        <f t="shared" si="5"/>
        <v>-86</v>
      </c>
      <c r="Q32" s="603">
        <f t="shared" si="6"/>
        <v>-0.9249300924930093</v>
      </c>
    </row>
    <row r="33" spans="1:17" s="1" customFormat="1" ht="19.5" customHeight="1">
      <c r="A33" s="302" t="s">
        <v>294</v>
      </c>
      <c r="B33" s="598">
        <f t="shared" si="0"/>
        <v>70810</v>
      </c>
      <c r="C33" s="599">
        <v>33646</v>
      </c>
      <c r="D33" s="599">
        <v>37164</v>
      </c>
      <c r="E33" s="600">
        <f t="shared" si="1"/>
        <v>90.53384996232914</v>
      </c>
      <c r="F33" s="601">
        <f t="shared" si="7"/>
        <v>72862</v>
      </c>
      <c r="G33" s="607">
        <v>-2052</v>
      </c>
      <c r="H33" s="603">
        <f t="shared" si="2"/>
        <v>-2.8162828360462244</v>
      </c>
      <c r="I33" s="608">
        <v>493.28</v>
      </c>
      <c r="J33" s="605">
        <f t="shared" si="3"/>
        <v>143.54930262731108</v>
      </c>
      <c r="K33" s="605">
        <f t="shared" si="8"/>
        <v>1.2665901215271846</v>
      </c>
      <c r="L33" s="605">
        <f t="shared" si="9"/>
        <v>5.8759344937176285</v>
      </c>
      <c r="M33" s="599">
        <v>22404</v>
      </c>
      <c r="N33" s="606">
        <f t="shared" si="4"/>
        <v>3.160596322085342</v>
      </c>
      <c r="O33" s="599">
        <v>21769</v>
      </c>
      <c r="P33" s="601">
        <f t="shared" si="5"/>
        <v>635</v>
      </c>
      <c r="Q33" s="603">
        <f t="shared" si="6"/>
        <v>2.916992052919289</v>
      </c>
    </row>
    <row r="34" spans="1:17" s="1" customFormat="1" ht="19.5" customHeight="1">
      <c r="A34" s="302" t="s">
        <v>295</v>
      </c>
      <c r="B34" s="598">
        <f t="shared" si="0"/>
        <v>52283</v>
      </c>
      <c r="C34" s="599">
        <v>25008</v>
      </c>
      <c r="D34" s="599">
        <v>27275</v>
      </c>
      <c r="E34" s="600">
        <f t="shared" si="1"/>
        <v>91.6883593033914</v>
      </c>
      <c r="F34" s="601">
        <f t="shared" si="7"/>
        <v>54979</v>
      </c>
      <c r="G34" s="607">
        <v>-2696</v>
      </c>
      <c r="H34" s="603">
        <f t="shared" si="2"/>
        <v>-4.903690500009095</v>
      </c>
      <c r="I34" s="608">
        <v>229.17</v>
      </c>
      <c r="J34" s="605">
        <f t="shared" si="3"/>
        <v>228.14068159008596</v>
      </c>
      <c r="K34" s="605">
        <f t="shared" si="8"/>
        <v>0.9351946239769213</v>
      </c>
      <c r="L34" s="605">
        <f t="shared" si="9"/>
        <v>2.7298652041949176</v>
      </c>
      <c r="M34" s="599">
        <v>17044</v>
      </c>
      <c r="N34" s="606">
        <f t="shared" si="4"/>
        <v>3.0675310959868574</v>
      </c>
      <c r="O34" s="599">
        <v>17140</v>
      </c>
      <c r="P34" s="607">
        <f t="shared" si="5"/>
        <v>-96</v>
      </c>
      <c r="Q34" s="603">
        <f t="shared" si="6"/>
        <v>-0.5600933488914819</v>
      </c>
    </row>
    <row r="35" spans="1:17" s="1" customFormat="1" ht="19.5" customHeight="1">
      <c r="A35" s="302" t="s">
        <v>296</v>
      </c>
      <c r="B35" s="598">
        <f t="shared" si="0"/>
        <v>34791</v>
      </c>
      <c r="C35" s="599">
        <v>16651</v>
      </c>
      <c r="D35" s="599">
        <v>18140</v>
      </c>
      <c r="E35" s="600">
        <f t="shared" si="1"/>
        <v>91.79162072767365</v>
      </c>
      <c r="F35" s="601">
        <f t="shared" si="7"/>
        <v>36069</v>
      </c>
      <c r="G35" s="607">
        <v>-1278</v>
      </c>
      <c r="H35" s="603">
        <f t="shared" si="2"/>
        <v>-3.5432088497047327</v>
      </c>
      <c r="I35" s="608">
        <v>402.98</v>
      </c>
      <c r="J35" s="605">
        <f t="shared" si="3"/>
        <v>86.3343093950072</v>
      </c>
      <c r="K35" s="605">
        <f t="shared" si="8"/>
        <v>0.6223123417321322</v>
      </c>
      <c r="L35" s="605">
        <f t="shared" si="9"/>
        <v>4.800283981264861</v>
      </c>
      <c r="M35" s="599">
        <v>11808</v>
      </c>
      <c r="N35" s="606">
        <f t="shared" si="4"/>
        <v>2.946392276422764</v>
      </c>
      <c r="O35" s="599">
        <v>11685</v>
      </c>
      <c r="P35" s="601">
        <f t="shared" si="5"/>
        <v>123</v>
      </c>
      <c r="Q35" s="603">
        <f t="shared" si="6"/>
        <v>1.0526315789473684</v>
      </c>
    </row>
    <row r="36" spans="1:17" s="1" customFormat="1" ht="19.5" customHeight="1">
      <c r="A36" s="302" t="s">
        <v>297</v>
      </c>
      <c r="B36" s="598">
        <f t="shared" si="0"/>
        <v>49078</v>
      </c>
      <c r="C36" s="599">
        <v>23374</v>
      </c>
      <c r="D36" s="599">
        <v>25704</v>
      </c>
      <c r="E36" s="600">
        <f t="shared" si="1"/>
        <v>90.93526299408651</v>
      </c>
      <c r="F36" s="601">
        <f t="shared" si="7"/>
        <v>51884</v>
      </c>
      <c r="G36" s="607">
        <v>-2806</v>
      </c>
      <c r="H36" s="603">
        <f t="shared" si="2"/>
        <v>-5.408218333204841</v>
      </c>
      <c r="I36" s="608">
        <v>184.21</v>
      </c>
      <c r="J36" s="605">
        <f t="shared" si="3"/>
        <v>266.42418978339936</v>
      </c>
      <c r="K36" s="605">
        <f t="shared" si="8"/>
        <v>0.8778662616058631</v>
      </c>
      <c r="L36" s="605">
        <f t="shared" si="9"/>
        <v>2.1943032214720333</v>
      </c>
      <c r="M36" s="599">
        <v>17329</v>
      </c>
      <c r="N36" s="606">
        <f t="shared" si="4"/>
        <v>2.832131109700502</v>
      </c>
      <c r="O36" s="599">
        <v>17662</v>
      </c>
      <c r="P36" s="607">
        <f t="shared" si="5"/>
        <v>-333</v>
      </c>
      <c r="Q36" s="603">
        <f t="shared" si="6"/>
        <v>-1.8854036915411618</v>
      </c>
    </row>
    <row r="37" spans="1:17" s="1" customFormat="1" ht="19.5" customHeight="1">
      <c r="A37" s="302" t="s">
        <v>298</v>
      </c>
      <c r="B37" s="598">
        <f t="shared" si="0"/>
        <v>43302</v>
      </c>
      <c r="C37" s="599">
        <v>20523</v>
      </c>
      <c r="D37" s="599">
        <v>22779</v>
      </c>
      <c r="E37" s="600">
        <f t="shared" si="1"/>
        <v>90.09614118266825</v>
      </c>
      <c r="F37" s="601">
        <f t="shared" si="7"/>
        <v>45460</v>
      </c>
      <c r="G37" s="607">
        <v>-2158</v>
      </c>
      <c r="H37" s="603">
        <f t="shared" si="2"/>
        <v>-4.747030356357238</v>
      </c>
      <c r="I37" s="608">
        <v>658.6</v>
      </c>
      <c r="J37" s="605">
        <f t="shared" si="3"/>
        <v>65.74855754631035</v>
      </c>
      <c r="K37" s="605">
        <f t="shared" si="8"/>
        <v>0.774549999186134</v>
      </c>
      <c r="L37" s="605">
        <f t="shared" si="9"/>
        <v>7.845220681078557</v>
      </c>
      <c r="M37" s="599">
        <v>13069</v>
      </c>
      <c r="N37" s="606">
        <f t="shared" si="4"/>
        <v>3.3133369041242635</v>
      </c>
      <c r="O37" s="599">
        <v>12989</v>
      </c>
      <c r="P37" s="601">
        <f t="shared" si="5"/>
        <v>80</v>
      </c>
      <c r="Q37" s="603">
        <f t="shared" si="6"/>
        <v>0.6159057664177381</v>
      </c>
    </row>
    <row r="38" spans="1:17" s="1" customFormat="1" ht="19.5" customHeight="1">
      <c r="A38" s="609" t="s">
        <v>299</v>
      </c>
      <c r="B38" s="610">
        <f t="shared" si="0"/>
        <v>81561</v>
      </c>
      <c r="C38" s="611">
        <v>39201</v>
      </c>
      <c r="D38" s="611">
        <v>42360</v>
      </c>
      <c r="E38" s="612">
        <f t="shared" si="1"/>
        <v>92.54249291784703</v>
      </c>
      <c r="F38" s="613">
        <f t="shared" si="7"/>
        <v>83207</v>
      </c>
      <c r="G38" s="614">
        <v>-1646</v>
      </c>
      <c r="H38" s="615">
        <f t="shared" si="2"/>
        <v>-1.9781989496076051</v>
      </c>
      <c r="I38" s="616">
        <v>210.93</v>
      </c>
      <c r="J38" s="617">
        <f t="shared" si="3"/>
        <v>386.67330393969564</v>
      </c>
      <c r="K38" s="617">
        <f t="shared" si="8"/>
        <v>1.4588950275650148</v>
      </c>
      <c r="L38" s="617">
        <f t="shared" si="9"/>
        <v>2.512590947858943</v>
      </c>
      <c r="M38" s="611">
        <v>25559</v>
      </c>
      <c r="N38" s="618">
        <f t="shared" si="4"/>
        <v>3.191087288235064</v>
      </c>
      <c r="O38" s="611">
        <v>24588</v>
      </c>
      <c r="P38" s="613">
        <f t="shared" si="5"/>
        <v>971</v>
      </c>
      <c r="Q38" s="615">
        <f t="shared" si="6"/>
        <v>3.9490808524483487</v>
      </c>
    </row>
    <row r="39" spans="1:17" ht="12">
      <c r="A39" s="291" t="s">
        <v>654</v>
      </c>
      <c r="Q39" s="314"/>
    </row>
    <row r="40" ht="12">
      <c r="A40" s="291" t="s">
        <v>300</v>
      </c>
    </row>
    <row r="41" ht="12">
      <c r="A41" s="291" t="s">
        <v>301</v>
      </c>
    </row>
  </sheetData>
  <mergeCells count="12">
    <mergeCell ref="B5:E5"/>
    <mergeCell ref="B4:H4"/>
    <mergeCell ref="A4:A6"/>
    <mergeCell ref="P5:Q5"/>
    <mergeCell ref="J4:J6"/>
    <mergeCell ref="I4:I6"/>
    <mergeCell ref="K4:L5"/>
    <mergeCell ref="M5:N5"/>
    <mergeCell ref="O5:O6"/>
    <mergeCell ref="M4:Q4"/>
    <mergeCell ref="G5:H5"/>
    <mergeCell ref="F5:F6"/>
  </mergeCells>
  <hyperlinks>
    <hyperlink ref="A1" location="目次!A4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2" sqref="A2"/>
    </sheetView>
  </sheetViews>
  <sheetFormatPr defaultColWidth="9.00390625" defaultRowHeight="12.75"/>
  <cols>
    <col min="1" max="1" width="12.625" style="269" customWidth="1"/>
    <col min="2" max="8" width="11.00390625" style="269" customWidth="1"/>
    <col min="9" max="16384" width="10.25390625" style="269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3" t="s">
        <v>610</v>
      </c>
    </row>
    <row r="3" ht="6" customHeight="1">
      <c r="A3" s="543"/>
    </row>
    <row r="4" spans="1:8" ht="17.25" customHeight="1">
      <c r="A4" s="316" t="s">
        <v>302</v>
      </c>
      <c r="B4" s="316" t="s">
        <v>303</v>
      </c>
      <c r="C4" s="316" t="s">
        <v>304</v>
      </c>
      <c r="D4" s="316" t="s">
        <v>305</v>
      </c>
      <c r="E4" s="316" t="s">
        <v>306</v>
      </c>
      <c r="F4" s="316" t="s">
        <v>307</v>
      </c>
      <c r="G4" s="316" t="s">
        <v>308</v>
      </c>
      <c r="H4" s="316" t="s">
        <v>440</v>
      </c>
    </row>
    <row r="5" spans="1:8" ht="18.75" customHeight="1">
      <c r="A5" s="317" t="s">
        <v>309</v>
      </c>
      <c r="B5" s="317" t="s">
        <v>310</v>
      </c>
      <c r="C5" s="317" t="s">
        <v>310</v>
      </c>
      <c r="D5" s="317" t="s">
        <v>310</v>
      </c>
      <c r="E5" s="317" t="s">
        <v>310</v>
      </c>
      <c r="F5" s="317" t="s">
        <v>310</v>
      </c>
      <c r="G5" s="317" t="s">
        <v>310</v>
      </c>
      <c r="H5" s="317" t="s">
        <v>310</v>
      </c>
    </row>
    <row r="6" spans="1:8" ht="18.75" customHeight="1">
      <c r="A6" s="318" t="s">
        <v>441</v>
      </c>
      <c r="B6" s="319">
        <v>8.6</v>
      </c>
      <c r="C6" s="320">
        <v>7.4</v>
      </c>
      <c r="D6" s="320">
        <v>6.5</v>
      </c>
      <c r="E6" s="320">
        <v>5.2</v>
      </c>
      <c r="F6" s="320">
        <v>4.2</v>
      </c>
      <c r="G6" s="320">
        <v>4.3</v>
      </c>
      <c r="H6" s="320">
        <v>4.7</v>
      </c>
    </row>
    <row r="7" spans="1:8" ht="18.75" customHeight="1">
      <c r="A7" s="318" t="s">
        <v>442</v>
      </c>
      <c r="B7" s="319">
        <v>7.4</v>
      </c>
      <c r="C7" s="320">
        <v>7.9</v>
      </c>
      <c r="D7" s="320">
        <v>6.8</v>
      </c>
      <c r="E7" s="320">
        <v>5.9</v>
      </c>
      <c r="F7" s="320">
        <v>4.7</v>
      </c>
      <c r="G7" s="320">
        <v>4</v>
      </c>
      <c r="H7" s="320">
        <v>4.4</v>
      </c>
    </row>
    <row r="8" spans="1:8" ht="18.75" customHeight="1">
      <c r="A8" s="318" t="s">
        <v>311</v>
      </c>
      <c r="B8" s="319">
        <v>6.5</v>
      </c>
      <c r="C8" s="320">
        <v>6.7</v>
      </c>
      <c r="D8" s="320">
        <v>7.3</v>
      </c>
      <c r="E8" s="320">
        <v>6</v>
      </c>
      <c r="F8" s="320">
        <v>5.5</v>
      </c>
      <c r="G8" s="320">
        <v>4.3</v>
      </c>
      <c r="H8" s="320">
        <v>3.9</v>
      </c>
    </row>
    <row r="9" spans="1:8" ht="18.75" customHeight="1">
      <c r="A9" s="318" t="s">
        <v>312</v>
      </c>
      <c r="B9" s="319">
        <v>6.7</v>
      </c>
      <c r="C9" s="320">
        <v>6.7</v>
      </c>
      <c r="D9" s="320">
        <v>6.9</v>
      </c>
      <c r="E9" s="320">
        <v>7.3</v>
      </c>
      <c r="F9" s="320">
        <v>6.3</v>
      </c>
      <c r="G9" s="320">
        <v>5.3</v>
      </c>
      <c r="H9" s="320">
        <v>4.4</v>
      </c>
    </row>
    <row r="10" spans="1:8" ht="18.75" customHeight="1">
      <c r="A10" s="318" t="s">
        <v>313</v>
      </c>
      <c r="B10" s="319">
        <v>8.3</v>
      </c>
      <c r="C10" s="320">
        <v>6.8</v>
      </c>
      <c r="D10" s="320">
        <v>6.8</v>
      </c>
      <c r="E10" s="320">
        <v>6.8</v>
      </c>
      <c r="F10" s="320">
        <v>7</v>
      </c>
      <c r="G10" s="320">
        <v>5.9</v>
      </c>
      <c r="H10" s="320">
        <v>4.9</v>
      </c>
    </row>
    <row r="11" spans="1:8" ht="18.75" customHeight="1">
      <c r="A11" s="318" t="s">
        <v>314</v>
      </c>
      <c r="B11" s="319">
        <v>10.4</v>
      </c>
      <c r="C11" s="320">
        <v>8.2</v>
      </c>
      <c r="D11" s="320">
        <v>6.8</v>
      </c>
      <c r="E11" s="320">
        <v>7</v>
      </c>
      <c r="F11" s="320">
        <v>6.7</v>
      </c>
      <c r="G11" s="320">
        <v>7.5</v>
      </c>
      <c r="H11" s="320">
        <v>5.9</v>
      </c>
    </row>
    <row r="12" spans="1:8" ht="18.75" customHeight="1">
      <c r="A12" s="318" t="s">
        <v>315</v>
      </c>
      <c r="B12" s="319">
        <v>8.4</v>
      </c>
      <c r="C12" s="320">
        <v>10</v>
      </c>
      <c r="D12" s="320">
        <v>7.8</v>
      </c>
      <c r="E12" s="320">
        <v>6.9</v>
      </c>
      <c r="F12" s="320">
        <v>6.7</v>
      </c>
      <c r="G12" s="320">
        <v>7.6</v>
      </c>
      <c r="H12" s="320">
        <v>8.2</v>
      </c>
    </row>
    <row r="13" spans="1:8" ht="18.75" customHeight="1">
      <c r="A13" s="318" t="s">
        <v>316</v>
      </c>
      <c r="B13" s="319">
        <v>7.4</v>
      </c>
      <c r="C13" s="320">
        <v>8</v>
      </c>
      <c r="D13" s="320">
        <v>9.6</v>
      </c>
      <c r="E13" s="320">
        <v>7.3</v>
      </c>
      <c r="F13" s="320">
        <v>6.4</v>
      </c>
      <c r="G13" s="320">
        <v>6.9</v>
      </c>
      <c r="H13" s="320">
        <v>8</v>
      </c>
    </row>
    <row r="14" spans="1:8" ht="18.75" customHeight="1">
      <c r="A14" s="318" t="s">
        <v>317</v>
      </c>
      <c r="B14" s="319">
        <v>7.4</v>
      </c>
      <c r="C14" s="320">
        <v>7</v>
      </c>
      <c r="D14" s="320">
        <v>7.3</v>
      </c>
      <c r="E14" s="320">
        <v>8.9</v>
      </c>
      <c r="F14" s="320">
        <v>7</v>
      </c>
      <c r="G14" s="320">
        <v>6.3</v>
      </c>
      <c r="H14" s="320">
        <v>7.1</v>
      </c>
    </row>
    <row r="15" spans="1:8" ht="18.75" customHeight="1">
      <c r="A15" s="318" t="s">
        <v>318</v>
      </c>
      <c r="B15" s="319">
        <v>6.8</v>
      </c>
      <c r="C15" s="320">
        <v>6.9</v>
      </c>
      <c r="D15" s="320">
        <v>6.7</v>
      </c>
      <c r="E15" s="320">
        <v>7.2</v>
      </c>
      <c r="F15" s="320">
        <v>9</v>
      </c>
      <c r="G15" s="320">
        <v>6.8</v>
      </c>
      <c r="H15" s="320">
        <v>6.1</v>
      </c>
    </row>
    <row r="16" spans="1:8" ht="18.75" customHeight="1">
      <c r="A16" s="318" t="s">
        <v>319</v>
      </c>
      <c r="B16" s="319">
        <v>5.4</v>
      </c>
      <c r="C16" s="320">
        <v>6.3</v>
      </c>
      <c r="D16" s="320">
        <v>6.7</v>
      </c>
      <c r="E16" s="320">
        <v>6.8</v>
      </c>
      <c r="F16" s="320">
        <v>7.6</v>
      </c>
      <c r="G16" s="320">
        <v>8.7</v>
      </c>
      <c r="H16" s="320">
        <v>6.6</v>
      </c>
    </row>
    <row r="17" spans="1:8" ht="18.75" customHeight="1">
      <c r="A17" s="318" t="s">
        <v>320</v>
      </c>
      <c r="B17" s="319">
        <v>4.2</v>
      </c>
      <c r="C17" s="320">
        <v>5</v>
      </c>
      <c r="D17" s="320">
        <v>6</v>
      </c>
      <c r="E17" s="320">
        <v>6.6</v>
      </c>
      <c r="F17" s="320">
        <v>7</v>
      </c>
      <c r="G17" s="320">
        <v>7.3</v>
      </c>
      <c r="H17" s="320">
        <v>8.5</v>
      </c>
    </row>
    <row r="18" spans="1:8" ht="18.75" customHeight="1">
      <c r="A18" s="318" t="s">
        <v>321</v>
      </c>
      <c r="B18" s="319">
        <v>4</v>
      </c>
      <c r="C18" s="320">
        <v>3.7</v>
      </c>
      <c r="D18" s="320">
        <v>4.5</v>
      </c>
      <c r="E18" s="320">
        <v>5.7</v>
      </c>
      <c r="F18" s="320">
        <v>6.6</v>
      </c>
      <c r="G18" s="320">
        <v>6.5</v>
      </c>
      <c r="H18" s="320">
        <v>6.9</v>
      </c>
    </row>
    <row r="19" spans="1:8" ht="18.75" customHeight="1">
      <c r="A19" s="318" t="s">
        <v>322</v>
      </c>
      <c r="B19" s="319">
        <v>3.3</v>
      </c>
      <c r="C19" s="320">
        <v>3.4</v>
      </c>
      <c r="D19" s="320">
        <v>3.2</v>
      </c>
      <c r="E19" s="320">
        <v>4.2</v>
      </c>
      <c r="F19" s="320">
        <v>5.5</v>
      </c>
      <c r="G19" s="320">
        <v>6.1</v>
      </c>
      <c r="H19" s="320">
        <v>5.9</v>
      </c>
    </row>
    <row r="20" spans="1:8" ht="18.75" customHeight="1">
      <c r="A20" s="318" t="s">
        <v>323</v>
      </c>
      <c r="B20" s="319">
        <v>2.5</v>
      </c>
      <c r="C20" s="320">
        <v>2.6</v>
      </c>
      <c r="D20" s="320">
        <v>2.9</v>
      </c>
      <c r="E20" s="320">
        <v>2.9</v>
      </c>
      <c r="F20" s="320">
        <v>4</v>
      </c>
      <c r="G20" s="320">
        <v>5</v>
      </c>
      <c r="H20" s="320">
        <v>5.3</v>
      </c>
    </row>
    <row r="21" spans="1:8" ht="18.75" customHeight="1">
      <c r="A21" s="318" t="s">
        <v>324</v>
      </c>
      <c r="B21" s="319">
        <v>1.6</v>
      </c>
      <c r="C21" s="320">
        <v>1.9</v>
      </c>
      <c r="D21" s="320">
        <v>2.1</v>
      </c>
      <c r="E21" s="320">
        <v>2.4</v>
      </c>
      <c r="F21" s="320">
        <v>2.4</v>
      </c>
      <c r="G21" s="320">
        <v>3.5</v>
      </c>
      <c r="H21" s="320">
        <v>4.1</v>
      </c>
    </row>
    <row r="22" spans="1:8" ht="18.75" customHeight="1">
      <c r="A22" s="318" t="s">
        <v>325</v>
      </c>
      <c r="B22" s="319">
        <v>0.8</v>
      </c>
      <c r="C22" s="320">
        <v>1.1</v>
      </c>
      <c r="D22" s="320">
        <v>1.3</v>
      </c>
      <c r="E22" s="320">
        <v>1.5</v>
      </c>
      <c r="F22" s="320">
        <v>1.8</v>
      </c>
      <c r="G22" s="320">
        <v>2</v>
      </c>
      <c r="H22" s="320">
        <v>2.7</v>
      </c>
    </row>
    <row r="23" spans="1:8" ht="18.75" customHeight="1">
      <c r="A23" s="285" t="s">
        <v>443</v>
      </c>
      <c r="B23" s="320">
        <v>0.4</v>
      </c>
      <c r="C23" s="320">
        <v>0.5</v>
      </c>
      <c r="D23" s="320">
        <v>0.7</v>
      </c>
      <c r="E23" s="320">
        <v>1</v>
      </c>
      <c r="F23" s="320">
        <v>1.3</v>
      </c>
      <c r="G23" s="320">
        <v>1.9</v>
      </c>
      <c r="H23" s="320">
        <v>2.3</v>
      </c>
    </row>
    <row r="24" spans="1:8" ht="18.75" customHeight="1">
      <c r="A24" s="290" t="s">
        <v>326</v>
      </c>
      <c r="B24" s="321">
        <v>0</v>
      </c>
      <c r="C24" s="321">
        <v>0</v>
      </c>
      <c r="D24" s="321">
        <v>0.1</v>
      </c>
      <c r="E24" s="321">
        <v>0.3</v>
      </c>
      <c r="F24" s="321">
        <v>0.2</v>
      </c>
      <c r="G24" s="321">
        <v>0.2</v>
      </c>
      <c r="H24" s="321">
        <v>0.2</v>
      </c>
    </row>
    <row r="25" spans="1:2" ht="13.5">
      <c r="A25" s="315"/>
      <c r="B25" s="315"/>
    </row>
    <row r="26" spans="1:2" ht="13.5">
      <c r="A26" s="315"/>
      <c r="B26" s="315"/>
    </row>
    <row r="27" spans="1:2" ht="13.5">
      <c r="A27" s="315"/>
      <c r="B27" s="315"/>
    </row>
    <row r="28" ht="13.5">
      <c r="A28" s="315"/>
    </row>
    <row r="29" spans="1:2" ht="13.5">
      <c r="A29" s="315"/>
      <c r="B29" s="315"/>
    </row>
    <row r="30" spans="1:2" ht="13.5">
      <c r="A30" s="315"/>
      <c r="B30" s="315"/>
    </row>
    <row r="31" spans="1:2" ht="13.5">
      <c r="A31" s="315"/>
      <c r="B31" s="315"/>
    </row>
    <row r="32" spans="1:2" ht="13.5">
      <c r="A32" s="315"/>
      <c r="B32" s="315"/>
    </row>
    <row r="33" spans="1:2" ht="13.5">
      <c r="A33" s="315"/>
      <c r="B33" s="315"/>
    </row>
    <row r="34" spans="1:2" ht="13.5">
      <c r="A34" s="315"/>
      <c r="B34" s="315"/>
    </row>
  </sheetData>
  <hyperlinks>
    <hyperlink ref="A1" location="目次!A5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5"/>
  <sheetViews>
    <sheetView workbookViewId="0" topLeftCell="A1">
      <selection activeCell="A2" sqref="A2"/>
    </sheetView>
  </sheetViews>
  <sheetFormatPr defaultColWidth="9.00390625" defaultRowHeight="12.75"/>
  <cols>
    <col min="1" max="1" width="11.75390625" style="324" customWidth="1"/>
    <col min="2" max="2" width="15.75390625" style="324" customWidth="1"/>
    <col min="3" max="3" width="14.75390625" style="324" customWidth="1"/>
    <col min="4" max="4" width="15.75390625" style="324" customWidth="1"/>
    <col min="5" max="6" width="14.75390625" style="324" customWidth="1"/>
    <col min="7" max="7" width="5.625" style="324" customWidth="1"/>
    <col min="8" max="8" width="12.625" style="324" customWidth="1"/>
    <col min="9" max="16384" width="9.125" style="324" customWidth="1"/>
  </cols>
  <sheetData>
    <row r="1" spans="1:7" s="270" customFormat="1" ht="15" customHeight="1">
      <c r="A1" s="557" t="s">
        <v>368</v>
      </c>
      <c r="G1" s="271"/>
    </row>
    <row r="2" s="322" customFormat="1" ht="18" customHeight="1">
      <c r="A2" s="544" t="s">
        <v>611</v>
      </c>
    </row>
    <row r="3" s="322" customFormat="1" ht="6" customHeight="1">
      <c r="A3" s="544"/>
    </row>
    <row r="4" spans="1:6" ht="27.75" customHeight="1">
      <c r="A4" s="323" t="s">
        <v>369</v>
      </c>
      <c r="B4" s="323" t="s">
        <v>444</v>
      </c>
      <c r="C4" s="542" t="s">
        <v>445</v>
      </c>
      <c r="D4" s="323" t="s">
        <v>446</v>
      </c>
      <c r="E4" s="542" t="s">
        <v>447</v>
      </c>
      <c r="F4" s="323" t="s">
        <v>448</v>
      </c>
    </row>
    <row r="5" spans="1:6" ht="12.75" customHeight="1">
      <c r="A5" s="325"/>
      <c r="B5" s="550" t="s">
        <v>376</v>
      </c>
      <c r="C5" s="550" t="s">
        <v>635</v>
      </c>
      <c r="D5" s="550" t="s">
        <v>376</v>
      </c>
      <c r="E5" s="550" t="s">
        <v>635</v>
      </c>
      <c r="F5" s="550" t="s">
        <v>635</v>
      </c>
    </row>
    <row r="6" spans="1:6" ht="18" customHeight="1">
      <c r="A6" s="268" t="s">
        <v>620</v>
      </c>
      <c r="B6" s="296">
        <v>76211</v>
      </c>
      <c r="C6" s="283">
        <v>7.433251571795088</v>
      </c>
      <c r="D6" s="296">
        <v>6497</v>
      </c>
      <c r="E6" s="399">
        <v>24.535173471343686</v>
      </c>
      <c r="F6" s="399">
        <v>8.525016073795122</v>
      </c>
    </row>
    <row r="7" spans="1:6" ht="18" customHeight="1">
      <c r="A7" s="549" t="s">
        <v>565</v>
      </c>
      <c r="B7" s="296">
        <v>81745</v>
      </c>
      <c r="C7" s="283">
        <f aca="true" t="shared" si="0" ref="C7:C12">(B7-B6)/B6*100</f>
        <v>7.261418955268925</v>
      </c>
      <c r="D7" s="296">
        <v>7739</v>
      </c>
      <c r="E7" s="399">
        <f aca="true" t="shared" si="1" ref="E7:E12">(D7-D6)/D6*100</f>
        <v>19.116515314760658</v>
      </c>
      <c r="F7" s="399">
        <f>D7/B7*100</f>
        <v>9.467245703101106</v>
      </c>
    </row>
    <row r="8" spans="1:6" ht="18" customHeight="1">
      <c r="A8" s="549" t="s">
        <v>566</v>
      </c>
      <c r="B8" s="296">
        <v>87127</v>
      </c>
      <c r="C8" s="283">
        <f t="shared" si="0"/>
        <v>6.5838889228699005</v>
      </c>
      <c r="D8" s="296">
        <v>8919</v>
      </c>
      <c r="E8" s="399">
        <f t="shared" si="1"/>
        <v>15.247447990696472</v>
      </c>
      <c r="F8" s="399">
        <f>D8/B8*100</f>
        <v>10.236780791258738</v>
      </c>
    </row>
    <row r="9" spans="1:6" ht="18" customHeight="1">
      <c r="A9" s="549" t="s">
        <v>567</v>
      </c>
      <c r="B9" s="296">
        <v>87524</v>
      </c>
      <c r="C9" s="283">
        <f t="shared" si="0"/>
        <v>0.4556566850689224</v>
      </c>
      <c r="D9" s="296">
        <v>10576</v>
      </c>
      <c r="E9" s="399">
        <f t="shared" si="1"/>
        <v>18.57831595470344</v>
      </c>
      <c r="F9" s="399">
        <f>D9/B9*100</f>
        <v>12.083542799689228</v>
      </c>
    </row>
    <row r="10" spans="1:6" ht="18" customHeight="1">
      <c r="A10" s="549" t="s">
        <v>568</v>
      </c>
      <c r="B10" s="296">
        <v>75032</v>
      </c>
      <c r="C10" s="283">
        <f t="shared" si="0"/>
        <v>-14.272656642749418</v>
      </c>
      <c r="D10" s="296">
        <v>11292</v>
      </c>
      <c r="E10" s="399">
        <f t="shared" si="1"/>
        <v>6.770045385779122</v>
      </c>
      <c r="F10" s="399">
        <f>D10/B10*100</f>
        <v>15.049578846358887</v>
      </c>
    </row>
    <row r="11" spans="1:6" ht="18" customHeight="1">
      <c r="A11" s="549" t="s">
        <v>589</v>
      </c>
      <c r="B11" s="296">
        <v>83834</v>
      </c>
      <c r="C11" s="283">
        <f t="shared" si="0"/>
        <v>11.730994775562428</v>
      </c>
      <c r="D11" s="296">
        <v>15427</v>
      </c>
      <c r="E11" s="399">
        <f t="shared" si="1"/>
        <v>36.61884520014169</v>
      </c>
      <c r="F11" s="399">
        <v>18.40184173485698</v>
      </c>
    </row>
    <row r="12" spans="1:6" ht="18" customHeight="1">
      <c r="A12" s="326" t="s">
        <v>570</v>
      </c>
      <c r="B12" s="551">
        <v>90590</v>
      </c>
      <c r="C12" s="288">
        <f t="shared" si="0"/>
        <v>8.058782832740894</v>
      </c>
      <c r="D12" s="551">
        <v>18422</v>
      </c>
      <c r="E12" s="552">
        <f t="shared" si="1"/>
        <v>19.414014390354573</v>
      </c>
      <c r="F12" s="552">
        <f>D12/B12*100</f>
        <v>20.33557787835302</v>
      </c>
    </row>
    <row r="13" spans="1:5" s="322" customFormat="1" ht="13.5">
      <c r="A13" s="328"/>
      <c r="E13" s="329"/>
    </row>
    <row r="35" spans="2:5" ht="12">
      <c r="B35" s="330"/>
      <c r="C35" s="330"/>
      <c r="D35" s="330"/>
      <c r="E35" s="330"/>
    </row>
  </sheetData>
  <hyperlinks>
    <hyperlink ref="A1" location="目次!A6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V32"/>
  <sheetViews>
    <sheetView workbookViewId="0" topLeftCell="A1">
      <selection activeCell="A2" sqref="A2"/>
    </sheetView>
  </sheetViews>
  <sheetFormatPr defaultColWidth="9.00390625" defaultRowHeight="12.75"/>
  <cols>
    <col min="1" max="1" width="5.875" style="331" customWidth="1"/>
    <col min="2" max="2" width="16.00390625" style="331" customWidth="1"/>
    <col min="3" max="4" width="8.75390625" style="331" customWidth="1"/>
    <col min="5" max="5" width="9.75390625" style="331" customWidth="1"/>
    <col min="6" max="6" width="8.75390625" style="331" customWidth="1"/>
    <col min="7" max="7" width="8.125" style="331" bestFit="1" customWidth="1"/>
    <col min="8" max="8" width="7.625" style="332" bestFit="1" customWidth="1"/>
    <col min="9" max="9" width="10.00390625" style="333" bestFit="1" customWidth="1"/>
    <col min="10" max="10" width="9.125" style="334" bestFit="1" customWidth="1"/>
    <col min="11" max="11" width="8.125" style="331" bestFit="1" customWidth="1"/>
    <col min="12" max="12" width="7.00390625" style="332" customWidth="1"/>
    <col min="13" max="13" width="9.75390625" style="335" customWidth="1"/>
    <col min="14" max="14" width="8.25390625" style="334" customWidth="1"/>
    <col min="15" max="15" width="8.00390625" style="331" bestFit="1" customWidth="1"/>
    <col min="16" max="16" width="7.00390625" style="332" customWidth="1"/>
    <col min="17" max="17" width="9.25390625" style="333" customWidth="1"/>
    <col min="18" max="18" width="8.25390625" style="334" customWidth="1"/>
    <col min="19" max="19" width="7.75390625" style="331" bestFit="1" customWidth="1"/>
    <col min="20" max="20" width="7.00390625" style="332" customWidth="1"/>
    <col min="21" max="21" width="9.25390625" style="333" customWidth="1"/>
    <col min="22" max="22" width="8.25390625" style="334" customWidth="1"/>
    <col min="23" max="16384" width="9.125" style="331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5" t="s">
        <v>612</v>
      </c>
    </row>
    <row r="3" ht="6" customHeight="1">
      <c r="A3" s="545"/>
    </row>
    <row r="4" spans="1:22" ht="22.5" customHeight="1">
      <c r="A4" s="763" t="s">
        <v>449</v>
      </c>
      <c r="B4" s="764"/>
      <c r="C4" s="745" t="s">
        <v>478</v>
      </c>
      <c r="D4" s="746"/>
      <c r="E4" s="746"/>
      <c r="F4" s="747"/>
      <c r="G4" s="745" t="s">
        <v>567</v>
      </c>
      <c r="H4" s="746"/>
      <c r="I4" s="746"/>
      <c r="J4" s="747"/>
      <c r="K4" s="745" t="s">
        <v>622</v>
      </c>
      <c r="L4" s="746"/>
      <c r="M4" s="746"/>
      <c r="N4" s="747"/>
      <c r="O4" s="745" t="s">
        <v>481</v>
      </c>
      <c r="P4" s="746"/>
      <c r="Q4" s="746"/>
      <c r="R4" s="747"/>
      <c r="S4" s="745" t="s">
        <v>482</v>
      </c>
      <c r="T4" s="746"/>
      <c r="U4" s="746"/>
      <c r="V4" s="747"/>
    </row>
    <row r="5" spans="1:22" ht="22.5" customHeight="1">
      <c r="A5" s="765"/>
      <c r="B5" s="766"/>
      <c r="C5" s="274" t="s">
        <v>410</v>
      </c>
      <c r="D5" s="336" t="s">
        <v>450</v>
      </c>
      <c r="E5" s="336" t="s">
        <v>451</v>
      </c>
      <c r="F5" s="275" t="s">
        <v>414</v>
      </c>
      <c r="G5" s="274" t="s">
        <v>410</v>
      </c>
      <c r="H5" s="337" t="s">
        <v>450</v>
      </c>
      <c r="I5" s="338" t="s">
        <v>451</v>
      </c>
      <c r="J5" s="339" t="s">
        <v>414</v>
      </c>
      <c r="K5" s="274" t="s">
        <v>410</v>
      </c>
      <c r="L5" s="337" t="s">
        <v>450</v>
      </c>
      <c r="M5" s="340" t="s">
        <v>451</v>
      </c>
      <c r="N5" s="339" t="s">
        <v>414</v>
      </c>
      <c r="O5" s="274" t="s">
        <v>410</v>
      </c>
      <c r="P5" s="337" t="s">
        <v>450</v>
      </c>
      <c r="Q5" s="338" t="s">
        <v>451</v>
      </c>
      <c r="R5" s="339" t="s">
        <v>414</v>
      </c>
      <c r="S5" s="274" t="s">
        <v>410</v>
      </c>
      <c r="T5" s="337" t="s">
        <v>450</v>
      </c>
      <c r="U5" s="338" t="s">
        <v>451</v>
      </c>
      <c r="V5" s="339" t="s">
        <v>414</v>
      </c>
    </row>
    <row r="6" spans="1:22" ht="19.5" customHeight="1">
      <c r="A6" s="769" t="s">
        <v>452</v>
      </c>
      <c r="B6" s="341" t="s">
        <v>453</v>
      </c>
      <c r="C6" s="342" t="s">
        <v>376</v>
      </c>
      <c r="D6" s="343" t="s">
        <v>377</v>
      </c>
      <c r="E6" s="344" t="s">
        <v>376</v>
      </c>
      <c r="F6" s="341" t="s">
        <v>377</v>
      </c>
      <c r="G6" s="342" t="s">
        <v>376</v>
      </c>
      <c r="H6" s="345" t="s">
        <v>377</v>
      </c>
      <c r="I6" s="346" t="s">
        <v>376</v>
      </c>
      <c r="J6" s="347" t="s">
        <v>377</v>
      </c>
      <c r="K6" s="342" t="s">
        <v>376</v>
      </c>
      <c r="L6" s="345" t="s">
        <v>377</v>
      </c>
      <c r="M6" s="348" t="s">
        <v>376</v>
      </c>
      <c r="N6" s="347" t="s">
        <v>377</v>
      </c>
      <c r="O6" s="342" t="s">
        <v>376</v>
      </c>
      <c r="P6" s="345" t="s">
        <v>377</v>
      </c>
      <c r="Q6" s="348" t="s">
        <v>376</v>
      </c>
      <c r="R6" s="347" t="s">
        <v>377</v>
      </c>
      <c r="S6" s="342" t="s">
        <v>376</v>
      </c>
      <c r="T6" s="345" t="s">
        <v>377</v>
      </c>
      <c r="U6" s="348" t="s">
        <v>376</v>
      </c>
      <c r="V6" s="347" t="s">
        <v>377</v>
      </c>
    </row>
    <row r="7" spans="1:22" ht="22.5" customHeight="1">
      <c r="A7" s="770"/>
      <c r="B7" s="629" t="s">
        <v>454</v>
      </c>
      <c r="C7" s="630">
        <v>5671</v>
      </c>
      <c r="D7" s="634">
        <f>C7/$C$30*100</f>
        <v>6.508889322483272</v>
      </c>
      <c r="E7" s="632">
        <v>-378</v>
      </c>
      <c r="F7" s="633">
        <v>-6.248966771367169</v>
      </c>
      <c r="G7" s="630">
        <v>4564</v>
      </c>
      <c r="H7" s="634">
        <f>G7/$G$30*100</f>
        <v>5.214569718020201</v>
      </c>
      <c r="I7" s="632">
        <f>G7-C7</f>
        <v>-1107</v>
      </c>
      <c r="J7" s="635">
        <f>I7/C7*100</f>
        <v>-19.52036677834597</v>
      </c>
      <c r="K7" s="630">
        <v>3120</v>
      </c>
      <c r="L7" s="636">
        <f>K7/$K$30*100</f>
        <v>4.158225823648577</v>
      </c>
      <c r="M7" s="632">
        <f>K7-G7</f>
        <v>-1444</v>
      </c>
      <c r="N7" s="633">
        <f>M7/G7*100</f>
        <v>-31.638913234005255</v>
      </c>
      <c r="O7" s="637">
        <v>3641</v>
      </c>
      <c r="P7" s="636">
        <f>O7/$O$30*100</f>
        <v>4.34310661545435</v>
      </c>
      <c r="Q7" s="632">
        <f>O7-K7</f>
        <v>521</v>
      </c>
      <c r="R7" s="633">
        <f>Q7/K7*100</f>
        <v>16.69871794871795</v>
      </c>
      <c r="S7" s="637">
        <v>4226</v>
      </c>
      <c r="T7" s="636">
        <f>S7/$S$30*100</f>
        <v>4.664974058946904</v>
      </c>
      <c r="U7" s="632">
        <f>S7-O7</f>
        <v>585</v>
      </c>
      <c r="V7" s="633">
        <f>U7/O7*100</f>
        <v>16.067014556440537</v>
      </c>
    </row>
    <row r="8" spans="1:22" ht="22.5" customHeight="1">
      <c r="A8" s="770"/>
      <c r="B8" s="638" t="s">
        <v>455</v>
      </c>
      <c r="C8" s="639">
        <v>5957</v>
      </c>
      <c r="D8" s="640">
        <f>C8/$C$30*100</f>
        <v>6.837145775706727</v>
      </c>
      <c r="E8" s="641">
        <v>-523</v>
      </c>
      <c r="F8" s="642">
        <v>-8.070987654320987</v>
      </c>
      <c r="G8" s="639">
        <v>5196</v>
      </c>
      <c r="H8" s="643">
        <f>G8/$G$30*100</f>
        <v>5.9366573739774235</v>
      </c>
      <c r="I8" s="641">
        <f>G8-C8</f>
        <v>-761</v>
      </c>
      <c r="J8" s="644">
        <f>I8/C8*100</f>
        <v>-12.774886687930168</v>
      </c>
      <c r="K8" s="639">
        <v>3516</v>
      </c>
      <c r="L8" s="645">
        <f>K8/$K$30*100</f>
        <v>4.68600063972705</v>
      </c>
      <c r="M8" s="641">
        <f>K8-G8</f>
        <v>-1680</v>
      </c>
      <c r="N8" s="642">
        <f>M8/G8*100</f>
        <v>-32.33256351039261</v>
      </c>
      <c r="O8" s="646">
        <v>3367</v>
      </c>
      <c r="P8" s="645">
        <f>O8/$O$30*100</f>
        <v>4.016270248347926</v>
      </c>
      <c r="Q8" s="641">
        <f>O8-K8</f>
        <v>-149</v>
      </c>
      <c r="R8" s="642">
        <f>Q8/K8*100</f>
        <v>-4.237770193401593</v>
      </c>
      <c r="S8" s="646">
        <v>3965</v>
      </c>
      <c r="T8" s="645">
        <f>S8/$S$30*100</f>
        <v>4.376862788387239</v>
      </c>
      <c r="U8" s="641">
        <f>S8-O8</f>
        <v>598</v>
      </c>
      <c r="V8" s="642">
        <f>U8/O8*100</f>
        <v>17.760617760617762</v>
      </c>
    </row>
    <row r="9" spans="1:22" ht="22.5" customHeight="1">
      <c r="A9" s="770"/>
      <c r="B9" s="647" t="s">
        <v>456</v>
      </c>
      <c r="C9" s="648">
        <v>6397</v>
      </c>
      <c r="D9" s="649">
        <f>C9/$C$30*100</f>
        <v>7.3421557037428125</v>
      </c>
      <c r="E9" s="650">
        <v>919</v>
      </c>
      <c r="F9" s="651">
        <v>16.77619569185834</v>
      </c>
      <c r="G9" s="648">
        <v>5262</v>
      </c>
      <c r="H9" s="652">
        <f>G9/$G$30*100</f>
        <v>6.012065262099538</v>
      </c>
      <c r="I9" s="650">
        <f>G9-C9</f>
        <v>-1135</v>
      </c>
      <c r="J9" s="653">
        <f>I9/C9*100</f>
        <v>-17.742691886821948</v>
      </c>
      <c r="K9" s="648">
        <v>4156</v>
      </c>
      <c r="L9" s="654">
        <f>K9/$K$30*100</f>
        <v>5.538970039449835</v>
      </c>
      <c r="M9" s="650">
        <f>K9-G9</f>
        <v>-1106</v>
      </c>
      <c r="N9" s="651">
        <f>M9/G9*100</f>
        <v>-21.018624097301405</v>
      </c>
      <c r="O9" s="655">
        <v>3567</v>
      </c>
      <c r="P9" s="654">
        <f>O9/$O$30*100</f>
        <v>4.254836939666483</v>
      </c>
      <c r="Q9" s="650">
        <f>O9-K9</f>
        <v>-589</v>
      </c>
      <c r="R9" s="656">
        <f>Q9/K9*100</f>
        <v>-14.172281039461021</v>
      </c>
      <c r="S9" s="655">
        <v>3536</v>
      </c>
      <c r="T9" s="654">
        <f>S9/$S$30*100</f>
        <v>3.9033005850535383</v>
      </c>
      <c r="U9" s="650">
        <f>S9-O9</f>
        <v>-31</v>
      </c>
      <c r="V9" s="656">
        <f>U9/O9*100</f>
        <v>-0.8690776562938043</v>
      </c>
    </row>
    <row r="10" spans="1:22" ht="22.5" customHeight="1">
      <c r="A10" s="736"/>
      <c r="B10" s="277" t="s">
        <v>457</v>
      </c>
      <c r="C10" s="352">
        <v>18025</v>
      </c>
      <c r="D10" s="353">
        <f>C10/$C$30*100</f>
        <v>20.68819080193281</v>
      </c>
      <c r="E10" s="354">
        <v>18</v>
      </c>
      <c r="F10" s="355">
        <v>0.09996112622868884</v>
      </c>
      <c r="G10" s="352">
        <f>SUM(G7:G9)</f>
        <v>15022</v>
      </c>
      <c r="H10" s="356">
        <f>G10/$G$30*100</f>
        <v>17.163292354097162</v>
      </c>
      <c r="I10" s="354">
        <f>SUM(I7:I9)</f>
        <v>-3003</v>
      </c>
      <c r="J10" s="357">
        <f>I10/C10*100</f>
        <v>-16.66019417475728</v>
      </c>
      <c r="K10" s="352">
        <f>SUM(K7:K9)</f>
        <v>10792</v>
      </c>
      <c r="L10" s="358">
        <f>K10/$K$30*100</f>
        <v>14.38319650282546</v>
      </c>
      <c r="M10" s="354">
        <f>SUM(M7:M9)</f>
        <v>-4230</v>
      </c>
      <c r="N10" s="355">
        <f>M10/G10*100</f>
        <v>-28.15870057249368</v>
      </c>
      <c r="O10" s="352">
        <f>SUM(O7:O9)</f>
        <v>10575</v>
      </c>
      <c r="P10" s="358">
        <f>O10/$O$30*100</f>
        <v>12.61421380346876</v>
      </c>
      <c r="Q10" s="354">
        <f>SUM(Q7:Q9)</f>
        <v>-217</v>
      </c>
      <c r="R10" s="349">
        <f>Q10/K10*100</f>
        <v>-2.0107487027427724</v>
      </c>
      <c r="S10" s="352">
        <f>SUM(S7:S9)</f>
        <v>11727</v>
      </c>
      <c r="T10" s="358">
        <f>S10/$S$30*100</f>
        <v>12.94513743238768</v>
      </c>
      <c r="U10" s="354">
        <f>SUM(U7:U9)</f>
        <v>1152</v>
      </c>
      <c r="V10" s="349">
        <f>U10/O10*100</f>
        <v>10.893617021276595</v>
      </c>
    </row>
    <row r="11" spans="1:22" ht="19.5" customHeight="1">
      <c r="A11" s="769" t="s">
        <v>458</v>
      </c>
      <c r="B11" s="359"/>
      <c r="C11" s="360"/>
      <c r="D11" s="351"/>
      <c r="E11" s="361"/>
      <c r="F11" s="362"/>
      <c r="G11" s="360"/>
      <c r="H11" s="363"/>
      <c r="I11" s="361"/>
      <c r="J11" s="350"/>
      <c r="K11" s="360"/>
      <c r="L11" s="364"/>
      <c r="M11" s="361"/>
      <c r="N11" s="349"/>
      <c r="O11" s="360"/>
      <c r="P11" s="364"/>
      <c r="Q11" s="361"/>
      <c r="R11" s="362"/>
      <c r="S11" s="360"/>
      <c r="T11" s="364"/>
      <c r="U11" s="361"/>
      <c r="V11" s="362"/>
    </row>
    <row r="12" spans="1:22" ht="22.5" customHeight="1">
      <c r="A12" s="770"/>
      <c r="B12" s="629" t="s">
        <v>459</v>
      </c>
      <c r="C12" s="630">
        <v>5975</v>
      </c>
      <c r="D12" s="631">
        <f aca="true" t="shared" si="0" ref="D12:D22">C12/$C$30*100</f>
        <v>6.857805272762748</v>
      </c>
      <c r="E12" s="632">
        <v>526</v>
      </c>
      <c r="F12" s="657">
        <v>9.653147366489264</v>
      </c>
      <c r="G12" s="630">
        <v>6370</v>
      </c>
      <c r="H12" s="634">
        <f aca="true" t="shared" si="1" ref="H12:H22">G12/$G$30*100</f>
        <v>7.278003747543531</v>
      </c>
      <c r="I12" s="632">
        <f aca="true" t="shared" si="2" ref="I12:I21">G12-C12</f>
        <v>395</v>
      </c>
      <c r="J12" s="635">
        <f aca="true" t="shared" si="3" ref="J12:J22">I12/C12*100</f>
        <v>6.610878661087866</v>
      </c>
      <c r="K12" s="630">
        <v>4715</v>
      </c>
      <c r="L12" s="636">
        <f aca="true" t="shared" si="4" ref="L12:L22">K12/$K$30*100</f>
        <v>6.283985499520204</v>
      </c>
      <c r="M12" s="632">
        <f aca="true" t="shared" si="5" ref="M12:M21">K12-G12</f>
        <v>-1655</v>
      </c>
      <c r="N12" s="633">
        <f aca="true" t="shared" si="6" ref="N12:N22">M12/G12*100</f>
        <v>-25.98116169544741</v>
      </c>
      <c r="O12" s="658">
        <v>4451</v>
      </c>
      <c r="P12" s="636">
        <f aca="true" t="shared" si="7" ref="P12:P22">O12/$O$30*100</f>
        <v>5.30930171529451</v>
      </c>
      <c r="Q12" s="632">
        <f aca="true" t="shared" si="8" ref="Q12:Q21">O12-K12</f>
        <v>-264</v>
      </c>
      <c r="R12" s="657">
        <f aca="true" t="shared" si="9" ref="R12:R22">Q12/K12*100</f>
        <v>-5.59915164369035</v>
      </c>
      <c r="S12" s="658">
        <v>4012</v>
      </c>
      <c r="T12" s="636">
        <f aca="true" t="shared" si="10" ref="T12:T22">S12/$S$30*100</f>
        <v>4.428744894579975</v>
      </c>
      <c r="U12" s="632">
        <f aca="true" t="shared" si="11" ref="U12:U21">S12-O12</f>
        <v>-439</v>
      </c>
      <c r="V12" s="657">
        <f aca="true" t="shared" si="12" ref="V12:V22">U12/O12*100</f>
        <v>-9.862952145585261</v>
      </c>
    </row>
    <row r="13" spans="1:22" ht="22.5" customHeight="1">
      <c r="A13" s="770"/>
      <c r="B13" s="638" t="s">
        <v>460</v>
      </c>
      <c r="C13" s="639">
        <v>5927</v>
      </c>
      <c r="D13" s="640">
        <f t="shared" si="0"/>
        <v>6.802713280613358</v>
      </c>
      <c r="E13" s="641">
        <v>401</v>
      </c>
      <c r="F13" s="642">
        <v>7.256605139341296</v>
      </c>
      <c r="G13" s="639">
        <v>5965</v>
      </c>
      <c r="H13" s="643">
        <f t="shared" si="1"/>
        <v>6.815273524976007</v>
      </c>
      <c r="I13" s="641">
        <f t="shared" si="2"/>
        <v>38</v>
      </c>
      <c r="J13" s="644">
        <f t="shared" si="3"/>
        <v>0.641133794499747</v>
      </c>
      <c r="K13" s="639">
        <v>5280</v>
      </c>
      <c r="L13" s="645">
        <f t="shared" si="4"/>
        <v>7.036997547712975</v>
      </c>
      <c r="M13" s="641">
        <f t="shared" si="5"/>
        <v>-685</v>
      </c>
      <c r="N13" s="642">
        <f t="shared" si="6"/>
        <v>-11.483654652137469</v>
      </c>
      <c r="O13" s="646">
        <v>4909</v>
      </c>
      <c r="P13" s="645">
        <f t="shared" si="7"/>
        <v>5.855619438414009</v>
      </c>
      <c r="Q13" s="641">
        <f t="shared" si="8"/>
        <v>-371</v>
      </c>
      <c r="R13" s="642">
        <f t="shared" si="9"/>
        <v>-7.026515151515151</v>
      </c>
      <c r="S13" s="646">
        <v>4453</v>
      </c>
      <c r="T13" s="645">
        <f t="shared" si="10"/>
        <v>4.915553593111823</v>
      </c>
      <c r="U13" s="641">
        <f t="shared" si="11"/>
        <v>-456</v>
      </c>
      <c r="V13" s="642">
        <f t="shared" si="12"/>
        <v>-9.289060908535344</v>
      </c>
    </row>
    <row r="14" spans="1:22" ht="22.5" customHeight="1">
      <c r="A14" s="770"/>
      <c r="B14" s="638" t="s">
        <v>461</v>
      </c>
      <c r="C14" s="639">
        <v>5904</v>
      </c>
      <c r="D14" s="640">
        <f t="shared" si="0"/>
        <v>6.7763150343751075</v>
      </c>
      <c r="E14" s="641">
        <v>-789</v>
      </c>
      <c r="F14" s="642">
        <v>-11.788435679067682</v>
      </c>
      <c r="G14" s="639">
        <v>6090</v>
      </c>
      <c r="H14" s="643">
        <f t="shared" si="1"/>
        <v>6.958091494904255</v>
      </c>
      <c r="I14" s="641">
        <f t="shared" si="2"/>
        <v>186</v>
      </c>
      <c r="J14" s="644">
        <f t="shared" si="3"/>
        <v>3.1504065040650406</v>
      </c>
      <c r="K14" s="639">
        <v>5024</v>
      </c>
      <c r="L14" s="645">
        <f t="shared" si="4"/>
        <v>6.695809787823862</v>
      </c>
      <c r="M14" s="641">
        <f t="shared" si="5"/>
        <v>-1066</v>
      </c>
      <c r="N14" s="642">
        <f t="shared" si="6"/>
        <v>-17.504105090311985</v>
      </c>
      <c r="O14" s="646">
        <v>6291</v>
      </c>
      <c r="P14" s="645">
        <f t="shared" si="7"/>
        <v>7.504115275425245</v>
      </c>
      <c r="Q14" s="641">
        <f t="shared" si="8"/>
        <v>1267</v>
      </c>
      <c r="R14" s="642">
        <f t="shared" si="9"/>
        <v>25.218949044585987</v>
      </c>
      <c r="S14" s="646">
        <v>5332</v>
      </c>
      <c r="T14" s="645">
        <f t="shared" si="10"/>
        <v>5.88585936637598</v>
      </c>
      <c r="U14" s="641">
        <f t="shared" si="11"/>
        <v>-959</v>
      </c>
      <c r="V14" s="642">
        <f t="shared" si="12"/>
        <v>-15.243999364171037</v>
      </c>
    </row>
    <row r="15" spans="1:22" ht="22.5" customHeight="1">
      <c r="A15" s="770"/>
      <c r="B15" s="638" t="s">
        <v>462</v>
      </c>
      <c r="C15" s="639">
        <v>6783</v>
      </c>
      <c r="D15" s="640">
        <f t="shared" si="0"/>
        <v>7.785187140610833</v>
      </c>
      <c r="E15" s="641">
        <v>-1401</v>
      </c>
      <c r="F15" s="642">
        <v>-17.118768328445746</v>
      </c>
      <c r="G15" s="639">
        <v>6032</v>
      </c>
      <c r="H15" s="643">
        <f t="shared" si="1"/>
        <v>6.8918239568575475</v>
      </c>
      <c r="I15" s="641">
        <f t="shared" si="2"/>
        <v>-751</v>
      </c>
      <c r="J15" s="644">
        <f t="shared" si="3"/>
        <v>-11.071797139908595</v>
      </c>
      <c r="K15" s="639">
        <v>5060</v>
      </c>
      <c r="L15" s="645">
        <f t="shared" si="4"/>
        <v>6.743789316558269</v>
      </c>
      <c r="M15" s="641">
        <f t="shared" si="5"/>
        <v>-972</v>
      </c>
      <c r="N15" s="642">
        <f t="shared" si="6"/>
        <v>-16.114058355437667</v>
      </c>
      <c r="O15" s="646">
        <v>6380</v>
      </c>
      <c r="P15" s="645">
        <f t="shared" si="7"/>
        <v>7.610277453062003</v>
      </c>
      <c r="Q15" s="641">
        <f t="shared" si="8"/>
        <v>1320</v>
      </c>
      <c r="R15" s="642">
        <f t="shared" si="9"/>
        <v>26.08695652173913</v>
      </c>
      <c r="S15" s="646">
        <v>7411</v>
      </c>
      <c r="T15" s="645">
        <f t="shared" si="10"/>
        <v>8.180814659454686</v>
      </c>
      <c r="U15" s="641">
        <f t="shared" si="11"/>
        <v>1031</v>
      </c>
      <c r="V15" s="642">
        <f t="shared" si="12"/>
        <v>16.15987460815047</v>
      </c>
    </row>
    <row r="16" spans="1:22" ht="22.5" customHeight="1">
      <c r="A16" s="770"/>
      <c r="B16" s="638" t="s">
        <v>463</v>
      </c>
      <c r="C16" s="639">
        <v>8332</v>
      </c>
      <c r="D16" s="640">
        <f t="shared" si="0"/>
        <v>9.563051637265142</v>
      </c>
      <c r="E16" s="641">
        <v>1807</v>
      </c>
      <c r="F16" s="642">
        <v>27.69348659003831</v>
      </c>
      <c r="G16" s="639">
        <v>6403</v>
      </c>
      <c r="H16" s="643">
        <f t="shared" si="1"/>
        <v>7.315707691604588</v>
      </c>
      <c r="I16" s="641">
        <f t="shared" si="2"/>
        <v>-1929</v>
      </c>
      <c r="J16" s="644">
        <f t="shared" si="3"/>
        <v>-23.15170427268363</v>
      </c>
      <c r="K16" s="639">
        <v>4800</v>
      </c>
      <c r="L16" s="645">
        <f t="shared" si="4"/>
        <v>6.397270497920887</v>
      </c>
      <c r="M16" s="641">
        <f t="shared" si="5"/>
        <v>-1603</v>
      </c>
      <c r="N16" s="642">
        <f t="shared" si="6"/>
        <v>-25.035139778228952</v>
      </c>
      <c r="O16" s="646">
        <v>5823</v>
      </c>
      <c r="P16" s="645">
        <f t="shared" si="7"/>
        <v>6.945869217739819</v>
      </c>
      <c r="Q16" s="641">
        <f t="shared" si="8"/>
        <v>1023</v>
      </c>
      <c r="R16" s="642">
        <f t="shared" si="9"/>
        <v>21.3125</v>
      </c>
      <c r="S16" s="646">
        <v>7279</v>
      </c>
      <c r="T16" s="645">
        <f t="shared" si="10"/>
        <v>8.035103212275086</v>
      </c>
      <c r="U16" s="641">
        <f t="shared" si="11"/>
        <v>1456</v>
      </c>
      <c r="V16" s="642">
        <f t="shared" si="12"/>
        <v>25.004293319594712</v>
      </c>
    </row>
    <row r="17" spans="1:22" ht="22.5" customHeight="1">
      <c r="A17" s="770"/>
      <c r="B17" s="638" t="s">
        <v>464</v>
      </c>
      <c r="C17" s="639">
        <v>6392</v>
      </c>
      <c r="D17" s="640">
        <f t="shared" si="0"/>
        <v>7.336416954560584</v>
      </c>
      <c r="E17" s="641">
        <v>687</v>
      </c>
      <c r="F17" s="642">
        <v>12.042068361086766</v>
      </c>
      <c r="G17" s="639">
        <v>7753</v>
      </c>
      <c r="H17" s="643">
        <f t="shared" si="1"/>
        <v>8.85814176682967</v>
      </c>
      <c r="I17" s="641">
        <f t="shared" si="2"/>
        <v>1361</v>
      </c>
      <c r="J17" s="644">
        <f t="shared" si="3"/>
        <v>21.29224030037547</v>
      </c>
      <c r="K17" s="639">
        <v>5275</v>
      </c>
      <c r="L17" s="645">
        <f t="shared" si="4"/>
        <v>7.030333724277642</v>
      </c>
      <c r="M17" s="641">
        <f t="shared" si="5"/>
        <v>-2478</v>
      </c>
      <c r="N17" s="642">
        <f t="shared" si="6"/>
        <v>-31.96182123049142</v>
      </c>
      <c r="O17" s="646">
        <v>5257</v>
      </c>
      <c r="P17" s="645">
        <f t="shared" si="7"/>
        <v>6.2707254813082995</v>
      </c>
      <c r="Q17" s="641">
        <f t="shared" si="8"/>
        <v>-18</v>
      </c>
      <c r="R17" s="642">
        <f t="shared" si="9"/>
        <v>-0.3412322274881517</v>
      </c>
      <c r="S17" s="646">
        <v>6414</v>
      </c>
      <c r="T17" s="645">
        <f t="shared" si="10"/>
        <v>7.080251683408764</v>
      </c>
      <c r="U17" s="641">
        <f t="shared" si="11"/>
        <v>1157</v>
      </c>
      <c r="V17" s="642">
        <f t="shared" si="12"/>
        <v>22.0087502377782</v>
      </c>
    </row>
    <row r="18" spans="1:22" ht="22.5" customHeight="1">
      <c r="A18" s="770"/>
      <c r="B18" s="638" t="s">
        <v>465</v>
      </c>
      <c r="C18" s="639">
        <v>5821</v>
      </c>
      <c r="D18" s="640">
        <f t="shared" si="0"/>
        <v>6.6810517979501185</v>
      </c>
      <c r="E18" s="641">
        <v>167</v>
      </c>
      <c r="F18" s="642">
        <v>2.9536611248673506</v>
      </c>
      <c r="G18" s="639">
        <v>6314</v>
      </c>
      <c r="H18" s="643">
        <f t="shared" si="1"/>
        <v>7.214021297015676</v>
      </c>
      <c r="I18" s="641">
        <f t="shared" si="2"/>
        <v>493</v>
      </c>
      <c r="J18" s="644">
        <f t="shared" si="3"/>
        <v>8.469335165779075</v>
      </c>
      <c r="K18" s="639">
        <v>6776</v>
      </c>
      <c r="L18" s="645">
        <f t="shared" si="4"/>
        <v>9.030813519564985</v>
      </c>
      <c r="M18" s="641">
        <f t="shared" si="5"/>
        <v>462</v>
      </c>
      <c r="N18" s="642">
        <f t="shared" si="6"/>
        <v>7.317073170731707</v>
      </c>
      <c r="O18" s="646">
        <v>5661</v>
      </c>
      <c r="P18" s="645">
        <f t="shared" si="7"/>
        <v>6.752630197771787</v>
      </c>
      <c r="Q18" s="641">
        <f t="shared" si="8"/>
        <v>-1115</v>
      </c>
      <c r="R18" s="642">
        <f t="shared" si="9"/>
        <v>-16.455135773317593</v>
      </c>
      <c r="S18" s="646">
        <v>5547</v>
      </c>
      <c r="T18" s="645">
        <f t="shared" si="10"/>
        <v>6.1231924053427536</v>
      </c>
      <c r="U18" s="641">
        <f t="shared" si="11"/>
        <v>-114</v>
      </c>
      <c r="V18" s="642">
        <f t="shared" si="12"/>
        <v>-2.01377848436672</v>
      </c>
    </row>
    <row r="19" spans="1:22" ht="22.5" customHeight="1">
      <c r="A19" s="770"/>
      <c r="B19" s="638" t="s">
        <v>466</v>
      </c>
      <c r="C19" s="639">
        <v>5801</v>
      </c>
      <c r="D19" s="640">
        <f t="shared" si="0"/>
        <v>6.658096801221205</v>
      </c>
      <c r="E19" s="641">
        <v>636</v>
      </c>
      <c r="F19" s="642">
        <v>12.313649564375604</v>
      </c>
      <c r="G19" s="639">
        <v>5912</v>
      </c>
      <c r="H19" s="643">
        <f t="shared" si="1"/>
        <v>6.75471870572643</v>
      </c>
      <c r="I19" s="641">
        <f t="shared" si="2"/>
        <v>111</v>
      </c>
      <c r="J19" s="644">
        <f t="shared" si="3"/>
        <v>1.9134631960006896</v>
      </c>
      <c r="K19" s="639">
        <v>5732</v>
      </c>
      <c r="L19" s="645">
        <f t="shared" si="4"/>
        <v>7.639407186267193</v>
      </c>
      <c r="M19" s="641">
        <f t="shared" si="5"/>
        <v>-180</v>
      </c>
      <c r="N19" s="642">
        <f t="shared" si="6"/>
        <v>-3.0446549391069015</v>
      </c>
      <c r="O19" s="646">
        <v>7324</v>
      </c>
      <c r="P19" s="645">
        <f t="shared" si="7"/>
        <v>8.736312236085597</v>
      </c>
      <c r="Q19" s="641">
        <f t="shared" si="8"/>
        <v>1592</v>
      </c>
      <c r="R19" s="642">
        <f t="shared" si="9"/>
        <v>27.77390090718772</v>
      </c>
      <c r="S19" s="646">
        <v>5944</v>
      </c>
      <c r="T19" s="645">
        <f t="shared" si="10"/>
        <v>6.561430621481399</v>
      </c>
      <c r="U19" s="641">
        <f t="shared" si="11"/>
        <v>-1380</v>
      </c>
      <c r="V19" s="642">
        <f t="shared" si="12"/>
        <v>-18.84216275259421</v>
      </c>
    </row>
    <row r="20" spans="1:22" ht="22.5" customHeight="1">
      <c r="A20" s="770"/>
      <c r="B20" s="638" t="s">
        <v>467</v>
      </c>
      <c r="C20" s="639">
        <v>5220</v>
      </c>
      <c r="D20" s="640">
        <f t="shared" si="0"/>
        <v>5.991254146246284</v>
      </c>
      <c r="E20" s="641">
        <v>1156</v>
      </c>
      <c r="F20" s="642">
        <v>28.444881889763778</v>
      </c>
      <c r="G20" s="639">
        <v>5760</v>
      </c>
      <c r="H20" s="643">
        <f t="shared" si="1"/>
        <v>6.581052054293679</v>
      </c>
      <c r="I20" s="641">
        <f t="shared" si="2"/>
        <v>540</v>
      </c>
      <c r="J20" s="644">
        <f t="shared" si="3"/>
        <v>10.344827586206897</v>
      </c>
      <c r="K20" s="639">
        <v>5253</v>
      </c>
      <c r="L20" s="645">
        <f t="shared" si="4"/>
        <v>7.001012901162171</v>
      </c>
      <c r="M20" s="641">
        <f t="shared" si="5"/>
        <v>-507</v>
      </c>
      <c r="N20" s="642">
        <f t="shared" si="6"/>
        <v>-8.802083333333334</v>
      </c>
      <c r="O20" s="646">
        <v>6108</v>
      </c>
      <c r="P20" s="645">
        <f t="shared" si="7"/>
        <v>7.285826752868764</v>
      </c>
      <c r="Q20" s="641">
        <f t="shared" si="8"/>
        <v>855</v>
      </c>
      <c r="R20" s="642">
        <f t="shared" si="9"/>
        <v>16.276413478012564</v>
      </c>
      <c r="S20" s="646">
        <v>7655</v>
      </c>
      <c r="T20" s="645">
        <f t="shared" si="10"/>
        <v>8.450160061816977</v>
      </c>
      <c r="U20" s="641">
        <f t="shared" si="11"/>
        <v>1547</v>
      </c>
      <c r="V20" s="642">
        <f t="shared" si="12"/>
        <v>25.327439423706615</v>
      </c>
    </row>
    <row r="21" spans="1:22" ht="22.5" customHeight="1">
      <c r="A21" s="770"/>
      <c r="B21" s="647" t="s">
        <v>468</v>
      </c>
      <c r="C21" s="648">
        <v>3918</v>
      </c>
      <c r="D21" s="649">
        <f t="shared" si="0"/>
        <v>4.49688385919405</v>
      </c>
      <c r="E21" s="650">
        <v>893</v>
      </c>
      <c r="F21" s="656">
        <v>29.52066115702479</v>
      </c>
      <c r="G21" s="648">
        <v>5024</v>
      </c>
      <c r="H21" s="652">
        <f t="shared" si="1"/>
        <v>5.740139847356153</v>
      </c>
      <c r="I21" s="650">
        <f t="shared" si="2"/>
        <v>1106</v>
      </c>
      <c r="J21" s="653">
        <f t="shared" si="3"/>
        <v>28.22868810617662</v>
      </c>
      <c r="K21" s="648">
        <v>4919</v>
      </c>
      <c r="L21" s="654">
        <f t="shared" si="4"/>
        <v>6.5558694956818435</v>
      </c>
      <c r="M21" s="650">
        <f t="shared" si="5"/>
        <v>-105</v>
      </c>
      <c r="N21" s="651">
        <f t="shared" si="6"/>
        <v>-2.0899681528662417</v>
      </c>
      <c r="O21" s="659">
        <v>5482</v>
      </c>
      <c r="P21" s="654">
        <f t="shared" si="7"/>
        <v>6.539113009041678</v>
      </c>
      <c r="Q21" s="650">
        <f t="shared" si="8"/>
        <v>563</v>
      </c>
      <c r="R21" s="656">
        <f t="shared" si="9"/>
        <v>11.445415734905469</v>
      </c>
      <c r="S21" s="659">
        <v>6251</v>
      </c>
      <c r="T21" s="654">
        <f t="shared" si="10"/>
        <v>6.900320123633954</v>
      </c>
      <c r="U21" s="650">
        <f t="shared" si="11"/>
        <v>769</v>
      </c>
      <c r="V21" s="656">
        <f t="shared" si="12"/>
        <v>14.027727106895293</v>
      </c>
    </row>
    <row r="22" spans="1:22" ht="22.5" customHeight="1">
      <c r="A22" s="736"/>
      <c r="B22" s="277" t="s">
        <v>457</v>
      </c>
      <c r="C22" s="352">
        <v>60073</v>
      </c>
      <c r="D22" s="353">
        <f t="shared" si="0"/>
        <v>68.94877592479943</v>
      </c>
      <c r="E22" s="354">
        <v>4083</v>
      </c>
      <c r="F22" s="349">
        <v>7.2923736381496695</v>
      </c>
      <c r="G22" s="352">
        <f>SUM(G12:G21)</f>
        <v>61623</v>
      </c>
      <c r="H22" s="356">
        <f t="shared" si="1"/>
        <v>70.40697408710753</v>
      </c>
      <c r="I22" s="354">
        <f>SUM(I12:I21)</f>
        <v>1550</v>
      </c>
      <c r="J22" s="357">
        <f t="shared" si="3"/>
        <v>2.5801940971817623</v>
      </c>
      <c r="K22" s="352">
        <f>SUM(K12:K21)</f>
        <v>52834</v>
      </c>
      <c r="L22" s="358">
        <f t="shared" si="4"/>
        <v>70.41528947649003</v>
      </c>
      <c r="M22" s="354">
        <f>SUM(M12:M21)</f>
        <v>-8789</v>
      </c>
      <c r="N22" s="355">
        <f t="shared" si="6"/>
        <v>-14.262531846875353</v>
      </c>
      <c r="O22" s="352">
        <f>SUM(O12:O21)</f>
        <v>57686</v>
      </c>
      <c r="P22" s="358">
        <f t="shared" si="7"/>
        <v>68.80979077701171</v>
      </c>
      <c r="Q22" s="354">
        <f>SUM(Q12:Q21)</f>
        <v>4852</v>
      </c>
      <c r="R22" s="349">
        <f t="shared" si="9"/>
        <v>9.183480334633002</v>
      </c>
      <c r="S22" s="352">
        <f>SUM(S12:S21)</f>
        <v>60298</v>
      </c>
      <c r="T22" s="358">
        <f t="shared" si="10"/>
        <v>66.56143062148139</v>
      </c>
      <c r="U22" s="354">
        <f>SUM(U12:U21)</f>
        <v>2612</v>
      </c>
      <c r="V22" s="349">
        <f t="shared" si="12"/>
        <v>4.527961723815137</v>
      </c>
    </row>
    <row r="23" spans="1:22" s="374" customFormat="1" ht="19.5" customHeight="1">
      <c r="A23" s="769" t="s">
        <v>469</v>
      </c>
      <c r="B23" s="365"/>
      <c r="C23" s="366"/>
      <c r="D23" s="367"/>
      <c r="E23" s="368"/>
      <c r="F23" s="369"/>
      <c r="G23" s="366"/>
      <c r="H23" s="370"/>
      <c r="I23" s="368"/>
      <c r="J23" s="371"/>
      <c r="K23" s="366"/>
      <c r="L23" s="372"/>
      <c r="M23" s="368"/>
      <c r="N23" s="373"/>
      <c r="O23" s="366"/>
      <c r="P23" s="372"/>
      <c r="Q23" s="368"/>
      <c r="R23" s="369"/>
      <c r="S23" s="366"/>
      <c r="T23" s="372"/>
      <c r="U23" s="368"/>
      <c r="V23" s="369"/>
    </row>
    <row r="24" spans="1:22" ht="22.5" customHeight="1">
      <c r="A24" s="770"/>
      <c r="B24" s="629" t="s">
        <v>470</v>
      </c>
      <c r="C24" s="630">
        <v>2831</v>
      </c>
      <c r="D24" s="631">
        <f aca="true" t="shared" si="13" ref="D24:D30">C24/$C$30*100</f>
        <v>3.24927978697763</v>
      </c>
      <c r="E24" s="632">
        <v>82</v>
      </c>
      <c r="F24" s="657">
        <v>2.9829028737722805</v>
      </c>
      <c r="G24" s="630">
        <v>3684</v>
      </c>
      <c r="H24" s="634">
        <f aca="true" t="shared" si="14" ref="H24:H30">G24/$G$30*100</f>
        <v>4.209131209725332</v>
      </c>
      <c r="I24" s="632">
        <f>G24-C24</f>
        <v>853</v>
      </c>
      <c r="J24" s="635">
        <f>I24/C24*100</f>
        <v>30.13069586718474</v>
      </c>
      <c r="K24" s="630">
        <v>4136</v>
      </c>
      <c r="L24" s="636">
        <f aca="true" t="shared" si="15" ref="L24:L30">K24/$K$30*100</f>
        <v>5.5123147457084976</v>
      </c>
      <c r="M24" s="632">
        <f>K24-G24</f>
        <v>452</v>
      </c>
      <c r="N24" s="633">
        <f>M24/G24*100</f>
        <v>12.26927252985885</v>
      </c>
      <c r="O24" s="658">
        <v>5084</v>
      </c>
      <c r="P24" s="636">
        <f aca="true" t="shared" si="16" ref="P24:P30">O24/$O$30*100</f>
        <v>6.064365293317747</v>
      </c>
      <c r="Q24" s="632">
        <f>O24-K24</f>
        <v>948</v>
      </c>
      <c r="R24" s="657">
        <f>Q24/K24*100</f>
        <v>22.920696324951646</v>
      </c>
      <c r="S24" s="658">
        <v>5343</v>
      </c>
      <c r="T24" s="636">
        <f aca="true" t="shared" si="17" ref="T24:T30">S24/$S$30*100</f>
        <v>5.89800198697428</v>
      </c>
      <c r="U24" s="632">
        <f>S24-O24</f>
        <v>259</v>
      </c>
      <c r="V24" s="657">
        <f>U24/O24*100</f>
        <v>5.0944138473642795</v>
      </c>
    </row>
    <row r="25" spans="1:22" ht="22.5" customHeight="1">
      <c r="A25" s="770"/>
      <c r="B25" s="638" t="s">
        <v>471</v>
      </c>
      <c r="C25" s="639">
        <v>2524</v>
      </c>
      <c r="D25" s="640">
        <f t="shared" si="13"/>
        <v>2.8969205871888164</v>
      </c>
      <c r="E25" s="641">
        <v>393</v>
      </c>
      <c r="F25" s="642">
        <v>18.442045987799155</v>
      </c>
      <c r="G25" s="639">
        <v>2524</v>
      </c>
      <c r="H25" s="643">
        <f t="shared" si="14"/>
        <v>2.8837804487911884</v>
      </c>
      <c r="I25" s="641">
        <f>G25-C25</f>
        <v>0</v>
      </c>
      <c r="J25" s="644">
        <f>I25/C25*100</f>
        <v>0</v>
      </c>
      <c r="K25" s="639">
        <v>2977</v>
      </c>
      <c r="L25" s="645">
        <f t="shared" si="15"/>
        <v>3.9676404733980166</v>
      </c>
      <c r="M25" s="641">
        <f>K25-G25</f>
        <v>453</v>
      </c>
      <c r="N25" s="642">
        <f>M25/G25*100</f>
        <v>17.94770206022187</v>
      </c>
      <c r="O25" s="646">
        <v>4229</v>
      </c>
      <c r="P25" s="645">
        <f t="shared" si="16"/>
        <v>5.044492687930911</v>
      </c>
      <c r="Q25" s="641">
        <f>O25-K25</f>
        <v>1252</v>
      </c>
      <c r="R25" s="642">
        <f>Q25/K25*100</f>
        <v>42.055760833053405</v>
      </c>
      <c r="S25" s="646">
        <v>4831</v>
      </c>
      <c r="T25" s="645">
        <f t="shared" si="17"/>
        <v>5.332818191853406</v>
      </c>
      <c r="U25" s="641">
        <f>S25-O25</f>
        <v>602</v>
      </c>
      <c r="V25" s="642">
        <f>U25/O25*100</f>
        <v>14.235043745566328</v>
      </c>
    </row>
    <row r="26" spans="1:22" ht="22.5" customHeight="1">
      <c r="A26" s="770"/>
      <c r="B26" s="638" t="s">
        <v>472</v>
      </c>
      <c r="C26" s="639">
        <v>1811</v>
      </c>
      <c r="D26" s="640">
        <f t="shared" si="13"/>
        <v>2.078574953803069</v>
      </c>
      <c r="E26" s="641">
        <v>265</v>
      </c>
      <c r="F26" s="642">
        <v>17.141009055627425</v>
      </c>
      <c r="G26" s="639">
        <v>2098</v>
      </c>
      <c r="H26" s="643">
        <f t="shared" si="14"/>
        <v>2.397056807275719</v>
      </c>
      <c r="I26" s="641">
        <f>G26-C26</f>
        <v>287</v>
      </c>
      <c r="J26" s="644">
        <f>I26/C26*100</f>
        <v>15.847598012147984</v>
      </c>
      <c r="K26" s="639">
        <v>1830</v>
      </c>
      <c r="L26" s="645">
        <f t="shared" si="15"/>
        <v>2.4389593773323384</v>
      </c>
      <c r="M26" s="641">
        <f>K26-G26</f>
        <v>-268</v>
      </c>
      <c r="N26" s="642">
        <f>M26/G26*100</f>
        <v>-12.774070543374643</v>
      </c>
      <c r="O26" s="646">
        <v>2897</v>
      </c>
      <c r="P26" s="645">
        <f t="shared" si="16"/>
        <v>3.4556385237493137</v>
      </c>
      <c r="Q26" s="641">
        <f>O26-K26</f>
        <v>1067</v>
      </c>
      <c r="R26" s="642">
        <f>Q26/K26*100</f>
        <v>58.30601092896175</v>
      </c>
      <c r="S26" s="646">
        <v>3755</v>
      </c>
      <c r="T26" s="645">
        <f t="shared" si="17"/>
        <v>4.145049122419693</v>
      </c>
      <c r="U26" s="641">
        <f>S26-O26</f>
        <v>858</v>
      </c>
      <c r="V26" s="642">
        <f>U26/O26*100</f>
        <v>29.616845012081463</v>
      </c>
    </row>
    <row r="27" spans="1:22" ht="22.5" customHeight="1">
      <c r="A27" s="770"/>
      <c r="B27" s="647" t="s">
        <v>473</v>
      </c>
      <c r="C27" s="648">
        <v>1753</v>
      </c>
      <c r="D27" s="649">
        <f t="shared" si="13"/>
        <v>2.0120054632892215</v>
      </c>
      <c r="E27" s="650">
        <v>440</v>
      </c>
      <c r="F27" s="656">
        <v>33.51104341203351</v>
      </c>
      <c r="G27" s="648">
        <v>2270</v>
      </c>
      <c r="H27" s="652">
        <f t="shared" si="14"/>
        <v>2.5935743338969885</v>
      </c>
      <c r="I27" s="650">
        <f>G27-C27</f>
        <v>517</v>
      </c>
      <c r="J27" s="653">
        <f>I27/C27*100</f>
        <v>29.492298916143756</v>
      </c>
      <c r="K27" s="648">
        <v>2349</v>
      </c>
      <c r="L27" s="654">
        <f t="shared" si="15"/>
        <v>3.1306642499200343</v>
      </c>
      <c r="M27" s="650">
        <f>K27-G27</f>
        <v>79</v>
      </c>
      <c r="N27" s="651">
        <f>M27/G27*100</f>
        <v>3.480176211453744</v>
      </c>
      <c r="O27" s="648">
        <v>3217</v>
      </c>
      <c r="P27" s="654">
        <f t="shared" si="16"/>
        <v>3.8373452298590074</v>
      </c>
      <c r="Q27" s="650">
        <f>O27-K27</f>
        <v>868</v>
      </c>
      <c r="R27" s="651">
        <f>Q27/K27*100</f>
        <v>36.95189442315879</v>
      </c>
      <c r="S27" s="648">
        <v>4493</v>
      </c>
      <c r="T27" s="654">
        <f t="shared" si="17"/>
        <v>4.959708577105641</v>
      </c>
      <c r="U27" s="650">
        <f>S27-O27</f>
        <v>1276</v>
      </c>
      <c r="V27" s="651">
        <f>U27/O27*100</f>
        <v>39.66428349393845</v>
      </c>
    </row>
    <row r="28" spans="1:22" ht="22.5" customHeight="1">
      <c r="A28" s="736"/>
      <c r="B28" s="277" t="s">
        <v>457</v>
      </c>
      <c r="C28" s="352">
        <v>8919</v>
      </c>
      <c r="D28" s="353">
        <f t="shared" si="13"/>
        <v>10.236780791258738</v>
      </c>
      <c r="E28" s="354">
        <v>1180</v>
      </c>
      <c r="F28" s="355">
        <v>15.247447990696472</v>
      </c>
      <c r="G28" s="352">
        <f>SUM(G24:G27)</f>
        <v>10576</v>
      </c>
      <c r="H28" s="356">
        <f t="shared" si="14"/>
        <v>12.083542799689228</v>
      </c>
      <c r="I28" s="354">
        <f>SUM(I24:I27)</f>
        <v>1657</v>
      </c>
      <c r="J28" s="357">
        <f>I28/C28*100</f>
        <v>18.57831595470344</v>
      </c>
      <c r="K28" s="352">
        <f>SUM(K24:K27)</f>
        <v>11292</v>
      </c>
      <c r="L28" s="358">
        <f t="shared" si="15"/>
        <v>15.049578846358887</v>
      </c>
      <c r="M28" s="354">
        <f>SUM(M24:M27)</f>
        <v>716</v>
      </c>
      <c r="N28" s="355">
        <f>M28/G28*100</f>
        <v>6.770045385779122</v>
      </c>
      <c r="O28" s="352">
        <f>SUM(O24:O27)</f>
        <v>15427</v>
      </c>
      <c r="P28" s="358">
        <f t="shared" si="16"/>
        <v>18.40184173485698</v>
      </c>
      <c r="Q28" s="375">
        <f>SUM(Q24:Q27)</f>
        <v>4135</v>
      </c>
      <c r="R28" s="355">
        <f>Q28/K28*100</f>
        <v>36.61884520014169</v>
      </c>
      <c r="S28" s="352">
        <f>SUM(S24:S27)</f>
        <v>18422</v>
      </c>
      <c r="T28" s="358">
        <f t="shared" si="17"/>
        <v>20.33557787835302</v>
      </c>
      <c r="U28" s="375">
        <f>SUM(U24:U27)</f>
        <v>2995</v>
      </c>
      <c r="V28" s="355">
        <f>U28/O28*100</f>
        <v>19.414014390354573</v>
      </c>
    </row>
    <row r="29" spans="1:22" s="382" customFormat="1" ht="22.5" customHeight="1">
      <c r="A29" s="767" t="s">
        <v>474</v>
      </c>
      <c r="B29" s="768"/>
      <c r="C29" s="376">
        <v>110</v>
      </c>
      <c r="D29" s="377">
        <f t="shared" si="13"/>
        <v>0.1262524820090213</v>
      </c>
      <c r="E29" s="378" t="s">
        <v>475</v>
      </c>
      <c r="F29" s="379" t="s">
        <v>475</v>
      </c>
      <c r="G29" s="376">
        <v>303</v>
      </c>
      <c r="H29" s="377">
        <f t="shared" si="14"/>
        <v>0.3461907591060737</v>
      </c>
      <c r="I29" s="378" t="s">
        <v>475</v>
      </c>
      <c r="J29" s="380" t="s">
        <v>475</v>
      </c>
      <c r="K29" s="376">
        <v>114</v>
      </c>
      <c r="L29" s="377">
        <f t="shared" si="15"/>
        <v>0.15193517432562106</v>
      </c>
      <c r="M29" s="378" t="s">
        <v>475</v>
      </c>
      <c r="N29" s="380" t="s">
        <v>475</v>
      </c>
      <c r="O29" s="376">
        <v>146</v>
      </c>
      <c r="P29" s="377">
        <f t="shared" si="16"/>
        <v>0.1741536846625474</v>
      </c>
      <c r="Q29" s="381" t="s">
        <v>475</v>
      </c>
      <c r="R29" s="380" t="s">
        <v>475</v>
      </c>
      <c r="S29" s="376">
        <v>143</v>
      </c>
      <c r="T29" s="377">
        <f t="shared" si="17"/>
        <v>0.15785406777790043</v>
      </c>
      <c r="U29" s="381" t="s">
        <v>475</v>
      </c>
      <c r="V29" s="380" t="s">
        <v>475</v>
      </c>
    </row>
    <row r="30" spans="1:22" ht="22.5" customHeight="1">
      <c r="A30" s="745" t="s">
        <v>476</v>
      </c>
      <c r="B30" s="747"/>
      <c r="C30" s="383">
        <v>87127</v>
      </c>
      <c r="D30" s="353">
        <f t="shared" si="13"/>
        <v>100</v>
      </c>
      <c r="E30" s="384">
        <v>5382</v>
      </c>
      <c r="F30" s="355">
        <v>6.5838889228699005</v>
      </c>
      <c r="G30" s="383">
        <f>SUM(G10,G22,G28,G29)</f>
        <v>87524</v>
      </c>
      <c r="H30" s="353">
        <f t="shared" si="14"/>
        <v>100</v>
      </c>
      <c r="I30" s="384">
        <f>G30-C30</f>
        <v>397</v>
      </c>
      <c r="J30" s="357">
        <f>I30/C30*100</f>
        <v>0.4556566850689224</v>
      </c>
      <c r="K30" s="573">
        <f>SUM(K10,K22,K28,K29)</f>
        <v>75032</v>
      </c>
      <c r="L30" s="353">
        <f t="shared" si="15"/>
        <v>100</v>
      </c>
      <c r="M30" s="384">
        <f>K30-G30</f>
        <v>-12492</v>
      </c>
      <c r="N30" s="355">
        <f>M30/G30*100</f>
        <v>-14.272656642749418</v>
      </c>
      <c r="O30" s="383">
        <f>SUM(O10,O22,O28,O29)</f>
        <v>83834</v>
      </c>
      <c r="P30" s="358">
        <f t="shared" si="16"/>
        <v>100</v>
      </c>
      <c r="Q30" s="384">
        <f>O30-K30</f>
        <v>8802</v>
      </c>
      <c r="R30" s="355">
        <f>Q30/K30*100</f>
        <v>11.730994775562428</v>
      </c>
      <c r="S30" s="383">
        <f>SUM(S10,S22,S28,S29)</f>
        <v>90590</v>
      </c>
      <c r="T30" s="358">
        <f t="shared" si="17"/>
        <v>100</v>
      </c>
      <c r="U30" s="384">
        <f>S30-O30</f>
        <v>6756</v>
      </c>
      <c r="V30" s="355">
        <f>U30/O30*100</f>
        <v>8.058782832740894</v>
      </c>
    </row>
    <row r="32" spans="5:21" ht="12">
      <c r="E32" s="335"/>
      <c r="I32" s="335"/>
      <c r="Q32" s="335"/>
      <c r="U32" s="335"/>
    </row>
    <row r="33" ht="9" customHeight="1"/>
    <row r="34" ht="13.5" customHeight="1"/>
    <row r="35" ht="9" customHeight="1"/>
    <row r="37" ht="9" customHeight="1"/>
    <row r="39" ht="9" customHeight="1"/>
  </sheetData>
  <mergeCells count="11">
    <mergeCell ref="S4:V4"/>
    <mergeCell ref="K4:N4"/>
    <mergeCell ref="G4:J4"/>
    <mergeCell ref="C4:F4"/>
    <mergeCell ref="O4:R4"/>
    <mergeCell ref="A30:B30"/>
    <mergeCell ref="A4:B5"/>
    <mergeCell ref="A29:B29"/>
    <mergeCell ref="A6:A10"/>
    <mergeCell ref="A11:A22"/>
    <mergeCell ref="A23:A28"/>
  </mergeCells>
  <hyperlinks>
    <hyperlink ref="A1" location="目次!A7" display="目次へ"/>
  </hyperlinks>
  <printOptions horizontalCentered="1"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10" min="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1">
      <selection activeCell="A2" sqref="A2"/>
    </sheetView>
  </sheetViews>
  <sheetFormatPr defaultColWidth="9.00390625" defaultRowHeight="12.75"/>
  <cols>
    <col min="1" max="1" width="3.625" style="324" customWidth="1"/>
    <col min="2" max="2" width="12.75390625" style="324" customWidth="1"/>
    <col min="3" max="3" width="12.75390625" style="385" customWidth="1"/>
    <col min="4" max="8" width="13.25390625" style="324" customWidth="1"/>
    <col min="9" max="16384" width="10.25390625" style="269" customWidth="1"/>
  </cols>
  <sheetData>
    <row r="1" spans="1:12" s="270" customFormat="1" ht="15" customHeight="1">
      <c r="A1" s="557" t="s">
        <v>368</v>
      </c>
      <c r="L1" s="271"/>
    </row>
    <row r="2" spans="1:3" s="324" customFormat="1" ht="18" customHeight="1">
      <c r="A2" s="544" t="s">
        <v>613</v>
      </c>
      <c r="C2" s="385"/>
    </row>
    <row r="3" spans="1:3" s="324" customFormat="1" ht="6" customHeight="1">
      <c r="A3" s="544"/>
      <c r="C3" s="385"/>
    </row>
    <row r="4" spans="1:8" s="324" customFormat="1" ht="19.5" customHeight="1">
      <c r="A4" s="737" t="s">
        <v>477</v>
      </c>
      <c r="B4" s="738"/>
      <c r="C4" s="738"/>
      <c r="D4" s="325" t="s">
        <v>478</v>
      </c>
      <c r="E4" s="325" t="s">
        <v>479</v>
      </c>
      <c r="F4" s="386" t="s">
        <v>480</v>
      </c>
      <c r="G4" s="325" t="s">
        <v>481</v>
      </c>
      <c r="H4" s="325" t="s">
        <v>482</v>
      </c>
    </row>
    <row r="5" spans="1:8" s="324" customFormat="1" ht="19.5" customHeight="1">
      <c r="A5" s="739" t="s">
        <v>662</v>
      </c>
      <c r="B5" s="732" t="s">
        <v>691</v>
      </c>
      <c r="C5" s="733"/>
      <c r="D5" s="387">
        <v>87127</v>
      </c>
      <c r="E5" s="387">
        <v>87524</v>
      </c>
      <c r="F5" s="388">
        <v>75032</v>
      </c>
      <c r="G5" s="387">
        <v>83834</v>
      </c>
      <c r="H5" s="387">
        <v>90590</v>
      </c>
    </row>
    <row r="6" spans="1:8" s="324" customFormat="1" ht="19.5" customHeight="1">
      <c r="A6" s="740"/>
      <c r="B6" s="734" t="s">
        <v>664</v>
      </c>
      <c r="C6" s="660" t="s">
        <v>483</v>
      </c>
      <c r="D6" s="661">
        <v>18025</v>
      </c>
      <c r="E6" s="661">
        <v>15022</v>
      </c>
      <c r="F6" s="662">
        <v>10792</v>
      </c>
      <c r="G6" s="661">
        <v>10575</v>
      </c>
      <c r="H6" s="661">
        <v>11727</v>
      </c>
    </row>
    <row r="7" spans="1:8" s="324" customFormat="1" ht="19.5" customHeight="1">
      <c r="A7" s="740"/>
      <c r="B7" s="735"/>
      <c r="C7" s="663" t="s">
        <v>692</v>
      </c>
      <c r="D7" s="605">
        <f>D6/D5*100</f>
        <v>20.68819080193281</v>
      </c>
      <c r="E7" s="605">
        <f>E6/E5*100</f>
        <v>17.163292354097162</v>
      </c>
      <c r="F7" s="605">
        <f>F6/F5*100</f>
        <v>14.38319650282546</v>
      </c>
      <c r="G7" s="605">
        <f>G6/G5*100</f>
        <v>12.61421380346876</v>
      </c>
      <c r="H7" s="605">
        <f>H6/H5*100</f>
        <v>12.94513743238768</v>
      </c>
    </row>
    <row r="8" spans="1:8" s="324" customFormat="1" ht="19.5" customHeight="1">
      <c r="A8" s="740"/>
      <c r="B8" s="725"/>
      <c r="C8" s="664" t="s">
        <v>484</v>
      </c>
      <c r="D8" s="617">
        <f>D6/D9*100</f>
        <v>30.005160388194362</v>
      </c>
      <c r="E8" s="617">
        <f>E6/E9*100</f>
        <v>24.377261736689224</v>
      </c>
      <c r="F8" s="665">
        <f>F6/F9*100</f>
        <v>20.426240678351064</v>
      </c>
      <c r="G8" s="617">
        <f>G6/G9*100</f>
        <v>18.332004299136706</v>
      </c>
      <c r="H8" s="617">
        <f>H6/H9*100</f>
        <v>19.448406248963483</v>
      </c>
    </row>
    <row r="9" spans="1:8" s="324" customFormat="1" ht="19.5" customHeight="1">
      <c r="A9" s="740"/>
      <c r="B9" s="734" t="s">
        <v>665</v>
      </c>
      <c r="C9" s="660" t="s">
        <v>483</v>
      </c>
      <c r="D9" s="661">
        <v>60073</v>
      </c>
      <c r="E9" s="661">
        <v>61623</v>
      </c>
      <c r="F9" s="662">
        <v>52834</v>
      </c>
      <c r="G9" s="661">
        <v>57686</v>
      </c>
      <c r="H9" s="661">
        <v>60298</v>
      </c>
    </row>
    <row r="10" spans="1:8" s="324" customFormat="1" ht="19.5" customHeight="1">
      <c r="A10" s="740"/>
      <c r="B10" s="726"/>
      <c r="C10" s="663" t="s">
        <v>692</v>
      </c>
      <c r="D10" s="605">
        <f>D9/D5*100</f>
        <v>68.94877592479943</v>
      </c>
      <c r="E10" s="605">
        <f>E9/E5*100</f>
        <v>70.40697408710753</v>
      </c>
      <c r="F10" s="605">
        <f>F9/F5*100</f>
        <v>70.41528947649003</v>
      </c>
      <c r="G10" s="605">
        <f>G9/G5*100</f>
        <v>68.80979077701171</v>
      </c>
      <c r="H10" s="605">
        <f>H9/H5*100</f>
        <v>66.56143062148139</v>
      </c>
    </row>
    <row r="11" spans="1:8" s="324" customFormat="1" ht="19.5" customHeight="1">
      <c r="A11" s="740"/>
      <c r="B11" s="727"/>
      <c r="C11" s="664" t="s">
        <v>485</v>
      </c>
      <c r="D11" s="617">
        <f>(D6+D12)/D9*100</f>
        <v>44.852096615784134</v>
      </c>
      <c r="E11" s="617">
        <f>(E6+E12)/E9*100</f>
        <v>41.539684857926424</v>
      </c>
      <c r="F11" s="665">
        <f>(F6+F12)/F9*100</f>
        <v>41.79884165499489</v>
      </c>
      <c r="G11" s="617">
        <f>(G6+G12)/G9*100</f>
        <v>45.07506154006171</v>
      </c>
      <c r="H11" s="617">
        <f>(H6+H12)/H9*100</f>
        <v>50</v>
      </c>
    </row>
    <row r="12" spans="1:8" s="324" customFormat="1" ht="19.5" customHeight="1">
      <c r="A12" s="740"/>
      <c r="B12" s="734" t="s">
        <v>666</v>
      </c>
      <c r="C12" s="660" t="s">
        <v>483</v>
      </c>
      <c r="D12" s="661">
        <v>8919</v>
      </c>
      <c r="E12" s="661">
        <v>10576</v>
      </c>
      <c r="F12" s="662">
        <v>11292</v>
      </c>
      <c r="G12" s="661">
        <v>15427</v>
      </c>
      <c r="H12" s="661">
        <v>18422</v>
      </c>
    </row>
    <row r="13" spans="1:8" s="324" customFormat="1" ht="19.5" customHeight="1">
      <c r="A13" s="740"/>
      <c r="B13" s="735"/>
      <c r="C13" s="663" t="s">
        <v>692</v>
      </c>
      <c r="D13" s="605">
        <f>D12/D5*100</f>
        <v>10.236780791258738</v>
      </c>
      <c r="E13" s="605">
        <f>E12/E5*100</f>
        <v>12.083542799689228</v>
      </c>
      <c r="F13" s="605">
        <f>F12/F5*100</f>
        <v>15.049578846358887</v>
      </c>
      <c r="G13" s="605">
        <f>G12/G5*100</f>
        <v>18.40184173485698</v>
      </c>
      <c r="H13" s="605">
        <f>H12/H5*100</f>
        <v>20.33557787835302</v>
      </c>
    </row>
    <row r="14" spans="1:8" s="324" customFormat="1" ht="19.5" customHeight="1">
      <c r="A14" s="740"/>
      <c r="B14" s="735"/>
      <c r="C14" s="663" t="s">
        <v>486</v>
      </c>
      <c r="D14" s="605">
        <f>D12/D9*100</f>
        <v>14.846936227589765</v>
      </c>
      <c r="E14" s="605">
        <f>E12/E9*100</f>
        <v>17.1624231212372</v>
      </c>
      <c r="F14" s="666">
        <f>F12/F9*100</f>
        <v>21.372600976643827</v>
      </c>
      <c r="G14" s="605">
        <f>G12/G9*100</f>
        <v>26.743057240925005</v>
      </c>
      <c r="H14" s="605">
        <f>H12/H9*100</f>
        <v>30.55159375103652</v>
      </c>
    </row>
    <row r="15" spans="1:8" s="324" customFormat="1" ht="19.5" customHeight="1">
      <c r="A15" s="741"/>
      <c r="B15" s="725"/>
      <c r="C15" s="664" t="s">
        <v>487</v>
      </c>
      <c r="D15" s="617">
        <f>D12/D6*100</f>
        <v>49.481276005547855</v>
      </c>
      <c r="E15" s="617">
        <f>E12/E6*100</f>
        <v>70.40340833444282</v>
      </c>
      <c r="F15" s="665">
        <f>F12/F6*100</f>
        <v>104.63306152705707</v>
      </c>
      <c r="G15" s="617">
        <f>G12/G6*100</f>
        <v>145.8817966903073</v>
      </c>
      <c r="H15" s="617">
        <f>H12/H6*100</f>
        <v>157.0904749722862</v>
      </c>
    </row>
    <row r="16" spans="1:8" s="324" customFormat="1" ht="19.5" customHeight="1">
      <c r="A16" s="739" t="s">
        <v>663</v>
      </c>
      <c r="B16" s="732" t="s">
        <v>691</v>
      </c>
      <c r="C16" s="733"/>
      <c r="D16" s="391">
        <v>5278050</v>
      </c>
      <c r="E16" s="391">
        <v>5405040</v>
      </c>
      <c r="F16" s="392">
        <v>5401877</v>
      </c>
      <c r="G16" s="391">
        <v>5550574</v>
      </c>
      <c r="H16" s="391">
        <v>5590601</v>
      </c>
    </row>
    <row r="17" spans="1:8" s="324" customFormat="1" ht="19.5" customHeight="1">
      <c r="A17" s="728"/>
      <c r="B17" s="734" t="s">
        <v>664</v>
      </c>
      <c r="C17" s="660" t="s">
        <v>483</v>
      </c>
      <c r="D17" s="661">
        <v>1149105</v>
      </c>
      <c r="E17" s="661">
        <v>991045</v>
      </c>
      <c r="F17" s="662">
        <v>880094</v>
      </c>
      <c r="G17" s="661">
        <v>830112</v>
      </c>
      <c r="H17" s="661">
        <v>793885</v>
      </c>
    </row>
    <row r="18" spans="1:8" s="324" customFormat="1" ht="19.5" customHeight="1">
      <c r="A18" s="728"/>
      <c r="B18" s="735"/>
      <c r="C18" s="663" t="s">
        <v>692</v>
      </c>
      <c r="D18" s="605">
        <f>D17/D16*100</f>
        <v>21.77139284394805</v>
      </c>
      <c r="E18" s="605">
        <f>E17/E16*100</f>
        <v>18.335571984666164</v>
      </c>
      <c r="F18" s="605">
        <f>F17/F16*100</f>
        <v>16.29237392854373</v>
      </c>
      <c r="G18" s="605">
        <f>G17/G16*100</f>
        <v>14.955426231593345</v>
      </c>
      <c r="H18" s="605">
        <f>H17/H16*100</f>
        <v>14.200351625880653</v>
      </c>
    </row>
    <row r="19" spans="1:8" s="324" customFormat="1" ht="19.5" customHeight="1">
      <c r="A19" s="728"/>
      <c r="B19" s="725"/>
      <c r="C19" s="664" t="s">
        <v>484</v>
      </c>
      <c r="D19" s="617">
        <f>D17/D20*100</f>
        <v>32.08407661167268</v>
      </c>
      <c r="E19" s="617">
        <f>E17/E20*100</f>
        <v>26.40758564089446</v>
      </c>
      <c r="F19" s="665">
        <f>F17/F20*100</f>
        <v>23.434802289974705</v>
      </c>
      <c r="G19" s="617">
        <f>G17/G20*100</f>
        <v>21.981086635369472</v>
      </c>
      <c r="H19" s="617">
        <f>H17/H20*100</f>
        <v>21.646636991390533</v>
      </c>
    </row>
    <row r="20" spans="1:8" s="324" customFormat="1" ht="19.5" customHeight="1">
      <c r="A20" s="728"/>
      <c r="B20" s="734" t="s">
        <v>665</v>
      </c>
      <c r="C20" s="660" t="s">
        <v>483</v>
      </c>
      <c r="D20" s="661">
        <v>3581543</v>
      </c>
      <c r="E20" s="661">
        <v>3752880</v>
      </c>
      <c r="F20" s="662">
        <v>3755500</v>
      </c>
      <c r="G20" s="661">
        <v>3776483</v>
      </c>
      <c r="H20" s="661">
        <v>3667475</v>
      </c>
    </row>
    <row r="21" spans="1:8" s="324" customFormat="1" ht="19.5" customHeight="1">
      <c r="A21" s="728"/>
      <c r="B21" s="726"/>
      <c r="C21" s="663" t="s">
        <v>692</v>
      </c>
      <c r="D21" s="605">
        <f>D20/D16*100</f>
        <v>67.8573147279772</v>
      </c>
      <c r="E21" s="605">
        <f>E20/E16*100</f>
        <v>69.43297366902003</v>
      </c>
      <c r="F21" s="605">
        <f>F20/F16*100</f>
        <v>69.52213091856775</v>
      </c>
      <c r="G21" s="605">
        <f>G20/G16*100</f>
        <v>68.03770204667121</v>
      </c>
      <c r="H21" s="605">
        <f>H20/H16*100</f>
        <v>65.60072879463227</v>
      </c>
    </row>
    <row r="22" spans="1:8" s="324" customFormat="1" ht="19.5" customHeight="1">
      <c r="A22" s="728"/>
      <c r="B22" s="727"/>
      <c r="C22" s="664" t="s">
        <v>485</v>
      </c>
      <c r="D22" s="617">
        <f>(D17+D23)/D20*100</f>
        <v>47.3116475217525</v>
      </c>
      <c r="E22" s="617">
        <f>(E17+E23)/E20*100</f>
        <v>43.52513269808787</v>
      </c>
      <c r="F22" s="665">
        <f>(F17+F23)/F20*100</f>
        <v>43.771694847556915</v>
      </c>
      <c r="G22" s="617">
        <f>(G17+G23)/G20*100</f>
        <v>46.87064657778149</v>
      </c>
      <c r="H22" s="617">
        <f>(H17+H23)/H20*100</f>
        <v>51.873536970258826</v>
      </c>
    </row>
    <row r="23" spans="1:8" s="324" customFormat="1" ht="19.5" customHeight="1">
      <c r="A23" s="728"/>
      <c r="B23" s="734" t="s">
        <v>666</v>
      </c>
      <c r="C23" s="660" t="s">
        <v>483</v>
      </c>
      <c r="D23" s="661">
        <v>545382</v>
      </c>
      <c r="E23" s="661">
        <v>642401</v>
      </c>
      <c r="F23" s="662">
        <v>763752</v>
      </c>
      <c r="G23" s="661">
        <v>939950</v>
      </c>
      <c r="H23" s="661">
        <v>1108564</v>
      </c>
    </row>
    <row r="24" spans="1:8" s="324" customFormat="1" ht="19.5" customHeight="1">
      <c r="A24" s="728"/>
      <c r="B24" s="726"/>
      <c r="C24" s="663" t="s">
        <v>692</v>
      </c>
      <c r="D24" s="605">
        <f>D23/D16*100</f>
        <v>10.333020717878762</v>
      </c>
      <c r="E24" s="605">
        <f>E23/E16*100</f>
        <v>11.885221941003211</v>
      </c>
      <c r="F24" s="605">
        <f>F23/F16*100</f>
        <v>14.138641068650767</v>
      </c>
      <c r="G24" s="605">
        <f>G23/G16*100</f>
        <v>16.934284634345925</v>
      </c>
      <c r="H24" s="605">
        <f>H23/H16*100</f>
        <v>19.829066678162153</v>
      </c>
    </row>
    <row r="25" spans="1:8" s="324" customFormat="1" ht="19.5" customHeight="1">
      <c r="A25" s="728"/>
      <c r="B25" s="726"/>
      <c r="C25" s="663" t="s">
        <v>486</v>
      </c>
      <c r="D25" s="605">
        <f>D23/D20*100</f>
        <v>15.227570910079818</v>
      </c>
      <c r="E25" s="605">
        <f>E23/E20*100</f>
        <v>17.11754705719341</v>
      </c>
      <c r="F25" s="666">
        <f>F23/F20*100</f>
        <v>20.33689255758221</v>
      </c>
      <c r="G25" s="605">
        <f>G23/G20*100</f>
        <v>24.889559942412028</v>
      </c>
      <c r="H25" s="605">
        <f>H23/H20*100</f>
        <v>30.226899978868293</v>
      </c>
    </row>
    <row r="26" spans="1:8" s="324" customFormat="1" ht="19.5" customHeight="1">
      <c r="A26" s="729"/>
      <c r="B26" s="727"/>
      <c r="C26" s="664" t="s">
        <v>487</v>
      </c>
      <c r="D26" s="617">
        <f>D23/D17*100</f>
        <v>47.46145913558813</v>
      </c>
      <c r="E26" s="617">
        <f>E23/E17*100</f>
        <v>64.82056818812467</v>
      </c>
      <c r="F26" s="665">
        <f>F23/F17*100</f>
        <v>86.7807302401789</v>
      </c>
      <c r="G26" s="617">
        <f>G23/G17*100</f>
        <v>113.23170849234802</v>
      </c>
      <c r="H26" s="617">
        <f>H23/H17*100</f>
        <v>139.63785686843812</v>
      </c>
    </row>
    <row r="48" spans="2:8" ht="13.5">
      <c r="B48" s="322"/>
      <c r="C48" s="322"/>
      <c r="D48" s="322"/>
      <c r="E48" s="322"/>
      <c r="F48" s="322"/>
      <c r="G48" s="322"/>
      <c r="H48" s="322"/>
    </row>
    <row r="49" ht="13.5">
      <c r="C49" s="324"/>
    </row>
    <row r="50" ht="13.5">
      <c r="C50" s="324"/>
    </row>
    <row r="51" ht="13.5">
      <c r="C51" s="324"/>
    </row>
    <row r="52" ht="13.5">
      <c r="C52" s="324"/>
    </row>
    <row r="53" ht="13.5">
      <c r="C53" s="324"/>
    </row>
    <row r="54" ht="13.5">
      <c r="C54" s="324"/>
    </row>
    <row r="55" ht="13.5">
      <c r="C55" s="324"/>
    </row>
    <row r="56" ht="13.5">
      <c r="C56" s="324"/>
    </row>
    <row r="57" ht="13.5">
      <c r="C57" s="324"/>
    </row>
    <row r="58" ht="13.5">
      <c r="C58" s="324"/>
    </row>
    <row r="59" ht="13.5">
      <c r="C59" s="324"/>
    </row>
    <row r="60" ht="13.5">
      <c r="C60" s="324"/>
    </row>
    <row r="61" ht="13.5">
      <c r="C61" s="324"/>
    </row>
    <row r="62" ht="13.5">
      <c r="C62" s="324"/>
    </row>
    <row r="63" ht="13.5">
      <c r="C63" s="324"/>
    </row>
    <row r="64" ht="13.5">
      <c r="C64" s="324"/>
    </row>
    <row r="65" ht="13.5">
      <c r="C65" s="324"/>
    </row>
    <row r="66" ht="13.5">
      <c r="C66" s="324"/>
    </row>
    <row r="67" ht="13.5">
      <c r="C67" s="324"/>
    </row>
    <row r="68" ht="13.5">
      <c r="C68" s="324"/>
    </row>
    <row r="69" ht="13.5">
      <c r="C69" s="324"/>
    </row>
    <row r="70" ht="13.5">
      <c r="C70" s="324"/>
    </row>
    <row r="71" ht="13.5">
      <c r="C71" s="324"/>
    </row>
    <row r="72" ht="13.5">
      <c r="C72" s="324"/>
    </row>
    <row r="73" ht="13.5">
      <c r="C73" s="324"/>
    </row>
    <row r="74" ht="13.5">
      <c r="C74" s="324"/>
    </row>
    <row r="75" ht="13.5">
      <c r="C75" s="324"/>
    </row>
    <row r="76" ht="13.5">
      <c r="C76" s="324"/>
    </row>
  </sheetData>
  <mergeCells count="11">
    <mergeCell ref="A16:A26"/>
    <mergeCell ref="B16:C16"/>
    <mergeCell ref="B17:B19"/>
    <mergeCell ref="B20:B22"/>
    <mergeCell ref="B23:B26"/>
    <mergeCell ref="A4:C4"/>
    <mergeCell ref="A5:A15"/>
    <mergeCell ref="B5:C5"/>
    <mergeCell ref="B6:B8"/>
    <mergeCell ref="B9:B11"/>
    <mergeCell ref="B12:B15"/>
  </mergeCells>
  <hyperlinks>
    <hyperlink ref="A1" location="目次!A8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27"/>
  <sheetViews>
    <sheetView workbookViewId="0" topLeftCell="A1">
      <selection activeCell="A2" sqref="A2"/>
    </sheetView>
  </sheetViews>
  <sheetFormatPr defaultColWidth="9.00390625" defaultRowHeight="12.75"/>
  <cols>
    <col min="1" max="1" width="9.875" style="291" customWidth="1"/>
    <col min="2" max="4" width="10.75390625" style="291" customWidth="1"/>
    <col min="5" max="5" width="9.25390625" style="291" customWidth="1"/>
    <col min="6" max="8" width="11.25390625" style="324" customWidth="1"/>
    <col min="9" max="9" width="9.25390625" style="324" customWidth="1"/>
    <col min="10" max="16384" width="9.125" style="324" customWidth="1"/>
  </cols>
  <sheetData>
    <row r="1" spans="1:12" s="270" customFormat="1" ht="15" customHeight="1">
      <c r="A1" s="557" t="s">
        <v>368</v>
      </c>
      <c r="L1" s="271"/>
    </row>
    <row r="2" spans="1:33" s="331" customFormat="1" ht="18" customHeight="1">
      <c r="A2" s="545" t="s">
        <v>614</v>
      </c>
      <c r="B2" s="314"/>
      <c r="F2" s="314"/>
      <c r="M2" s="393"/>
      <c r="S2" s="332"/>
      <c r="T2" s="333"/>
      <c r="U2" s="334"/>
      <c r="W2" s="332"/>
      <c r="X2" s="335"/>
      <c r="Y2" s="334"/>
      <c r="AA2" s="332"/>
      <c r="AB2" s="333"/>
      <c r="AC2" s="334"/>
      <c r="AE2" s="332"/>
      <c r="AF2" s="333"/>
      <c r="AG2" s="334"/>
    </row>
    <row r="3" spans="1:33" s="331" customFormat="1" ht="6" customHeight="1">
      <c r="A3" s="545"/>
      <c r="B3" s="314"/>
      <c r="F3" s="314"/>
      <c r="M3" s="393"/>
      <c r="S3" s="332"/>
      <c r="T3" s="333"/>
      <c r="U3" s="334"/>
      <c r="W3" s="332"/>
      <c r="X3" s="335"/>
      <c r="Y3" s="334"/>
      <c r="AA3" s="332"/>
      <c r="AB3" s="333"/>
      <c r="AC3" s="334"/>
      <c r="AE3" s="332"/>
      <c r="AF3" s="333"/>
      <c r="AG3" s="334"/>
    </row>
    <row r="4" spans="1:9" ht="17.25" customHeight="1">
      <c r="A4" s="748" t="s">
        <v>398</v>
      </c>
      <c r="B4" s="748" t="s">
        <v>657</v>
      </c>
      <c r="C4" s="748"/>
      <c r="D4" s="748"/>
      <c r="E4" s="748"/>
      <c r="F4" s="730" t="s">
        <v>658</v>
      </c>
      <c r="G4" s="731"/>
      <c r="H4" s="731"/>
      <c r="I4" s="731"/>
    </row>
    <row r="5" spans="1:9" ht="24" customHeight="1">
      <c r="A5" s="748"/>
      <c r="B5" s="293" t="s">
        <v>9</v>
      </c>
      <c r="C5" s="293" t="s">
        <v>374</v>
      </c>
      <c r="D5" s="293" t="s">
        <v>375</v>
      </c>
      <c r="E5" s="293" t="s">
        <v>656</v>
      </c>
      <c r="F5" s="293" t="s">
        <v>9</v>
      </c>
      <c r="G5" s="293" t="s">
        <v>374</v>
      </c>
      <c r="H5" s="293" t="s">
        <v>375</v>
      </c>
      <c r="I5" s="293" t="s">
        <v>656</v>
      </c>
    </row>
    <row r="6" spans="1:9" s="396" customFormat="1" ht="12" customHeight="1">
      <c r="A6" s="394" t="s">
        <v>489</v>
      </c>
      <c r="B6" s="394" t="s">
        <v>6</v>
      </c>
      <c r="C6" s="394" t="s">
        <v>6</v>
      </c>
      <c r="D6" s="394" t="s">
        <v>6</v>
      </c>
      <c r="E6" s="395" t="s">
        <v>377</v>
      </c>
      <c r="F6" s="394" t="s">
        <v>6</v>
      </c>
      <c r="G6" s="394" t="s">
        <v>6</v>
      </c>
      <c r="H6" s="394" t="s">
        <v>6</v>
      </c>
      <c r="I6" s="395" t="s">
        <v>377</v>
      </c>
    </row>
    <row r="7" spans="1:9" ht="16.5" customHeight="1">
      <c r="A7" s="397" t="s">
        <v>490</v>
      </c>
      <c r="B7" s="398">
        <f>SUM(B8:B26)</f>
        <v>90590</v>
      </c>
      <c r="C7" s="398">
        <f>SUM(C8:C26)</f>
        <v>41391</v>
      </c>
      <c r="D7" s="398">
        <f>SUM(D8:D26)</f>
        <v>49199</v>
      </c>
      <c r="E7" s="399">
        <f aca="true" t="shared" si="0" ref="E7:E26">C7/D7*100</f>
        <v>84.12975873493363</v>
      </c>
      <c r="F7" s="398">
        <f>SUM(F8:F26)</f>
        <v>5590601</v>
      </c>
      <c r="G7" s="398">
        <f>SUM(G8:G26)</f>
        <v>2680288</v>
      </c>
      <c r="H7" s="398">
        <f>SUM(H8:H26)</f>
        <v>2910313</v>
      </c>
      <c r="I7" s="399">
        <f aca="true" t="shared" si="1" ref="I7:I26">G7/H7*100</f>
        <v>92.09621095737812</v>
      </c>
    </row>
    <row r="8" spans="1:9" ht="16.5" customHeight="1">
      <c r="A8" s="400" t="s">
        <v>491</v>
      </c>
      <c r="B8" s="401">
        <v>4226</v>
      </c>
      <c r="C8" s="401">
        <v>2179</v>
      </c>
      <c r="D8" s="401">
        <v>2047</v>
      </c>
      <c r="E8" s="402">
        <f t="shared" si="0"/>
        <v>106.4484611626771</v>
      </c>
      <c r="F8" s="401">
        <v>252707</v>
      </c>
      <c r="G8" s="401">
        <v>129242</v>
      </c>
      <c r="H8" s="401">
        <v>123465</v>
      </c>
      <c r="I8" s="402">
        <f t="shared" si="1"/>
        <v>104.67905884258697</v>
      </c>
    </row>
    <row r="9" spans="1:9" ht="16.5" customHeight="1">
      <c r="A9" s="400" t="s">
        <v>492</v>
      </c>
      <c r="B9" s="401">
        <v>3965</v>
      </c>
      <c r="C9" s="401">
        <v>1998</v>
      </c>
      <c r="D9" s="401">
        <v>1967</v>
      </c>
      <c r="E9" s="402">
        <f t="shared" si="0"/>
        <v>101.57600406710728</v>
      </c>
      <c r="F9" s="401">
        <v>272261</v>
      </c>
      <c r="G9" s="401">
        <v>139288</v>
      </c>
      <c r="H9" s="401">
        <v>132973</v>
      </c>
      <c r="I9" s="402">
        <f t="shared" si="1"/>
        <v>104.74908440059261</v>
      </c>
    </row>
    <row r="10" spans="1:9" ht="16.5" customHeight="1">
      <c r="A10" s="400" t="s">
        <v>493</v>
      </c>
      <c r="B10" s="401">
        <v>3536</v>
      </c>
      <c r="C10" s="401">
        <v>1786</v>
      </c>
      <c r="D10" s="401">
        <v>1750</v>
      </c>
      <c r="E10" s="402">
        <f t="shared" si="0"/>
        <v>102.05714285714285</v>
      </c>
      <c r="F10" s="401">
        <v>268917</v>
      </c>
      <c r="G10" s="401">
        <v>137855</v>
      </c>
      <c r="H10" s="401">
        <v>131062</v>
      </c>
      <c r="I10" s="402">
        <f t="shared" si="1"/>
        <v>105.183043139888</v>
      </c>
    </row>
    <row r="11" spans="1:9" ht="16.5" customHeight="1">
      <c r="A11" s="400" t="s">
        <v>494</v>
      </c>
      <c r="B11" s="401">
        <v>4012</v>
      </c>
      <c r="C11" s="401">
        <v>2043</v>
      </c>
      <c r="D11" s="401">
        <v>1969</v>
      </c>
      <c r="E11" s="402">
        <f t="shared" si="0"/>
        <v>103.75825292026408</v>
      </c>
      <c r="F11" s="401">
        <v>290117</v>
      </c>
      <c r="G11" s="401">
        <v>146811</v>
      </c>
      <c r="H11" s="401">
        <v>143306</v>
      </c>
      <c r="I11" s="402">
        <f t="shared" si="1"/>
        <v>102.44581524848924</v>
      </c>
    </row>
    <row r="12" spans="1:9" ht="16.5" customHeight="1">
      <c r="A12" s="400" t="s">
        <v>495</v>
      </c>
      <c r="B12" s="401">
        <v>4453</v>
      </c>
      <c r="C12" s="401">
        <v>2026</v>
      </c>
      <c r="D12" s="401">
        <v>2427</v>
      </c>
      <c r="E12" s="402">
        <f t="shared" si="0"/>
        <v>83.4775442933663</v>
      </c>
      <c r="F12" s="401">
        <v>310158</v>
      </c>
      <c r="G12" s="401">
        <v>150674</v>
      </c>
      <c r="H12" s="401">
        <v>159484</v>
      </c>
      <c r="I12" s="402">
        <f t="shared" si="1"/>
        <v>94.47593489002031</v>
      </c>
    </row>
    <row r="13" spans="1:9" ht="16.5" customHeight="1">
      <c r="A13" s="400" t="s">
        <v>496</v>
      </c>
      <c r="B13" s="401">
        <v>5332</v>
      </c>
      <c r="C13" s="401">
        <v>2306</v>
      </c>
      <c r="D13" s="401">
        <v>3026</v>
      </c>
      <c r="E13" s="402">
        <f t="shared" si="0"/>
        <v>76.20621282220753</v>
      </c>
      <c r="F13" s="401">
        <v>346890</v>
      </c>
      <c r="G13" s="401">
        <v>167884</v>
      </c>
      <c r="H13" s="401">
        <v>179006</v>
      </c>
      <c r="I13" s="402">
        <f t="shared" si="1"/>
        <v>93.78680044244328</v>
      </c>
    </row>
    <row r="14" spans="1:9" ht="16.5" customHeight="1">
      <c r="A14" s="400" t="s">
        <v>497</v>
      </c>
      <c r="B14" s="401">
        <v>7411</v>
      </c>
      <c r="C14" s="401">
        <v>3284</v>
      </c>
      <c r="D14" s="401">
        <v>4127</v>
      </c>
      <c r="E14" s="402">
        <f t="shared" si="0"/>
        <v>79.57354010176884</v>
      </c>
      <c r="F14" s="401">
        <v>431015</v>
      </c>
      <c r="G14" s="401">
        <v>210912</v>
      </c>
      <c r="H14" s="401">
        <v>220103</v>
      </c>
      <c r="I14" s="402">
        <f t="shared" si="1"/>
        <v>95.82422774791802</v>
      </c>
    </row>
    <row r="15" spans="1:9" ht="16.5" customHeight="1">
      <c r="A15" s="400" t="s">
        <v>498</v>
      </c>
      <c r="B15" s="401">
        <v>7279</v>
      </c>
      <c r="C15" s="401">
        <v>3394</v>
      </c>
      <c r="D15" s="401">
        <v>3885</v>
      </c>
      <c r="E15" s="402">
        <f t="shared" si="0"/>
        <v>87.36164736164737</v>
      </c>
      <c r="F15" s="401">
        <v>385849</v>
      </c>
      <c r="G15" s="401">
        <v>188620</v>
      </c>
      <c r="H15" s="401">
        <v>197229</v>
      </c>
      <c r="I15" s="402">
        <f t="shared" si="1"/>
        <v>95.63502324708841</v>
      </c>
    </row>
    <row r="16" spans="1:9" ht="16.5" customHeight="1">
      <c r="A16" s="400" t="s">
        <v>499</v>
      </c>
      <c r="B16" s="401">
        <v>6414</v>
      </c>
      <c r="C16" s="401">
        <v>2996</v>
      </c>
      <c r="D16" s="401">
        <v>3418</v>
      </c>
      <c r="E16" s="402">
        <f t="shared" si="0"/>
        <v>87.65359859566998</v>
      </c>
      <c r="F16" s="401">
        <v>354275</v>
      </c>
      <c r="G16" s="401">
        <v>172838</v>
      </c>
      <c r="H16" s="401">
        <v>181437</v>
      </c>
      <c r="I16" s="402">
        <f t="shared" si="1"/>
        <v>95.26061387699312</v>
      </c>
    </row>
    <row r="17" spans="1:9" ht="16.5" customHeight="1">
      <c r="A17" s="400" t="s">
        <v>500</v>
      </c>
      <c r="B17" s="401">
        <v>5547</v>
      </c>
      <c r="C17" s="401">
        <v>2598</v>
      </c>
      <c r="D17" s="401">
        <v>2949</v>
      </c>
      <c r="E17" s="402">
        <f t="shared" si="0"/>
        <v>88.09766022380468</v>
      </c>
      <c r="F17" s="401">
        <v>329474</v>
      </c>
      <c r="G17" s="401">
        <v>160373</v>
      </c>
      <c r="H17" s="401">
        <v>169101</v>
      </c>
      <c r="I17" s="402">
        <f t="shared" si="1"/>
        <v>94.83858758966535</v>
      </c>
    </row>
    <row r="18" spans="1:9" ht="16.5" customHeight="1">
      <c r="A18" s="400" t="s">
        <v>501</v>
      </c>
      <c r="B18" s="401">
        <v>5944</v>
      </c>
      <c r="C18" s="401">
        <v>2683</v>
      </c>
      <c r="D18" s="401">
        <v>3261</v>
      </c>
      <c r="E18" s="402">
        <f t="shared" si="0"/>
        <v>82.2753756516406</v>
      </c>
      <c r="F18" s="401">
        <v>373072</v>
      </c>
      <c r="G18" s="401">
        <v>181910</v>
      </c>
      <c r="H18" s="401">
        <v>191162</v>
      </c>
      <c r="I18" s="402">
        <f t="shared" si="1"/>
        <v>95.16012596645777</v>
      </c>
    </row>
    <row r="19" spans="1:9" ht="16.5" customHeight="1">
      <c r="A19" s="400" t="s">
        <v>502</v>
      </c>
      <c r="B19" s="401">
        <v>7655</v>
      </c>
      <c r="C19" s="401">
        <v>3505</v>
      </c>
      <c r="D19" s="401">
        <v>4150</v>
      </c>
      <c r="E19" s="402">
        <f t="shared" si="0"/>
        <v>84.4578313253012</v>
      </c>
      <c r="F19" s="401">
        <v>457257</v>
      </c>
      <c r="G19" s="401">
        <v>223381</v>
      </c>
      <c r="H19" s="401">
        <v>233876</v>
      </c>
      <c r="I19" s="402">
        <f t="shared" si="1"/>
        <v>95.51257931553472</v>
      </c>
    </row>
    <row r="20" spans="1:9" ht="16.5" customHeight="1">
      <c r="A20" s="400" t="s">
        <v>503</v>
      </c>
      <c r="B20" s="401">
        <v>6251</v>
      </c>
      <c r="C20" s="401">
        <v>2883</v>
      </c>
      <c r="D20" s="401">
        <v>3368</v>
      </c>
      <c r="E20" s="402">
        <f t="shared" si="0"/>
        <v>85.59976247030879</v>
      </c>
      <c r="F20" s="401">
        <v>389368</v>
      </c>
      <c r="G20" s="401">
        <v>188025</v>
      </c>
      <c r="H20" s="401">
        <v>201343</v>
      </c>
      <c r="I20" s="402">
        <f t="shared" si="1"/>
        <v>93.3854169253463</v>
      </c>
    </row>
    <row r="21" spans="1:9" ht="16.5" customHeight="1">
      <c r="A21" s="400" t="s">
        <v>504</v>
      </c>
      <c r="B21" s="401">
        <v>5343</v>
      </c>
      <c r="C21" s="401">
        <v>2401</v>
      </c>
      <c r="D21" s="401">
        <v>2942</v>
      </c>
      <c r="E21" s="402">
        <f t="shared" si="0"/>
        <v>81.61114887831408</v>
      </c>
      <c r="F21" s="401">
        <v>325891</v>
      </c>
      <c r="G21" s="401">
        <v>155154</v>
      </c>
      <c r="H21" s="401">
        <v>170737</v>
      </c>
      <c r="I21" s="402">
        <f t="shared" si="1"/>
        <v>90.87309721970047</v>
      </c>
    </row>
    <row r="22" spans="1:9" ht="16.5" customHeight="1">
      <c r="A22" s="400" t="s">
        <v>505</v>
      </c>
      <c r="B22" s="401">
        <v>4831</v>
      </c>
      <c r="C22" s="401">
        <v>2134</v>
      </c>
      <c r="D22" s="401">
        <v>2697</v>
      </c>
      <c r="E22" s="402">
        <f t="shared" si="0"/>
        <v>79.12495365220616</v>
      </c>
      <c r="F22" s="401">
        <v>291058</v>
      </c>
      <c r="G22" s="401">
        <v>133012</v>
      </c>
      <c r="H22" s="401">
        <v>158046</v>
      </c>
      <c r="I22" s="402">
        <f t="shared" si="1"/>
        <v>84.16030775850068</v>
      </c>
    </row>
    <row r="23" spans="1:9" ht="16.5" customHeight="1">
      <c r="A23" s="400" t="s">
        <v>506</v>
      </c>
      <c r="B23" s="401">
        <v>3755</v>
      </c>
      <c r="C23" s="401">
        <v>1582</v>
      </c>
      <c r="D23" s="401">
        <v>2173</v>
      </c>
      <c r="E23" s="402">
        <f t="shared" si="0"/>
        <v>72.8025770823746</v>
      </c>
      <c r="F23" s="401">
        <v>225832</v>
      </c>
      <c r="G23" s="401">
        <v>97504</v>
      </c>
      <c r="H23" s="401">
        <v>128328</v>
      </c>
      <c r="I23" s="402">
        <f t="shared" si="1"/>
        <v>75.98030048001995</v>
      </c>
    </row>
    <row r="24" spans="1:9" ht="16.5" customHeight="1">
      <c r="A24" s="400" t="s">
        <v>507</v>
      </c>
      <c r="B24" s="401">
        <v>2425</v>
      </c>
      <c r="C24" s="401">
        <v>911</v>
      </c>
      <c r="D24" s="401">
        <v>1514</v>
      </c>
      <c r="E24" s="402">
        <f t="shared" si="0"/>
        <v>60.17173051519155</v>
      </c>
      <c r="F24" s="401">
        <v>143078</v>
      </c>
      <c r="G24" s="401">
        <v>51461</v>
      </c>
      <c r="H24" s="401">
        <v>91617</v>
      </c>
      <c r="I24" s="402">
        <f t="shared" si="1"/>
        <v>56.16970649551939</v>
      </c>
    </row>
    <row r="25" spans="1:9" ht="16.5" customHeight="1">
      <c r="A25" s="403" t="s">
        <v>508</v>
      </c>
      <c r="B25" s="398">
        <v>2068</v>
      </c>
      <c r="C25" s="398">
        <v>602</v>
      </c>
      <c r="D25" s="398">
        <v>1466</v>
      </c>
      <c r="E25" s="404">
        <f t="shared" si="0"/>
        <v>41.06412005457026</v>
      </c>
      <c r="F25" s="398">
        <v>122705</v>
      </c>
      <c r="G25" s="398">
        <v>32946</v>
      </c>
      <c r="H25" s="398">
        <v>89759</v>
      </c>
      <c r="I25" s="404">
        <f t="shared" si="1"/>
        <v>36.70495437783398</v>
      </c>
    </row>
    <row r="26" spans="1:9" ht="16.5" customHeight="1">
      <c r="A26" s="405" t="s">
        <v>509</v>
      </c>
      <c r="B26" s="406">
        <v>143</v>
      </c>
      <c r="C26" s="407">
        <v>80</v>
      </c>
      <c r="D26" s="408">
        <v>63</v>
      </c>
      <c r="E26" s="409">
        <f t="shared" si="0"/>
        <v>126.98412698412697</v>
      </c>
      <c r="F26" s="406">
        <v>20677</v>
      </c>
      <c r="G26" s="407">
        <v>12398</v>
      </c>
      <c r="H26" s="408">
        <v>8279</v>
      </c>
      <c r="I26" s="409">
        <f t="shared" si="1"/>
        <v>149.75238555381085</v>
      </c>
    </row>
    <row r="27" spans="1:9" ht="16.5" customHeight="1">
      <c r="A27" s="410"/>
      <c r="B27" s="411"/>
      <c r="C27" s="411"/>
      <c r="D27" s="411"/>
      <c r="E27" s="412"/>
      <c r="F27" s="411"/>
      <c r="G27" s="411"/>
      <c r="H27" s="411"/>
      <c r="I27" s="412"/>
    </row>
    <row r="28" ht="13.5" customHeight="1"/>
    <row r="29" ht="13.5" customHeight="1"/>
    <row r="30" ht="13.5" customHeight="1"/>
    <row r="31" ht="13.5" customHeight="1"/>
    <row r="32" ht="13.5" customHeight="1"/>
  </sheetData>
  <mergeCells count="3">
    <mergeCell ref="A4:A5"/>
    <mergeCell ref="B4:E4"/>
    <mergeCell ref="F4:I4"/>
  </mergeCells>
  <hyperlinks>
    <hyperlink ref="A1" location="目次!A9" display="目次へ"/>
  </hyperlink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2" sqref="A2"/>
    </sheetView>
  </sheetViews>
  <sheetFormatPr defaultColWidth="9.00390625" defaultRowHeight="12.75"/>
  <cols>
    <col min="1" max="6" width="13.75390625" style="414" customWidth="1"/>
    <col min="7" max="16384" width="9.125" style="414" customWidth="1"/>
  </cols>
  <sheetData>
    <row r="1" spans="1:12" s="270" customFormat="1" ht="15" customHeight="1">
      <c r="A1" s="557" t="s">
        <v>368</v>
      </c>
      <c r="L1" s="271"/>
    </row>
    <row r="2" ht="18" customHeight="1">
      <c r="A2" s="546" t="s">
        <v>615</v>
      </c>
    </row>
    <row r="3" ht="6" customHeight="1">
      <c r="A3" s="546"/>
    </row>
    <row r="4" spans="1:6" ht="18" customHeight="1">
      <c r="A4" s="415" t="s">
        <v>510</v>
      </c>
      <c r="B4" s="416" t="s">
        <v>511</v>
      </c>
      <c r="C4" s="417" t="s">
        <v>512</v>
      </c>
      <c r="D4" s="416" t="s">
        <v>511</v>
      </c>
      <c r="E4" s="417" t="s">
        <v>513</v>
      </c>
      <c r="F4" s="418" t="s">
        <v>511</v>
      </c>
    </row>
    <row r="5" spans="1:6" ht="10.5" customHeight="1">
      <c r="A5" s="419"/>
      <c r="B5" s="574" t="s">
        <v>655</v>
      </c>
      <c r="C5" s="575"/>
      <c r="D5" s="574" t="s">
        <v>655</v>
      </c>
      <c r="E5" s="575"/>
      <c r="F5" s="574" t="s">
        <v>655</v>
      </c>
    </row>
    <row r="6" spans="1:6" ht="18" customHeight="1">
      <c r="A6" s="420" t="s">
        <v>514</v>
      </c>
      <c r="B6" s="576">
        <v>41.6</v>
      </c>
      <c r="C6" s="421" t="s">
        <v>327</v>
      </c>
      <c r="D6" s="577">
        <v>11.1</v>
      </c>
      <c r="E6" s="421" t="s">
        <v>328</v>
      </c>
      <c r="F6" s="579">
        <v>111</v>
      </c>
    </row>
    <row r="7" spans="1:6" ht="18" customHeight="1">
      <c r="A7" s="420" t="s">
        <v>515</v>
      </c>
      <c r="B7" s="576">
        <v>36.9</v>
      </c>
      <c r="C7" s="421" t="s">
        <v>329</v>
      </c>
      <c r="D7" s="577">
        <v>12.2</v>
      </c>
      <c r="E7" s="421" t="s">
        <v>330</v>
      </c>
      <c r="F7" s="579">
        <v>115.7</v>
      </c>
    </row>
    <row r="8" spans="1:6" ht="18" customHeight="1">
      <c r="A8" s="420" t="s">
        <v>516</v>
      </c>
      <c r="B8" s="576">
        <v>81.8</v>
      </c>
      <c r="C8" s="421" t="s">
        <v>331</v>
      </c>
      <c r="D8" s="577">
        <v>14</v>
      </c>
      <c r="E8" s="421" t="s">
        <v>332</v>
      </c>
      <c r="F8" s="579">
        <v>116.1</v>
      </c>
    </row>
    <row r="9" spans="1:6" ht="18" customHeight="1">
      <c r="A9" s="420"/>
      <c r="B9" s="422"/>
      <c r="C9" s="421" t="s">
        <v>333</v>
      </c>
      <c r="D9" s="577">
        <v>15.4</v>
      </c>
      <c r="E9" s="421" t="s">
        <v>334</v>
      </c>
      <c r="F9" s="579">
        <v>122.9</v>
      </c>
    </row>
    <row r="10" spans="1:6" ht="18" customHeight="1">
      <c r="A10" s="420"/>
      <c r="B10" s="422"/>
      <c r="C10" s="421" t="s">
        <v>335</v>
      </c>
      <c r="D10" s="577">
        <v>15.7</v>
      </c>
      <c r="E10" s="421" t="s">
        <v>336</v>
      </c>
      <c r="F10" s="579">
        <v>126.2</v>
      </c>
    </row>
    <row r="11" spans="1:6" ht="18" customHeight="1">
      <c r="A11" s="420"/>
      <c r="B11" s="422"/>
      <c r="C11" s="421" t="s">
        <v>337</v>
      </c>
      <c r="D11" s="577">
        <v>17.7</v>
      </c>
      <c r="E11" s="421" t="s">
        <v>338</v>
      </c>
      <c r="F11" s="579">
        <v>130</v>
      </c>
    </row>
    <row r="12" spans="1:6" ht="18" customHeight="1">
      <c r="A12" s="420"/>
      <c r="B12" s="422"/>
      <c r="C12" s="421" t="s">
        <v>339</v>
      </c>
      <c r="D12" s="577">
        <v>19.8</v>
      </c>
      <c r="E12" s="421" t="s">
        <v>340</v>
      </c>
      <c r="F12" s="579">
        <v>131.3</v>
      </c>
    </row>
    <row r="13" spans="1:6" ht="18" customHeight="1">
      <c r="A13" s="423"/>
      <c r="B13" s="424"/>
      <c r="C13" s="421" t="s">
        <v>341</v>
      </c>
      <c r="D13" s="577">
        <v>20.4</v>
      </c>
      <c r="E13" s="421" t="s">
        <v>342</v>
      </c>
      <c r="F13" s="579">
        <v>132.5</v>
      </c>
    </row>
    <row r="14" spans="1:6" ht="18" customHeight="1">
      <c r="A14" s="420"/>
      <c r="B14" s="422"/>
      <c r="C14" s="421" t="s">
        <v>343</v>
      </c>
      <c r="D14" s="577">
        <v>20.5</v>
      </c>
      <c r="E14" s="421" t="s">
        <v>344</v>
      </c>
      <c r="F14" s="579">
        <v>141</v>
      </c>
    </row>
    <row r="15" spans="1:6" ht="18" customHeight="1">
      <c r="A15" s="425"/>
      <c r="B15" s="426"/>
      <c r="C15" s="427" t="s">
        <v>345</v>
      </c>
      <c r="D15" s="578">
        <v>23.1</v>
      </c>
      <c r="E15" s="427" t="s">
        <v>346</v>
      </c>
      <c r="F15" s="580">
        <v>149.2</v>
      </c>
    </row>
    <row r="16" spans="1:6" ht="13.5" customHeight="1">
      <c r="A16" s="428"/>
      <c r="B16" s="429"/>
      <c r="C16" s="430"/>
      <c r="D16" s="431"/>
      <c r="E16" s="430"/>
      <c r="F16" s="431"/>
    </row>
  </sheetData>
  <hyperlinks>
    <hyperlink ref="A1" location="目次!A10" display="目次へ"/>
  </hyperlinks>
  <printOptions/>
  <pageMargins left="0.7874015748031497" right="0.5905511811023623" top="0.984251968503937" bottom="0.5905511811023623" header="0.5118110236220472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芦屋市</cp:lastModifiedBy>
  <cp:lastPrinted>2008-03-17T05:07:00Z</cp:lastPrinted>
  <dcterms:created xsi:type="dcterms:W3CDTF">2007-09-21T06:08:08Z</dcterms:created>
  <dcterms:modified xsi:type="dcterms:W3CDTF">2008-03-17T05:07:12Z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