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00" windowHeight="8100" activeTab="0"/>
  </bookViews>
  <sheets>
    <sheet name="目次" sheetId="1" r:id="rId1"/>
    <sheet name="表１" sheetId="2" r:id="rId2"/>
    <sheet name="表２" sheetId="3" r:id="rId3"/>
    <sheet name="表３" sheetId="4" r:id="rId4"/>
    <sheet name="表４" sheetId="5" r:id="rId5"/>
    <sheet name="表５" sheetId="6" r:id="rId6"/>
    <sheet name="表６" sheetId="7" r:id="rId7"/>
    <sheet name="表７" sheetId="8" r:id="rId8"/>
    <sheet name="表８" sheetId="9" r:id="rId9"/>
    <sheet name="表９" sheetId="10" r:id="rId10"/>
    <sheet name="表１０" sheetId="11" r:id="rId11"/>
    <sheet name="表１１" sheetId="12" r:id="rId12"/>
    <sheet name="表１２" sheetId="13" r:id="rId13"/>
    <sheet name="表１３" sheetId="14" r:id="rId14"/>
    <sheet name="表１４" sheetId="15" r:id="rId15"/>
    <sheet name="表１５" sheetId="16" r:id="rId16"/>
    <sheet name="表１６" sheetId="17" r:id="rId17"/>
    <sheet name="表１７" sheetId="18" r:id="rId18"/>
    <sheet name="表１８" sheetId="19" r:id="rId19"/>
    <sheet name="表１９" sheetId="20" r:id="rId20"/>
    <sheet name="表２０" sheetId="21" r:id="rId21"/>
    <sheet name="表２１" sheetId="22" r:id="rId22"/>
    <sheet name="表２２" sheetId="23" r:id="rId23"/>
    <sheet name="表２３" sheetId="24" r:id="rId24"/>
    <sheet name="表２４" sheetId="25" r:id="rId25"/>
    <sheet name="表２５" sheetId="26" r:id="rId26"/>
  </sheets>
  <definedNames>
    <definedName name="_xlnm.Print_Area" localSheetId="1">'表１'!$A$2:$H$22</definedName>
    <definedName name="_xlnm.Print_Area" localSheetId="10">'表１０'!$A$2:$E$13</definedName>
    <definedName name="_xlnm.Print_Area" localSheetId="11">'表１１'!$A$2:$K$10</definedName>
    <definedName name="_xlnm.Print_Area" localSheetId="12">'表１２'!$A$2:$K$9</definedName>
    <definedName name="_xlnm.Print_Area" localSheetId="13">'表１３'!$A$2:$L$10</definedName>
    <definedName name="_xlnm.Print_Area" localSheetId="14">'表１４'!$A$2:$F$10</definedName>
    <definedName name="_xlnm.Print_Area" localSheetId="15">'表１５'!$A$2:$M$21</definedName>
    <definedName name="_xlnm.Print_Area" localSheetId="16">'表１６'!$A$2:$Q$62</definedName>
    <definedName name="_xlnm.Print_Area" localSheetId="17">'表１７'!$A$2:$Q$70</definedName>
    <definedName name="_xlnm.Print_Area" localSheetId="18">'表１８'!$A$2:$Y$61</definedName>
    <definedName name="_xlnm.Print_Area" localSheetId="19">'表１９'!$A$2:$M$63</definedName>
    <definedName name="_xlnm.Print_Area" localSheetId="2">'表２'!$A$2:$Q$30</definedName>
    <definedName name="_xlnm.Print_Area" localSheetId="20">'表２０'!$A$2:$M$62</definedName>
    <definedName name="_xlnm.Print_Area" localSheetId="21">'表２１'!$A$2:$O$64</definedName>
    <definedName name="_xlnm.Print_Area" localSheetId="22">'表２２'!$A$2:$N$64</definedName>
    <definedName name="_xlnm.Print_Area" localSheetId="23">'表２３'!$A$2:$I$63</definedName>
    <definedName name="_xlnm.Print_Area" localSheetId="24">'表２４'!$A$2:$L$56</definedName>
    <definedName name="_xlnm.Print_Area" localSheetId="25">'表２５'!$A$2:$M$64</definedName>
    <definedName name="_xlnm.Print_Area" localSheetId="3">'表３'!$A$2:$M$19</definedName>
    <definedName name="_xlnm.Print_Area" localSheetId="4">'表４'!$A$2:$K$11</definedName>
    <definedName name="_xlnm.Print_Area" localSheetId="5">'表５'!$A$2:$AD$29</definedName>
    <definedName name="_xlnm.Print_Area" localSheetId="6">'表６'!$A$2:$H$23</definedName>
    <definedName name="_xlnm.Print_Area" localSheetId="7">'表７'!$A$2:$L$24</definedName>
    <definedName name="_xlnm.Print_Area" localSheetId="8">'表８'!$A$2:$F$13</definedName>
    <definedName name="_xlnm.Print_Area" localSheetId="9">'表９'!$A$2:$F$16</definedName>
    <definedName name="_xlnm.Print_Titles" localSheetId="18">'表１８'!$A:$A</definedName>
  </definedNames>
  <calcPr fullCalcOnLoad="1"/>
</workbook>
</file>

<file path=xl/sharedStrings.xml><?xml version="1.0" encoding="utf-8"?>
<sst xmlns="http://schemas.openxmlformats.org/spreadsheetml/2006/main" count="1793" uniqueCount="1003">
  <si>
    <t>区  　分</t>
  </si>
  <si>
    <t>合　計</t>
  </si>
  <si>
    <t>総  数</t>
  </si>
  <si>
    <t>５０～５４</t>
  </si>
  <si>
    <t>０～１４</t>
  </si>
  <si>
    <t>５１</t>
  </si>
  <si>
    <t>１５～６４</t>
  </si>
  <si>
    <t>５２</t>
  </si>
  <si>
    <t>６５歳以上</t>
  </si>
  <si>
    <t>５３</t>
  </si>
  <si>
    <t>５４</t>
  </si>
  <si>
    <t>０～　４</t>
  </si>
  <si>
    <t>５５～５９</t>
  </si>
  <si>
    <t>０</t>
  </si>
  <si>
    <t>１</t>
  </si>
  <si>
    <t>５６</t>
  </si>
  <si>
    <t>２</t>
  </si>
  <si>
    <t>５７</t>
  </si>
  <si>
    <t>３</t>
  </si>
  <si>
    <t>５８</t>
  </si>
  <si>
    <t>４</t>
  </si>
  <si>
    <t>５９</t>
  </si>
  <si>
    <t>６０～６４</t>
  </si>
  <si>
    <t>５</t>
  </si>
  <si>
    <t>６</t>
  </si>
  <si>
    <t>６１</t>
  </si>
  <si>
    <t>６２</t>
  </si>
  <si>
    <t>８</t>
  </si>
  <si>
    <t>６３</t>
  </si>
  <si>
    <t>９</t>
  </si>
  <si>
    <t>６４</t>
  </si>
  <si>
    <t>１０～１４</t>
  </si>
  <si>
    <t>６５～６９</t>
  </si>
  <si>
    <t>１０</t>
  </si>
  <si>
    <t>６５</t>
  </si>
  <si>
    <t>１１</t>
  </si>
  <si>
    <t>６６</t>
  </si>
  <si>
    <t>６７</t>
  </si>
  <si>
    <t>１３</t>
  </si>
  <si>
    <t>６８</t>
  </si>
  <si>
    <t>１４</t>
  </si>
  <si>
    <t>６９</t>
  </si>
  <si>
    <t>１５～１９</t>
  </si>
  <si>
    <t>７０～７４</t>
  </si>
  <si>
    <t>１５</t>
  </si>
  <si>
    <t>７０</t>
  </si>
  <si>
    <t>１６</t>
  </si>
  <si>
    <t>７１</t>
  </si>
  <si>
    <t>１７</t>
  </si>
  <si>
    <t>７２</t>
  </si>
  <si>
    <t>１８</t>
  </si>
  <si>
    <t>７３</t>
  </si>
  <si>
    <t>１９</t>
  </si>
  <si>
    <t>７４</t>
  </si>
  <si>
    <t>２０～２４</t>
  </si>
  <si>
    <t>７５～７９</t>
  </si>
  <si>
    <t>２０</t>
  </si>
  <si>
    <t>７５</t>
  </si>
  <si>
    <t>２１</t>
  </si>
  <si>
    <t>７６</t>
  </si>
  <si>
    <t>２２</t>
  </si>
  <si>
    <t>７７</t>
  </si>
  <si>
    <t>２３</t>
  </si>
  <si>
    <t>７８</t>
  </si>
  <si>
    <t>２４</t>
  </si>
  <si>
    <t>７９</t>
  </si>
  <si>
    <t>２５～２９</t>
  </si>
  <si>
    <t>８０～８４</t>
  </si>
  <si>
    <t>２５</t>
  </si>
  <si>
    <t>８０</t>
  </si>
  <si>
    <t>２６</t>
  </si>
  <si>
    <t>８１</t>
  </si>
  <si>
    <t>２７</t>
  </si>
  <si>
    <t>８２</t>
  </si>
  <si>
    <t>２８</t>
  </si>
  <si>
    <t>８３</t>
  </si>
  <si>
    <t>２９</t>
  </si>
  <si>
    <t>８４</t>
  </si>
  <si>
    <t>３０～３４</t>
  </si>
  <si>
    <t>８５～８９</t>
  </si>
  <si>
    <t>３０</t>
  </si>
  <si>
    <t>８５</t>
  </si>
  <si>
    <t>３１</t>
  </si>
  <si>
    <t>８６</t>
  </si>
  <si>
    <t>３２</t>
  </si>
  <si>
    <t>８７</t>
  </si>
  <si>
    <t>３３</t>
  </si>
  <si>
    <t>８８</t>
  </si>
  <si>
    <t>３４</t>
  </si>
  <si>
    <t>８９</t>
  </si>
  <si>
    <t>３５～３９</t>
  </si>
  <si>
    <t>９０～９４</t>
  </si>
  <si>
    <t>３５</t>
  </si>
  <si>
    <t>９０</t>
  </si>
  <si>
    <t>３６</t>
  </si>
  <si>
    <t>９１</t>
  </si>
  <si>
    <t>３７</t>
  </si>
  <si>
    <t>９２</t>
  </si>
  <si>
    <t>３８</t>
  </si>
  <si>
    <t>９３</t>
  </si>
  <si>
    <t>３９</t>
  </si>
  <si>
    <t>９４</t>
  </si>
  <si>
    <t>４０～４４</t>
  </si>
  <si>
    <t>９５～９９</t>
  </si>
  <si>
    <t>４０</t>
  </si>
  <si>
    <t>９５</t>
  </si>
  <si>
    <t>４１</t>
  </si>
  <si>
    <t>９６</t>
  </si>
  <si>
    <t>４２</t>
  </si>
  <si>
    <t>９７</t>
  </si>
  <si>
    <t>４３</t>
  </si>
  <si>
    <t>９８</t>
  </si>
  <si>
    <t>４４</t>
  </si>
  <si>
    <t>９９</t>
  </si>
  <si>
    <t>４５～４９</t>
  </si>
  <si>
    <t>１００歳以上</t>
  </si>
  <si>
    <t>４５</t>
  </si>
  <si>
    <t>４６</t>
  </si>
  <si>
    <t>４７</t>
  </si>
  <si>
    <t>４８</t>
  </si>
  <si>
    <t>４９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</si>
  <si>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</si>
  <si>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</si>
  <si>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</si>
  <si>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</si>
  <si>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</si>
  <si>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</si>
  <si>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</si>
  <si>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</si>
  <si>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</si>
  <si>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</si>
  <si>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</si>
  <si>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</si>
  <si>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</si>
  <si>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</si>
  <si>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</si>
  <si>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</si>
  <si>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不詳</t>
  </si>
  <si>
    <t>総数</t>
  </si>
  <si>
    <t>翠ケ丘町</t>
  </si>
  <si>
    <t>町名</t>
  </si>
  <si>
    <t>世帯数</t>
  </si>
  <si>
    <t>男</t>
  </si>
  <si>
    <t>女</t>
  </si>
  <si>
    <t>90歳以上</t>
  </si>
  <si>
    <t>奥山</t>
  </si>
  <si>
    <t>奥池町</t>
  </si>
  <si>
    <t>-</t>
  </si>
  <si>
    <t>奥池南町</t>
  </si>
  <si>
    <t>六麓荘町</t>
  </si>
  <si>
    <t>剱谷</t>
  </si>
  <si>
    <t>朝日ヶ丘町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</si>
  <si>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</si>
  <si>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</si>
  <si>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</si>
  <si>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</si>
  <si>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</si>
  <si>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</si>
  <si>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</si>
  <si>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</si>
  <si>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</si>
  <si>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</si>
  <si>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</si>
  <si>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</si>
  <si>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</si>
  <si>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</si>
  <si>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-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</si>
  <si>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</si>
  <si>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</si>
  <si>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</si>
  <si>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</si>
  <si>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</si>
  <si>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</si>
  <si>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</si>
  <si>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-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</si>
  <si>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</si>
  <si>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</si>
  <si>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</si>
  <si>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</si>
  <si>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</si>
  <si>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</si>
  <si>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</si>
  <si>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</si>
  <si>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</si>
  <si>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</si>
  <si>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</si>
  <si>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</si>
  <si>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</si>
  <si>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</si>
  <si>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</si>
  <si>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</si>
  <si>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</si>
  <si>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</si>
  <si>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</si>
  <si>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</si>
  <si>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</si>
  <si>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</si>
  <si>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</si>
  <si>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</si>
  <si>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</si>
  <si>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</si>
  <si>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</si>
  <si>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</si>
  <si>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 xml:space="preserve">         -</t>
  </si>
  <si>
    <t>-</t>
  </si>
  <si>
    <t>（表　１９）　町別・年齢３区分別人口・人口構成比及び年齢構造指数</t>
  </si>
  <si>
    <t>区　分</t>
  </si>
  <si>
    <t>人　　　　　口</t>
  </si>
  <si>
    <t>年齢３区分別人口構成比</t>
  </si>
  <si>
    <t>年　齢　構　造　指　数</t>
  </si>
  <si>
    <t>年齢
不詳</t>
  </si>
  <si>
    <t>0～14歳</t>
  </si>
  <si>
    <t>15～64歳</t>
  </si>
  <si>
    <t>65歳以上</t>
  </si>
  <si>
    <t>生産年齢人口</t>
  </si>
  <si>
    <t>従属人口</t>
  </si>
  <si>
    <t>老年化</t>
  </si>
  <si>
    <t>%</t>
  </si>
  <si>
    <t>陽光町</t>
  </si>
  <si>
    <t>（表　２０）　町別面積，１人当たり人口，人口密度，接近度</t>
  </si>
  <si>
    <t>人 口 総 数</t>
  </si>
  <si>
    <t>面     積</t>
  </si>
  <si>
    <t>１人当たり面積</t>
  </si>
  <si>
    <t>人 口 密 度</t>
  </si>
  <si>
    <t>接 近 度</t>
  </si>
  <si>
    <t>（表　２１）　家族類型別一般世帯数</t>
  </si>
  <si>
    <t>一般
世帯数</t>
  </si>
  <si>
    <t>家族類型別世帯数</t>
  </si>
  <si>
    <t>核家族世帯</t>
  </si>
  <si>
    <t>夫 婦　と 親</t>
  </si>
  <si>
    <t>夫婦と親 と　子 供</t>
  </si>
  <si>
    <t>その他の世帯</t>
  </si>
  <si>
    <t>単 独　世 帯</t>
  </si>
  <si>
    <t>65 歳 以上の単 独 世 帯</t>
  </si>
  <si>
    <t>６歳未満</t>
  </si>
  <si>
    <t>18歳未満</t>
  </si>
  <si>
    <t>65歳　以上</t>
  </si>
  <si>
    <t>夫 婦　の み</t>
  </si>
  <si>
    <t>夫婦と子 供</t>
  </si>
  <si>
    <t>男親と子 供</t>
  </si>
  <si>
    <t>女親と子 供</t>
  </si>
  <si>
    <t>奥山</t>
  </si>
  <si>
    <t>奥池町</t>
  </si>
  <si>
    <t>奥池南町</t>
  </si>
  <si>
    <t>六麓荘町</t>
  </si>
  <si>
    <t>剱谷</t>
  </si>
  <si>
    <t xml:space="preserve"> -</t>
  </si>
  <si>
    <t>-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</si>
  <si>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</si>
  <si>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</si>
  <si>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</si>
  <si>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</si>
  <si>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</si>
  <si>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</si>
  <si>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</si>
  <si>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</si>
  <si>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</si>
  <si>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</si>
  <si>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</si>
  <si>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</si>
  <si>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</si>
  <si>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</si>
  <si>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</si>
  <si>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</si>
  <si>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</si>
  <si>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</si>
  <si>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</si>
  <si>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</si>
  <si>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</si>
  <si>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</si>
  <si>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</si>
  <si>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</si>
  <si>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</si>
  <si>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</si>
  <si>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</si>
  <si>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</si>
  <si>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</si>
  <si>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</si>
  <si>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</si>
  <si>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</si>
  <si>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</si>
  <si>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</si>
  <si>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</si>
  <si>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</si>
  <si>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</si>
  <si>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</si>
  <si>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</si>
  <si>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</si>
  <si>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</si>
  <si>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</si>
  <si>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</si>
  <si>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</si>
  <si>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</si>
  <si>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</si>
  <si>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</si>
  <si>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</si>
  <si>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</si>
  <si>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</si>
  <si>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</si>
  <si>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（表　２２）　家族類型別一般世帯人員数</t>
  </si>
  <si>
    <t>一般世帯人員</t>
  </si>
  <si>
    <t>家族類型別世帯人員</t>
  </si>
  <si>
    <t>核　家　族　世　帯</t>
  </si>
  <si>
    <t>６歳　未満</t>
  </si>
  <si>
    <t>18歳　未満</t>
  </si>
  <si>
    <t>夫婦　のみ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</si>
  <si>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</si>
  <si>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</si>
  <si>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</si>
  <si>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</si>
  <si>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</si>
  <si>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</si>
  <si>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</si>
  <si>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</si>
  <si>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</si>
  <si>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</si>
  <si>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</si>
  <si>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</si>
  <si>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</si>
  <si>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</si>
  <si>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</si>
  <si>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</si>
  <si>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</si>
  <si>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</si>
  <si>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</si>
  <si>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</si>
  <si>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</si>
  <si>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</si>
  <si>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</si>
  <si>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</si>
  <si>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</si>
  <si>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</si>
  <si>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</si>
  <si>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</si>
  <si>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</si>
  <si>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</si>
  <si>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</si>
  <si>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</si>
  <si>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</si>
  <si>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</si>
  <si>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</si>
  <si>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</si>
  <si>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</si>
  <si>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</si>
  <si>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</si>
  <si>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</si>
  <si>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</si>
  <si>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</si>
  <si>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</si>
  <si>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</si>
  <si>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</si>
  <si>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</si>
  <si>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</si>
  <si>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</si>
  <si>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</si>
  <si>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</si>
  <si>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</si>
  <si>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</si>
  <si>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</si>
  <si>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</si>
  <si>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</si>
  <si>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</si>
  <si>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-</t>
  </si>
  <si>
    <t>（表　２３）　家族類型別（一般世帯）１世帯当たり人員</t>
  </si>
  <si>
    <t>１ 世 帯　当 た り　人 員 数</t>
  </si>
  <si>
    <t>家族類型別世帯人員数</t>
  </si>
  <si>
    <t>核 家 族　世帯人員</t>
  </si>
  <si>
    <t>夫婦と親世帯人員</t>
  </si>
  <si>
    <t>夫 婦 と　親と子供　　世帯人員</t>
  </si>
  <si>
    <t>その他の
世帯人員</t>
  </si>
  <si>
    <t>6歳未満</t>
  </si>
  <si>
    <t>奥山</t>
  </si>
  <si>
    <t>奥池町</t>
  </si>
  <si>
    <t>奥池南町</t>
  </si>
  <si>
    <t>六麓荘町</t>
  </si>
  <si>
    <t>剱谷</t>
  </si>
  <si>
    <t xml:space="preserve">         - 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</si>
  <si>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</si>
  <si>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</si>
  <si>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</si>
  <si>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</si>
  <si>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</si>
  <si>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</si>
  <si>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</si>
  <si>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</si>
  <si>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</si>
  <si>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</si>
  <si>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</si>
  <si>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</si>
  <si>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</si>
  <si>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</si>
  <si>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</si>
  <si>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</si>
  <si>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</si>
  <si>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</si>
  <si>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</si>
  <si>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</si>
  <si>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</si>
  <si>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</si>
  <si>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</si>
  <si>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</si>
  <si>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</si>
  <si>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</si>
  <si>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</si>
  <si>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</si>
  <si>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</si>
  <si>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</si>
  <si>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</si>
  <si>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</si>
  <si>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</si>
  <si>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</si>
  <si>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</si>
  <si>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</si>
  <si>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</si>
  <si>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</si>
  <si>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</si>
  <si>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</si>
  <si>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</si>
  <si>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</si>
  <si>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</si>
  <si>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</si>
  <si>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</si>
  <si>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</si>
  <si>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</si>
  <si>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</si>
  <si>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</si>
  <si>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</si>
  <si>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</si>
  <si>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（表　２４）　職業・年齢（５歳階級）・男女別１５歳以上就業者</t>
  </si>
  <si>
    <t>専門的･
技術的
職業
従事者</t>
  </si>
  <si>
    <t>管理的　職業
従事者</t>
  </si>
  <si>
    <t>事務
従事者</t>
  </si>
  <si>
    <t>販売
従事者</t>
  </si>
  <si>
    <t>サービ
ス職業
従事者</t>
  </si>
  <si>
    <t>保安
職業
従事者</t>
  </si>
  <si>
    <t>農　林　漁　業　作業者</t>
  </si>
  <si>
    <t>運輸･
通信
従事者　</t>
  </si>
  <si>
    <t>生産工
程・
労務
作業者</t>
  </si>
  <si>
    <t>分類
不能
の職業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</si>
  <si>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</si>
  <si>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</si>
  <si>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</si>
  <si>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</si>
  <si>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</si>
  <si>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</si>
  <si>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</si>
  <si>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</si>
  <si>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</si>
  <si>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</si>
  <si>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</si>
  <si>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</si>
  <si>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</si>
  <si>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</si>
  <si>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</si>
  <si>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</si>
  <si>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</si>
  <si>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</si>
  <si>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</si>
  <si>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</si>
  <si>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</si>
  <si>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</si>
  <si>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</si>
  <si>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</si>
  <si>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</si>
  <si>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</si>
  <si>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</si>
  <si>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</si>
  <si>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</si>
  <si>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（表　２５）　町別労働力人口</t>
  </si>
  <si>
    <t>非　労　働　力　人　口</t>
  </si>
  <si>
    <t>就      業      者</t>
  </si>
  <si>
    <t>完  全  失業者</t>
  </si>
  <si>
    <t>家 事</t>
  </si>
  <si>
    <t>通 学</t>
  </si>
  <si>
    <t>病  気  その他</t>
  </si>
  <si>
    <t>家 事 の かたわら仕    事</t>
  </si>
  <si>
    <t>通 学 の かたわら仕   事</t>
  </si>
  <si>
    <t>休業者</t>
  </si>
  <si>
    <t>町名</t>
  </si>
  <si>
    <t>％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</si>
  <si>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</si>
  <si>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</si>
  <si>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</si>
  <si>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</si>
  <si>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</si>
  <si>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</si>
  <si>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</si>
  <si>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</si>
  <si>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</si>
  <si>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</si>
  <si>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</si>
  <si>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</si>
  <si>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</si>
  <si>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</si>
  <si>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</si>
  <si>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</si>
  <si>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</si>
  <si>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</si>
  <si>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</si>
  <si>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</si>
  <si>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</si>
  <si>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</si>
  <si>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</si>
  <si>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</si>
  <si>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</si>
  <si>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</si>
  <si>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</si>
  <si>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</si>
  <si>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</si>
  <si>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</si>
  <si>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</si>
  <si>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</si>
  <si>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</si>
  <si>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</si>
  <si>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</si>
  <si>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</si>
  <si>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</si>
  <si>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</si>
  <si>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</si>
  <si>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</si>
  <si>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</si>
  <si>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</si>
  <si>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</si>
  <si>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</si>
  <si>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</si>
  <si>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</si>
  <si>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</si>
  <si>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</si>
  <si>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</si>
  <si>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</si>
  <si>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</si>
  <si>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</si>
  <si>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</si>
  <si>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</si>
  <si>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</si>
  <si>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</si>
  <si>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－</t>
  </si>
  <si>
    <t>－</t>
  </si>
  <si>
    <t>（表　１８）　町別・年齢別・人口</t>
  </si>
  <si>
    <t>㎡</t>
  </si>
  <si>
    <t>ｍ</t>
  </si>
  <si>
    <t>-</t>
  </si>
  <si>
    <t>総　数</t>
  </si>
  <si>
    <t xml:space="preserve"> 0～ 4歳</t>
  </si>
  <si>
    <t>40～44歳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</si>
  <si>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</si>
  <si>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</si>
  <si>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</si>
  <si>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</si>
  <si>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</si>
  <si>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</si>
  <si>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</si>
  <si>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</si>
  <si>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</si>
  <si>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</si>
  <si>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</si>
  <si>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</si>
  <si>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</si>
  <si>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</si>
  <si>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</si>
  <si>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</si>
  <si>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</si>
  <si>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夫婦と
子　供</t>
  </si>
  <si>
    <t>男親と
子　供</t>
  </si>
  <si>
    <t>女親と
子　供</t>
  </si>
  <si>
    <t>夫　婦
と　親</t>
  </si>
  <si>
    <t>夫婦と
親　と
子　供</t>
  </si>
  <si>
    <t xml:space="preserve">         -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</si>
  <si>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</si>
  <si>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</si>
  <si>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</si>
  <si>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</si>
  <si>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</si>
  <si>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</si>
  <si>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</si>
  <si>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</si>
  <si>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</si>
  <si>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</si>
  <si>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</si>
  <si>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</si>
  <si>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</si>
  <si>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</si>
  <si>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</si>
  <si>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</si>
  <si>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</si>
  <si>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</si>
  <si>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</si>
  <si>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</si>
  <si>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</si>
  <si>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</si>
  <si>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</si>
  <si>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</si>
  <si>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</si>
  <si>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</si>
  <si>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</si>
  <si>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</si>
  <si>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</si>
  <si>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</si>
  <si>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</si>
  <si>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</si>
  <si>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</si>
  <si>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</si>
  <si>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</si>
  <si>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</si>
  <si>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</si>
  <si>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</si>
  <si>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</si>
  <si>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</si>
  <si>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</si>
  <si>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</si>
  <si>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</si>
  <si>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</si>
  <si>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</si>
  <si>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</si>
  <si>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</si>
  <si>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</si>
  <si>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</si>
  <si>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</si>
  <si>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</si>
  <si>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 xml:space="preserve"> -</t>
  </si>
  <si>
    <t xml:space="preserve">         -</t>
  </si>
  <si>
    <t>（表　１７）　年齢別・男女別人口</t>
  </si>
  <si>
    <t>国勢調査結果概要　統計表一覧</t>
  </si>
  <si>
    <t>（表　１）　国勢調査人口・世帯数の推移</t>
  </si>
  <si>
    <t>（表１９）　町別・年齢３区分別人口，人口構成比及び年齢構造指数</t>
  </si>
  <si>
    <t>（表　７）　年齢別５歳階級の男女別人口　</t>
  </si>
  <si>
    <t>（表　８）　兵庫県下の接近度　</t>
  </si>
  <si>
    <t>（表　９）　兵庫県下の１世帯当たり人員数　</t>
  </si>
  <si>
    <t>（表１０）　世帯数，世帯人員数の推移　</t>
  </si>
  <si>
    <t>（表１１）　家族類型別一般世帯数　</t>
  </si>
  <si>
    <t>（表１２）　家族類型別一般世帯人員数　</t>
  </si>
  <si>
    <t>（表１３）　核家族の世帯数及び構成比の推移　</t>
  </si>
  <si>
    <t>（表１４）　６５歳以上親族のいる一般世帯の割合　</t>
  </si>
  <si>
    <t>（表１５）　労働力状態，男女別１５歳以上人口　</t>
  </si>
  <si>
    <t>（表１６）　町別人口数（確定数）　</t>
  </si>
  <si>
    <t>（表１７）　年齢別・男女別人口　</t>
  </si>
  <si>
    <t>（表１８）　町別・年齢別人口　</t>
  </si>
  <si>
    <t>（表２０）　町別面積，１人当たり面積，人口密度，接近度　</t>
  </si>
  <si>
    <t>（表２１）　家族類型別一般世帯数　</t>
  </si>
  <si>
    <t>（表２２）　家族類型別一般世帯人員数　</t>
  </si>
  <si>
    <t>（表２３）　家族類型別（一般世帯）１世帯当たり人員　</t>
  </si>
  <si>
    <t>（表２４）　職業・年齢（５歳階級）・男女別１５歳以上就業者数</t>
  </si>
  <si>
    <t>（表２５）　町別労働力人口</t>
  </si>
  <si>
    <t>（表　２）　県下各市の人口，面積，人口密度，世帯数</t>
  </si>
  <si>
    <t>（表　３）　年齢構造係数の推移</t>
  </si>
  <si>
    <t>（表　４）　老年人口の推移</t>
  </si>
  <si>
    <t>（表　５）　年齢別（５歳階級）人口構造の推移</t>
  </si>
  <si>
    <t>（表　６）　年齢構造指数の推移</t>
  </si>
  <si>
    <t>　３　　〃</t>
  </si>
  <si>
    <t>　４　　〃</t>
  </si>
  <si>
    <t>　５　　〃</t>
  </si>
  <si>
    <t>　６　　〃</t>
  </si>
  <si>
    <t>　７　　〃</t>
  </si>
  <si>
    <t>　８　　〃</t>
  </si>
  <si>
    <t>　９　　〃</t>
  </si>
  <si>
    <t>（表　１）　国勢調査人口・世帯数の推移</t>
  </si>
  <si>
    <t>区  分</t>
  </si>
  <si>
    <t>人     口</t>
  </si>
  <si>
    <t>人 口 指 数</t>
  </si>
  <si>
    <t>世帯数</t>
  </si>
  <si>
    <t>世  帯</t>
  </si>
  <si>
    <t>摘    要</t>
  </si>
  <si>
    <t>総 数</t>
  </si>
  <si>
    <t>男</t>
  </si>
  <si>
    <t>女</t>
  </si>
  <si>
    <t>大正9年＝100</t>
  </si>
  <si>
    <t>人員数</t>
  </si>
  <si>
    <t>人</t>
  </si>
  <si>
    <t>％</t>
  </si>
  <si>
    <t>世帯</t>
  </si>
  <si>
    <t>大正　9年</t>
  </si>
  <si>
    <t>第１回国勢調査</t>
  </si>
  <si>
    <t>　　14</t>
  </si>
  <si>
    <t>　２　　〃</t>
  </si>
  <si>
    <t>昭和　5年</t>
  </si>
  <si>
    <t>　　10</t>
  </si>
  <si>
    <t>　　15</t>
  </si>
  <si>
    <t>　　22</t>
  </si>
  <si>
    <t>　　25</t>
  </si>
  <si>
    <t>　　30</t>
  </si>
  <si>
    <t>　　35</t>
  </si>
  <si>
    <t>　　40</t>
  </si>
  <si>
    <t>　10　　〃</t>
  </si>
  <si>
    <t>　　45</t>
  </si>
  <si>
    <t>　11　　〃</t>
  </si>
  <si>
    <t>　　50</t>
  </si>
  <si>
    <t>　12　　〃</t>
  </si>
  <si>
    <t>　　55</t>
  </si>
  <si>
    <t>　13　　〃</t>
  </si>
  <si>
    <t>　　60</t>
  </si>
  <si>
    <t>　14　　〃</t>
  </si>
  <si>
    <t>平成　2年</t>
  </si>
  <si>
    <t>　15　　〃</t>
  </si>
  <si>
    <t xml:space="preserve">    7</t>
  </si>
  <si>
    <t>　16　　〃</t>
  </si>
  <si>
    <t>　　12</t>
  </si>
  <si>
    <t>　17　　〃</t>
  </si>
  <si>
    <t>（表　２）　県下各市の人口，面積，人口密度，世帯数</t>
  </si>
  <si>
    <t>区　　分</t>
  </si>
  <si>
    <t>人　　　　口　　　　総　　　　数</t>
  </si>
  <si>
    <t>面　積</t>
  </si>
  <si>
    <t>人 口 密 度　 (１k㎡　当たり)</t>
  </si>
  <si>
    <t>県全体に占める　割合(％)12年</t>
  </si>
  <si>
    <t>世　　　　　　帯　　　　　　数</t>
  </si>
  <si>
    <t>平　成　１　２　年</t>
  </si>
  <si>
    <t>平成７年</t>
  </si>
  <si>
    <t>平成７年～平成12年の　　増 加  （△は減少）</t>
  </si>
  <si>
    <t>平成1２年</t>
  </si>
  <si>
    <t>平成７年～平成12年の増 加 (△は減少）</t>
  </si>
  <si>
    <t>総　数</t>
  </si>
  <si>
    <t>女100人　につき男</t>
  </si>
  <si>
    <t>増 加 数</t>
  </si>
  <si>
    <t>増 加 率</t>
  </si>
  <si>
    <t>人　口</t>
  </si>
  <si>
    <t>１世帯当たり人員</t>
  </si>
  <si>
    <t>増加数</t>
  </si>
  <si>
    <t>増加率</t>
  </si>
  <si>
    <t>県全体</t>
  </si>
  <si>
    <t>　市部</t>
  </si>
  <si>
    <t>　郡部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</si>
  <si>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</si>
  <si>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</si>
  <si>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</si>
  <si>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</si>
  <si>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</si>
  <si>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</si>
  <si>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</si>
  <si>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</si>
  <si>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</si>
  <si>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</si>
  <si>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</si>
  <si>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</si>
  <si>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</si>
  <si>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</si>
  <si>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</si>
  <si>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</si>
  <si>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</si>
  <si>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</si>
  <si>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</si>
  <si>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</si>
  <si>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</si>
  <si>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</si>
  <si>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昭和45年</t>
  </si>
  <si>
    <t>昭和55年</t>
  </si>
  <si>
    <t>年少人口</t>
  </si>
  <si>
    <t>生産年齢人口</t>
  </si>
  <si>
    <t>老年人口</t>
  </si>
  <si>
    <t>年齢不詳</t>
  </si>
  <si>
    <t>（表　４）　老年人口の推移</t>
  </si>
  <si>
    <t>総人口</t>
  </si>
  <si>
    <t>増加率（Ａ）</t>
  </si>
  <si>
    <t>増加率（Ｂ）</t>
  </si>
  <si>
    <t>老年人口割合</t>
  </si>
  <si>
    <t>昭和５０年</t>
  </si>
  <si>
    <t>　　５５年</t>
  </si>
  <si>
    <t>　　６０年</t>
  </si>
  <si>
    <t>平成　２年</t>
  </si>
  <si>
    <t>　　　７年</t>
  </si>
  <si>
    <t>　　１２年</t>
  </si>
  <si>
    <t>区　　分</t>
  </si>
  <si>
    <t>昭和50年</t>
  </si>
  <si>
    <t>昭和55年</t>
  </si>
  <si>
    <t>昭和60年</t>
  </si>
  <si>
    <t>平成2年</t>
  </si>
  <si>
    <t>平成７年</t>
  </si>
  <si>
    <t>歳</t>
  </si>
  <si>
    <t>%</t>
  </si>
  <si>
    <t>　０～　４</t>
  </si>
  <si>
    <t>　５～　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</si>
  <si>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</si>
  <si>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</si>
  <si>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</si>
  <si>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</si>
  <si>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</si>
  <si>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</si>
  <si>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</si>
  <si>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</si>
  <si>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</si>
  <si>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</si>
  <si>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</si>
  <si>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６５以上</t>
  </si>
  <si>
    <t>年齢不詳</t>
  </si>
  <si>
    <t>平成12年</t>
  </si>
  <si>
    <t>（表　５）　年齢別（５歳階級）人口構造の推移</t>
  </si>
  <si>
    <t>区　　　　　　分</t>
  </si>
  <si>
    <t>昭４５年</t>
  </si>
  <si>
    <t>昭和５５年</t>
  </si>
  <si>
    <t>昭和６０年</t>
  </si>
  <si>
    <t>平成　７年</t>
  </si>
  <si>
    <t>平成１２年</t>
  </si>
  <si>
    <t>構成比</t>
  </si>
  <si>
    <t>増加人口</t>
  </si>
  <si>
    <t>歳　</t>
  </si>
  <si>
    <t>（図２の参照用）</t>
  </si>
  <si>
    <t>　０　～　　４</t>
  </si>
  <si>
    <t>　５　～　　９</t>
  </si>
  <si>
    <t>１０　～　１４</t>
  </si>
  <si>
    <t>小　　　計</t>
  </si>
  <si>
    <t>１５　～　１９</t>
  </si>
  <si>
    <t>２０　～　２４</t>
  </si>
  <si>
    <t>２５　～　２９</t>
  </si>
  <si>
    <t>３０　～　３４</t>
  </si>
  <si>
    <t>３５　～　３９</t>
  </si>
  <si>
    <t>４０　～　４４</t>
  </si>
  <si>
    <t>４５　～　４９</t>
  </si>
  <si>
    <t>５０　～　５４</t>
  </si>
  <si>
    <t>５５　～　５９</t>
  </si>
  <si>
    <t>６０　～　６４</t>
  </si>
  <si>
    <t>老齢人口</t>
  </si>
  <si>
    <t>６５　～　６９</t>
  </si>
  <si>
    <t>７０　～　７４</t>
  </si>
  <si>
    <t>７５　～　７９</t>
  </si>
  <si>
    <t>８　０　以　上</t>
  </si>
  <si>
    <t>年　齢　不　詳</t>
  </si>
  <si>
    <t>総　　　　　数</t>
  </si>
  <si>
    <t>･･･</t>
  </si>
  <si>
    <t>（表　６）　年齢構造指数の推移</t>
  </si>
  <si>
    <t>区          分</t>
  </si>
  <si>
    <t>平成２年</t>
  </si>
  <si>
    <t>総数（人）</t>
  </si>
  <si>
    <t>（０～14歳）</t>
  </si>
  <si>
    <t>構  成  比</t>
  </si>
  <si>
    <t>年少人口指数</t>
  </si>
  <si>
    <t>（15～64歳）</t>
  </si>
  <si>
    <t>従属人口指数</t>
  </si>
  <si>
    <t>（65歳以上）</t>
  </si>
  <si>
    <t>老年人口指数</t>
  </si>
  <si>
    <t>老年化指数</t>
  </si>
  <si>
    <t>兵庫県</t>
  </si>
  <si>
    <t>芦屋市総人口</t>
  </si>
  <si>
    <t>兵庫県総人口</t>
  </si>
  <si>
    <t>（表　７）　年齢別５歳階級の男女別人口</t>
  </si>
  <si>
    <t>総　　数</t>
  </si>
  <si>
    <t>性　　比</t>
  </si>
  <si>
    <t>総人口との　比　　　率　</t>
  </si>
  <si>
    <t>総    数</t>
  </si>
  <si>
    <t>０～　４</t>
  </si>
  <si>
    <t>歳</t>
  </si>
  <si>
    <t>５～　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</si>
  <si>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</si>
  <si>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</si>
  <si>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</si>
  <si>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</si>
  <si>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</si>
  <si>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</si>
  <si>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</si>
  <si>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</si>
  <si>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</si>
  <si>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</si>
  <si>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</si>
  <si>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</si>
  <si>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</si>
  <si>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</si>
  <si>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</si>
  <si>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　以上</t>
  </si>
  <si>
    <t>年齢不詳</t>
  </si>
  <si>
    <t>（表　８）　兵庫県下の接近度</t>
  </si>
  <si>
    <t>区　 　分</t>
  </si>
  <si>
    <t>接  近  度</t>
  </si>
  <si>
    <t>近  い  方</t>
  </si>
  <si>
    <t>遠  い  方</t>
  </si>
  <si>
    <t>兵  庫  県</t>
  </si>
  <si>
    <t>尼 崎 市</t>
  </si>
  <si>
    <t>波 賀 町</t>
  </si>
  <si>
    <t xml:space="preserve">      市部</t>
  </si>
  <si>
    <t>伊 丹 市</t>
  </si>
  <si>
    <t>大 屋 町</t>
  </si>
  <si>
    <t xml:space="preserve">      郡部</t>
  </si>
  <si>
    <t>明 石 市</t>
  </si>
  <si>
    <t>但 東 町</t>
  </si>
  <si>
    <t>芦 屋 市</t>
  </si>
  <si>
    <t>千 種 町</t>
  </si>
  <si>
    <t>西 宮 市</t>
  </si>
  <si>
    <t>美 方 町</t>
  </si>
  <si>
    <t>播 磨 町</t>
  </si>
  <si>
    <t>村 岡 町</t>
  </si>
  <si>
    <t>川 西 市</t>
  </si>
  <si>
    <t>生 野 町</t>
  </si>
  <si>
    <t>高 砂 市</t>
  </si>
  <si>
    <t>関 宮 町</t>
  </si>
  <si>
    <t>神 戸 市</t>
  </si>
  <si>
    <t>一 宮 町</t>
  </si>
  <si>
    <t>宝 塚 市</t>
  </si>
  <si>
    <t>温 泉 町</t>
  </si>
  <si>
    <t>（…）</t>
  </si>
  <si>
    <t>（表　９）　兵庫県下の１世帯当たり人員数</t>
  </si>
  <si>
    <t>（表　１０）　世帯数，世帯人数の推移</t>
  </si>
  <si>
    <t>上　　　　位</t>
  </si>
  <si>
    <t>下　　　　位</t>
  </si>
  <si>
    <t>区   分</t>
  </si>
  <si>
    <t>世帯人員数</t>
  </si>
  <si>
    <t>市　町</t>
  </si>
  <si>
    <t>世帯　</t>
  </si>
  <si>
    <t>人　</t>
  </si>
  <si>
    <t>昭和４０年</t>
  </si>
  <si>
    <t>（…）</t>
  </si>
  <si>
    <t>１</t>
  </si>
  <si>
    <t>加 美 町</t>
  </si>
  <si>
    <t>尼 崎 市</t>
  </si>
  <si>
    <t>　　４５年</t>
  </si>
  <si>
    <t>２</t>
  </si>
  <si>
    <t>八千代町</t>
  </si>
  <si>
    <t>芦 屋 市</t>
  </si>
  <si>
    <t>　　５０年</t>
  </si>
  <si>
    <t>３</t>
  </si>
  <si>
    <t>吉 川 町</t>
  </si>
  <si>
    <t>西 宮 市</t>
  </si>
  <si>
    <t>４</t>
  </si>
  <si>
    <t>一 宮 町</t>
  </si>
  <si>
    <t>神 戸 市</t>
  </si>
  <si>
    <t>５</t>
  </si>
  <si>
    <t>南 光 町</t>
  </si>
  <si>
    <t>洲 本 市</t>
  </si>
  <si>
    <t>６</t>
  </si>
  <si>
    <t>中    町</t>
  </si>
  <si>
    <t>宝 塚 市</t>
  </si>
  <si>
    <t>７</t>
  </si>
  <si>
    <t>新 宮 町</t>
  </si>
  <si>
    <t>７</t>
  </si>
  <si>
    <t>伊 丹 市</t>
  </si>
  <si>
    <t>８</t>
  </si>
  <si>
    <t>神 崎 町</t>
  </si>
  <si>
    <t>明 石 市</t>
  </si>
  <si>
    <t>９</t>
  </si>
  <si>
    <t>波 賀 町</t>
  </si>
  <si>
    <t>淡 路 町</t>
  </si>
  <si>
    <t>１０</t>
  </si>
  <si>
    <t>黒田庄町</t>
  </si>
  <si>
    <t>城 崎 町</t>
  </si>
  <si>
    <t>（表　１１）　家族類型別一般世帯数</t>
  </si>
  <si>
    <t>区　　　分</t>
  </si>
  <si>
    <t>一般
世帯
総数</t>
  </si>
  <si>
    <t>核　　家　　族　　世　　帯</t>
  </si>
  <si>
    <t>夫　婦　と　　　親</t>
  </si>
  <si>
    <t>夫婦と親と
子供</t>
  </si>
  <si>
    <t>その他の世帯</t>
  </si>
  <si>
    <t>単　独　世　帯</t>
  </si>
  <si>
    <t>夫　婦
の　み</t>
  </si>
  <si>
    <t>夫　婦　と　　子　供</t>
  </si>
  <si>
    <t>男　親　と　　　子　供</t>
  </si>
  <si>
    <t>女　親　と　　子供</t>
  </si>
  <si>
    <t>世　帯　数</t>
  </si>
  <si>
    <t>構　成　比</t>
  </si>
  <si>
    <t>６歳未満親族のいる一般世帯</t>
  </si>
  <si>
    <t>-</t>
  </si>
  <si>
    <t>１８歳未満親族のいる一般世帯</t>
  </si>
  <si>
    <t>６５歳以上親族のいる一般世帯</t>
  </si>
  <si>
    <t>（表　１２）　家族類型別一般世帯人員数</t>
  </si>
  <si>
    <t>一般
世帯
人員数</t>
  </si>
  <si>
    <t>世帯人員数</t>
  </si>
  <si>
    <t>（表　１３）　核家族の世帯数及び構成比の推移</t>
  </si>
  <si>
    <t>区　分</t>
  </si>
  <si>
    <t>核 家 族 世 帯 構 成 比(%)</t>
  </si>
  <si>
    <t>　　60年</t>
  </si>
  <si>
    <t>平成 2年</t>
  </si>
  <si>
    <t>　　 7年</t>
  </si>
  <si>
    <t>　　12年</t>
  </si>
  <si>
    <t>（表　１４）　６５歳以上親族のいる一般世帯の割合</t>
  </si>
  <si>
    <t>一般世帯総数</t>
  </si>
  <si>
    <t>６５歳以上親族のいる世帯</t>
  </si>
  <si>
    <t>６５歳以上の単独世帯</t>
  </si>
  <si>
    <t>割合</t>
  </si>
  <si>
    <t>世帯</t>
  </si>
  <si>
    <t>%</t>
  </si>
  <si>
    <t>（表　１５）　労働力状態，男女別１５歳以上人口</t>
  </si>
  <si>
    <t>１５歳　以　上　人　口</t>
  </si>
  <si>
    <t>労　　働　　力　　人　　口</t>
  </si>
  <si>
    <t>非労働　力人口</t>
  </si>
  <si>
    <t>就業率</t>
  </si>
  <si>
    <t>失業率</t>
  </si>
  <si>
    <t>就　　　業　　　者</t>
  </si>
  <si>
    <t>完　全失業者</t>
  </si>
  <si>
    <t>主 に  仕 事</t>
  </si>
  <si>
    <t>家事のほか
仕　事　</t>
  </si>
  <si>
    <t>通学のかたわら仕事</t>
  </si>
  <si>
    <t>仕事を休んでい　た</t>
  </si>
  <si>
    <t>総数</t>
  </si>
  <si>
    <t>　 　６０年</t>
  </si>
  <si>
    <t xml:space="preserve">      ７年</t>
  </si>
  <si>
    <t>　 　１２年</t>
  </si>
  <si>
    <t>主に仕事</t>
  </si>
  <si>
    <t>その他</t>
  </si>
  <si>
    <t>５０</t>
  </si>
  <si>
    <t>５５</t>
  </si>
  <si>
    <t>６０</t>
  </si>
  <si>
    <t>７</t>
  </si>
  <si>
    <t>１２</t>
  </si>
  <si>
    <t>（23,258）</t>
  </si>
  <si>
    <t>（3.05）</t>
  </si>
  <si>
    <t>（26,271）</t>
  </si>
  <si>
    <t>（2.90）</t>
  </si>
  <si>
    <t>　　　注）（　）内の数値は，５５年の定義により修正した。</t>
  </si>
  <si>
    <t>６歳未満親族の
いる一般世帯</t>
  </si>
  <si>
    <t>世帯人員数</t>
  </si>
  <si>
    <t>％</t>
  </si>
  <si>
    <t>（表　１６）　町別人口数（確定数）</t>
  </si>
  <si>
    <t>人口総数</t>
  </si>
  <si>
    <t>世　帯　　　人　員</t>
  </si>
  <si>
    <t>人　口　　前回比</t>
  </si>
  <si>
    <t>世帯数　　前回比</t>
  </si>
  <si>
    <t>7年人口</t>
  </si>
  <si>
    <t>７年世帯数</t>
  </si>
  <si>
    <t>目次へ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</si>
</sst>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;[Red]\-#,##0.00\ "/>
    <numFmt numFmtId="181" formatCode="0.0_ "/>
    <numFmt numFmtId="182" formatCode="#,##0;&quot;△ &quot;#,##0"/>
    <numFmt numFmtId="183" formatCode="0.0%"/>
    <numFmt numFmtId="184" formatCode="#,##0;[Red]#,##0"/>
    <numFmt numFmtId="185" formatCode="\ ###,###,##0;&quot;-&quot;###,###,##0"/>
    <numFmt numFmtId="186" formatCode="#,###,###,##0;&quot; -&quot;###,###,##0"/>
    <numFmt numFmtId="187" formatCode="#,##0.0;[Red]\-#,##0.0"/>
    <numFmt numFmtId="188" formatCode="0.0"/>
    <numFmt numFmtId="189" formatCode="0.0;&quot;△ &quot;0.0"/>
    <numFmt numFmtId="190" formatCode="#,##0.0;&quot;△ &quot;#,##0.0"/>
    <numFmt numFmtId="191" formatCode="###,###,###,##0;&quot;-&quot;##,###,###,##0"/>
    <numFmt numFmtId="192" formatCode="###,###,##0;&quot;-&quot;##,###,##0"/>
    <numFmt numFmtId="193" formatCode="0.0000_);[Red]\(0.0000\)"/>
    <numFmt numFmtId="194" formatCode="0.0_);[Red]\(0.0\)"/>
    <numFmt numFmtId="195" formatCode="##,###,###,##0.0;&quot;-&quot;#,###,###,##0.0"/>
    <numFmt numFmtId="196" formatCode="0.0;[Red]0.0"/>
    <numFmt numFmtId="197" formatCode="0;[Red]0"/>
    <numFmt numFmtId="198" formatCode="0;&quot;△ &quot;0"/>
    <numFmt numFmtId="199" formatCode="0.00;&quot;△ &quot;0.00"/>
    <numFmt numFmtId="200" formatCode="0.000;&quot;△ &quot;0.000"/>
    <numFmt numFmtId="201" formatCode="0.0000"/>
    <numFmt numFmtId="202" formatCode="0.000"/>
    <numFmt numFmtId="203" formatCode="0.00_);[Red]\(0.00\)"/>
    <numFmt numFmtId="204" formatCode="#,##0_);[Red]\(#,##0\)"/>
    <numFmt numFmtId="205" formatCode="#,##0_ "/>
    <numFmt numFmtId="206" formatCode="#,##0.0_);[Red]\(#,##0.0\)"/>
    <numFmt numFmtId="207" formatCode="#,##0.0_ "/>
    <numFmt numFmtId="208" formatCode="0.00_ "/>
    <numFmt numFmtId="209" formatCode="#,##0.0_ ;[Red]\-#,##0.0\ "/>
    <numFmt numFmtId="210" formatCode="_ * #,##0.0_ ;_ * \-#,##0.0_ ;_ * &quot;-&quot;?_ ;_ @_ "/>
    <numFmt numFmtId="211" formatCode="#,##0.0"/>
    <numFmt numFmtId="212" formatCode="[&lt;=999]000;[&lt;=99999]000\-00;000\-0000"/>
  </numFmts>
  <fonts count="2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color indexed="8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Ｐゴシック"/>
      <family val="3"/>
    </font>
    <font>
      <b/>
      <u val="single"/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hair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ash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ash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ash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ash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82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27" applyFont="1" applyAlignment="1">
      <alignment vertical="center"/>
      <protection/>
    </xf>
    <xf numFmtId="0" fontId="1" fillId="0" borderId="0" xfId="27" applyFont="1">
      <alignment/>
      <protection/>
    </xf>
    <xf numFmtId="0" fontId="7" fillId="0" borderId="1" xfId="27" applyFont="1" applyBorder="1" applyAlignment="1">
      <alignment horizontal="center" vertical="center"/>
      <protection/>
    </xf>
    <xf numFmtId="0" fontId="7" fillId="0" borderId="2" xfId="27" applyFont="1" applyBorder="1" applyAlignment="1">
      <alignment horizontal="center" vertical="center"/>
      <protection/>
    </xf>
    <xf numFmtId="0" fontId="7" fillId="0" borderId="3" xfId="27" applyFont="1" applyBorder="1" applyAlignment="1">
      <alignment horizontal="center" vertical="center"/>
      <protection/>
    </xf>
    <xf numFmtId="0" fontId="7" fillId="0" borderId="4" xfId="27" applyFont="1" applyBorder="1" applyAlignment="1">
      <alignment horizontal="center" vertical="center"/>
      <protection/>
    </xf>
    <xf numFmtId="0" fontId="7" fillId="0" borderId="5" xfId="27" applyFont="1" applyBorder="1" applyAlignment="1">
      <alignment horizontal="center" vertical="center"/>
      <protection/>
    </xf>
    <xf numFmtId="0" fontId="7" fillId="0" borderId="6" xfId="27" applyFont="1" applyBorder="1" applyAlignment="1">
      <alignment horizontal="center" vertical="center"/>
      <protection/>
    </xf>
    <xf numFmtId="0" fontId="7" fillId="0" borderId="7" xfId="27" applyFont="1" applyBorder="1" applyAlignment="1">
      <alignment horizontal="right" vertical="center"/>
      <protection/>
    </xf>
    <xf numFmtId="0" fontId="7" fillId="0" borderId="8" xfId="27" applyFont="1" applyBorder="1" applyAlignment="1">
      <alignment horizontal="right" vertical="center"/>
      <protection/>
    </xf>
    <xf numFmtId="0" fontId="7" fillId="0" borderId="9" xfId="27" applyFont="1" applyBorder="1" applyAlignment="1">
      <alignment horizontal="right" vertical="center"/>
      <protection/>
    </xf>
    <xf numFmtId="0" fontId="7" fillId="0" borderId="0" xfId="27" applyFont="1" applyBorder="1" applyAlignment="1">
      <alignment horizontal="right" vertical="center"/>
      <protection/>
    </xf>
    <xf numFmtId="0" fontId="8" fillId="0" borderId="0" xfId="27" applyFont="1">
      <alignment/>
      <protection/>
    </xf>
    <xf numFmtId="49" fontId="7" fillId="0" borderId="7" xfId="27" applyNumberFormat="1" applyFont="1" applyBorder="1" applyAlignment="1">
      <alignment horizontal="center" vertical="center"/>
      <protection/>
    </xf>
    <xf numFmtId="38" fontId="7" fillId="0" borderId="7" xfId="19" applyFont="1" applyBorder="1" applyAlignment="1">
      <alignment horizontal="center" vertical="center"/>
    </xf>
    <xf numFmtId="184" fontId="7" fillId="0" borderId="8" xfId="19" applyNumberFormat="1" applyFont="1" applyBorder="1" applyAlignment="1">
      <alignment horizontal="center" vertical="center"/>
    </xf>
    <xf numFmtId="38" fontId="7" fillId="0" borderId="9" xfId="19" applyFont="1" applyBorder="1" applyAlignment="1">
      <alignment horizontal="center" vertical="center"/>
    </xf>
    <xf numFmtId="38" fontId="7" fillId="0" borderId="0" xfId="19" applyFont="1" applyBorder="1" applyAlignment="1">
      <alignment horizontal="center" vertical="center"/>
    </xf>
    <xf numFmtId="38" fontId="7" fillId="0" borderId="8" xfId="19" applyFont="1" applyBorder="1" applyAlignment="1">
      <alignment horizontal="center" vertical="center"/>
    </xf>
    <xf numFmtId="180" fontId="7" fillId="0" borderId="0" xfId="19" applyNumberFormat="1" applyFont="1" applyBorder="1" applyAlignment="1">
      <alignment horizontal="center" vertical="center"/>
    </xf>
    <xf numFmtId="0" fontId="7" fillId="0" borderId="8" xfId="27" applyFont="1" applyBorder="1" applyAlignment="1">
      <alignment horizontal="left" vertical="center"/>
      <protection/>
    </xf>
    <xf numFmtId="49" fontId="7" fillId="0" borderId="8" xfId="27" applyNumberFormat="1" applyFont="1" applyBorder="1" applyAlignment="1">
      <alignment horizontal="center" vertical="center"/>
      <protection/>
    </xf>
    <xf numFmtId="49" fontId="7" fillId="0" borderId="10" xfId="27" applyNumberFormat="1" applyFont="1" applyBorder="1" applyAlignment="1">
      <alignment horizontal="center" vertical="center"/>
      <protection/>
    </xf>
    <xf numFmtId="38" fontId="7" fillId="0" borderId="10" xfId="19" applyFont="1" applyBorder="1" applyAlignment="1">
      <alignment horizontal="center" vertical="center"/>
    </xf>
    <xf numFmtId="184" fontId="7" fillId="0" borderId="11" xfId="19" applyNumberFormat="1" applyFont="1" applyBorder="1" applyAlignment="1">
      <alignment horizontal="center" vertical="center"/>
    </xf>
    <xf numFmtId="38" fontId="7" fillId="0" borderId="12" xfId="19" applyFont="1" applyBorder="1" applyAlignment="1">
      <alignment horizontal="center" vertical="center"/>
    </xf>
    <xf numFmtId="38" fontId="7" fillId="0" borderId="6" xfId="19" applyFont="1" applyBorder="1" applyAlignment="1">
      <alignment horizontal="center" vertical="center"/>
    </xf>
    <xf numFmtId="38" fontId="7" fillId="0" borderId="11" xfId="19" applyFont="1" applyBorder="1" applyAlignment="1">
      <alignment horizontal="center" vertical="center"/>
    </xf>
    <xf numFmtId="180" fontId="7" fillId="0" borderId="11" xfId="19" applyNumberFormat="1" applyFont="1" applyBorder="1" applyAlignment="1">
      <alignment horizontal="center" vertical="center"/>
    </xf>
    <xf numFmtId="0" fontId="7" fillId="0" borderId="11" xfId="27" applyFont="1" applyBorder="1" applyAlignment="1">
      <alignment horizontal="left" vertical="center"/>
      <protection/>
    </xf>
    <xf numFmtId="38" fontId="1" fillId="0" borderId="0" xfId="19" applyFont="1" applyAlignment="1">
      <alignment vertical="center"/>
    </xf>
    <xf numFmtId="38" fontId="7" fillId="0" borderId="0" xfId="19" applyFont="1" applyAlignment="1">
      <alignment/>
    </xf>
    <xf numFmtId="38" fontId="7" fillId="0" borderId="6" xfId="19" applyFont="1" applyBorder="1" applyAlignment="1">
      <alignment horizontal="center"/>
    </xf>
    <xf numFmtId="38" fontId="7" fillId="0" borderId="5" xfId="19" applyFont="1" applyBorder="1" applyAlignment="1">
      <alignment horizontal="center" vertical="center"/>
    </xf>
    <xf numFmtId="38" fontId="7" fillId="0" borderId="2" xfId="19" applyFont="1" applyBorder="1" applyAlignment="1">
      <alignment horizontal="center" vertical="center"/>
    </xf>
    <xf numFmtId="38" fontId="7" fillId="0" borderId="1" xfId="19" applyFont="1" applyBorder="1" applyAlignment="1">
      <alignment horizontal="center" vertical="center"/>
    </xf>
    <xf numFmtId="38" fontId="7" fillId="0" borderId="0" xfId="19" applyFont="1" applyAlignment="1">
      <alignment horizontal="center" vertical="center"/>
    </xf>
    <xf numFmtId="38" fontId="7" fillId="0" borderId="5" xfId="19" applyFont="1" applyBorder="1" applyAlignment="1">
      <alignment horizontal="center" vertical="center" wrapText="1"/>
    </xf>
    <xf numFmtId="38" fontId="7" fillId="0" borderId="8" xfId="19" applyFont="1" applyBorder="1" applyAlignment="1">
      <alignment horizontal="distributed" vertical="center"/>
    </xf>
    <xf numFmtId="38" fontId="7" fillId="0" borderId="8" xfId="19" applyFont="1" applyBorder="1" applyAlignment="1">
      <alignment vertical="center"/>
    </xf>
    <xf numFmtId="191" fontId="9" fillId="0" borderId="8" xfId="23" applyNumberFormat="1" applyFont="1" applyFill="1" applyBorder="1" applyAlignment="1" quotePrefix="1">
      <alignment horizontal="right" vertical="center"/>
      <protection/>
    </xf>
    <xf numFmtId="187" fontId="7" fillId="0" borderId="8" xfId="19" applyNumberFormat="1" applyFont="1" applyBorder="1" applyAlignment="1">
      <alignment horizontal="right" vertical="center"/>
    </xf>
    <xf numFmtId="38" fontId="7" fillId="0" borderId="8" xfId="19" applyFont="1" applyBorder="1" applyAlignment="1">
      <alignment horizontal="right" vertical="center"/>
    </xf>
    <xf numFmtId="182" fontId="7" fillId="0" borderId="7" xfId="19" applyNumberFormat="1" applyFont="1" applyBorder="1" applyAlignment="1">
      <alignment horizontal="right" vertical="center"/>
    </xf>
    <xf numFmtId="190" fontId="7" fillId="0" borderId="8" xfId="19" applyNumberFormat="1" applyFont="1" applyBorder="1" applyAlignment="1">
      <alignment horizontal="right" vertical="center"/>
    </xf>
    <xf numFmtId="203" fontId="9" fillId="0" borderId="8" xfId="27" applyNumberFormat="1" applyFont="1" applyBorder="1" applyAlignment="1">
      <alignment horizontal="right" vertical="center" wrapText="1"/>
      <protection/>
    </xf>
    <xf numFmtId="38" fontId="12" fillId="0" borderId="13" xfId="19" applyFont="1" applyBorder="1" applyAlignment="1">
      <alignment horizontal="center" vertical="center"/>
    </xf>
    <xf numFmtId="38" fontId="12" fillId="0" borderId="14" xfId="19" applyFont="1" applyBorder="1" applyAlignment="1">
      <alignment horizontal="center" vertical="center"/>
    </xf>
    <xf numFmtId="187" fontId="7" fillId="0" borderId="8" xfId="19" applyNumberFormat="1" applyFont="1" applyBorder="1" applyAlignment="1">
      <alignment vertical="center"/>
    </xf>
    <xf numFmtId="40" fontId="7" fillId="0" borderId="8" xfId="19" applyNumberFormat="1" applyFont="1" applyBorder="1" applyAlignment="1">
      <alignment vertical="center"/>
    </xf>
    <xf numFmtId="38" fontId="7" fillId="0" borderId="0" xfId="19" applyFont="1" applyAlignment="1">
      <alignment vertical="center"/>
    </xf>
    <xf numFmtId="38" fontId="7" fillId="0" borderId="15" xfId="19" applyFont="1" applyBorder="1" applyAlignment="1">
      <alignment horizontal="distributed" vertical="center"/>
    </xf>
    <xf numFmtId="38" fontId="7" fillId="0" borderId="16" xfId="19" applyFont="1" applyBorder="1" applyAlignment="1">
      <alignment vertical="center"/>
    </xf>
    <xf numFmtId="191" fontId="9" fillId="0" borderId="16" xfId="23" applyNumberFormat="1" applyFont="1" applyFill="1" applyBorder="1" applyAlignment="1" quotePrefix="1">
      <alignment horizontal="right" vertical="center"/>
      <protection/>
    </xf>
    <xf numFmtId="187" fontId="7" fillId="0" borderId="16" xfId="19" applyNumberFormat="1" applyFont="1" applyBorder="1" applyAlignment="1">
      <alignment horizontal="right" vertical="center"/>
    </xf>
    <xf numFmtId="38" fontId="7" fillId="0" borderId="16" xfId="19" applyFont="1" applyBorder="1" applyAlignment="1">
      <alignment horizontal="right" vertical="center"/>
    </xf>
    <xf numFmtId="182" fontId="7" fillId="0" borderId="16" xfId="19" applyNumberFormat="1" applyFont="1" applyBorder="1" applyAlignment="1">
      <alignment horizontal="right" vertical="center"/>
    </xf>
    <xf numFmtId="190" fontId="7" fillId="0" borderId="16" xfId="19" applyNumberFormat="1" applyFont="1" applyBorder="1" applyAlignment="1">
      <alignment horizontal="right" vertical="center"/>
    </xf>
    <xf numFmtId="203" fontId="9" fillId="0" borderId="16" xfId="27" applyNumberFormat="1" applyFont="1" applyBorder="1" applyAlignment="1">
      <alignment horizontal="right" vertical="center" wrapText="1"/>
      <protection/>
    </xf>
    <xf numFmtId="187" fontId="7" fillId="0" borderId="16" xfId="19" applyNumberFormat="1" applyFont="1" applyBorder="1" applyAlignment="1">
      <alignment vertical="center"/>
    </xf>
    <xf numFmtId="40" fontId="7" fillId="0" borderId="16" xfId="19" applyNumberFormat="1" applyFont="1" applyBorder="1" applyAlignment="1">
      <alignment vertical="center"/>
    </xf>
    <xf numFmtId="38" fontId="7" fillId="0" borderId="17" xfId="19" applyFont="1" applyBorder="1" applyAlignment="1">
      <alignment horizontal="distributed" vertical="center"/>
    </xf>
    <xf numFmtId="38" fontId="7" fillId="0" borderId="18" xfId="19" applyFont="1" applyBorder="1" applyAlignment="1">
      <alignment vertical="center"/>
    </xf>
    <xf numFmtId="191" fontId="9" fillId="0" borderId="18" xfId="23" applyNumberFormat="1" applyFont="1" applyFill="1" applyBorder="1" applyAlignment="1" quotePrefix="1">
      <alignment horizontal="right" vertical="center"/>
      <protection/>
    </xf>
    <xf numFmtId="187" fontId="7" fillId="0" borderId="18" xfId="19" applyNumberFormat="1" applyFont="1" applyBorder="1" applyAlignment="1">
      <alignment horizontal="right" vertical="center"/>
    </xf>
    <xf numFmtId="38" fontId="7" fillId="0" borderId="18" xfId="19" applyFont="1" applyBorder="1" applyAlignment="1">
      <alignment horizontal="right" vertical="center"/>
    </xf>
    <xf numFmtId="182" fontId="7" fillId="0" borderId="18" xfId="19" applyNumberFormat="1" applyFont="1" applyBorder="1" applyAlignment="1">
      <alignment horizontal="right" vertical="center"/>
    </xf>
    <xf numFmtId="190" fontId="7" fillId="0" borderId="18" xfId="19" applyNumberFormat="1" applyFont="1" applyBorder="1" applyAlignment="1">
      <alignment horizontal="right" vertical="center"/>
    </xf>
    <xf numFmtId="203" fontId="9" fillId="0" borderId="18" xfId="27" applyNumberFormat="1" applyFont="1" applyBorder="1" applyAlignment="1">
      <alignment horizontal="right" vertical="center" wrapText="1"/>
      <protection/>
    </xf>
    <xf numFmtId="187" fontId="7" fillId="0" borderId="18" xfId="19" applyNumberFormat="1" applyFont="1" applyBorder="1" applyAlignment="1">
      <alignment vertical="center"/>
    </xf>
    <xf numFmtId="40" fontId="7" fillId="0" borderId="18" xfId="19" applyNumberFormat="1" applyFont="1" applyBorder="1" applyAlignment="1">
      <alignment vertical="center"/>
    </xf>
    <xf numFmtId="38" fontId="7" fillId="0" borderId="19" xfId="19" applyFont="1" applyBorder="1" applyAlignment="1">
      <alignment horizontal="distributed" vertical="center"/>
    </xf>
    <xf numFmtId="38" fontId="7" fillId="0" borderId="20" xfId="19" applyFont="1" applyBorder="1" applyAlignment="1">
      <alignment vertical="center"/>
    </xf>
    <xf numFmtId="191" fontId="9" fillId="0" borderId="20" xfId="23" applyNumberFormat="1" applyFont="1" applyFill="1" applyBorder="1" applyAlignment="1" quotePrefix="1">
      <alignment horizontal="right" vertical="center"/>
      <protection/>
    </xf>
    <xf numFmtId="187" fontId="7" fillId="0" borderId="20" xfId="19" applyNumberFormat="1" applyFont="1" applyBorder="1" applyAlignment="1">
      <alignment horizontal="right" vertical="center"/>
    </xf>
    <xf numFmtId="38" fontId="7" fillId="0" borderId="20" xfId="19" applyFont="1" applyBorder="1" applyAlignment="1">
      <alignment horizontal="right" vertical="center"/>
    </xf>
    <xf numFmtId="203" fontId="9" fillId="0" borderId="20" xfId="27" applyNumberFormat="1" applyFont="1" applyBorder="1" applyAlignment="1">
      <alignment horizontal="right" vertical="center" wrapText="1"/>
      <protection/>
    </xf>
    <xf numFmtId="187" fontId="7" fillId="0" borderId="20" xfId="19" applyNumberFormat="1" applyFont="1" applyBorder="1" applyAlignment="1">
      <alignment vertical="center"/>
    </xf>
    <xf numFmtId="40" fontId="7" fillId="0" borderId="20" xfId="19" applyNumberFormat="1" applyFont="1" applyBorder="1" applyAlignment="1">
      <alignment vertical="center"/>
    </xf>
    <xf numFmtId="190" fontId="7" fillId="0" borderId="20" xfId="19" applyNumberFormat="1" applyFont="1" applyBorder="1" applyAlignment="1">
      <alignment horizontal="right" vertical="center"/>
    </xf>
    <xf numFmtId="38" fontId="7" fillId="0" borderId="5" xfId="19" applyFont="1" applyBorder="1" applyAlignment="1">
      <alignment horizontal="distributed" vertical="center"/>
    </xf>
    <xf numFmtId="38" fontId="7" fillId="0" borderId="5" xfId="19" applyFont="1" applyBorder="1" applyAlignment="1">
      <alignment vertical="center"/>
    </xf>
    <xf numFmtId="191" fontId="9" fillId="0" borderId="5" xfId="23" applyNumberFormat="1" applyFont="1" applyFill="1" applyBorder="1" applyAlignment="1" quotePrefix="1">
      <alignment horizontal="right" vertical="center"/>
      <protection/>
    </xf>
    <xf numFmtId="187" fontId="7" fillId="0" borderId="5" xfId="19" applyNumberFormat="1" applyFont="1" applyBorder="1" applyAlignment="1">
      <alignment horizontal="right" vertical="center"/>
    </xf>
    <xf numFmtId="38" fontId="7" fillId="0" borderId="5" xfId="19" applyFont="1" applyBorder="1" applyAlignment="1">
      <alignment horizontal="right" vertical="center"/>
    </xf>
    <xf numFmtId="182" fontId="7" fillId="0" borderId="5" xfId="19" applyNumberFormat="1" applyFont="1" applyBorder="1" applyAlignment="1">
      <alignment horizontal="right" vertical="center"/>
    </xf>
    <xf numFmtId="190" fontId="7" fillId="0" borderId="5" xfId="19" applyNumberFormat="1" applyFont="1" applyBorder="1" applyAlignment="1">
      <alignment horizontal="right" vertical="center"/>
    </xf>
    <xf numFmtId="203" fontId="9" fillId="0" borderId="5" xfId="27" applyNumberFormat="1" applyFont="1" applyBorder="1" applyAlignment="1">
      <alignment horizontal="right" vertical="center" wrapText="1"/>
      <protection/>
    </xf>
    <xf numFmtId="187" fontId="7" fillId="0" borderId="5" xfId="19" applyNumberFormat="1" applyFont="1" applyBorder="1" applyAlignment="1">
      <alignment vertical="center"/>
    </xf>
    <xf numFmtId="40" fontId="7" fillId="0" borderId="5" xfId="19" applyNumberFormat="1" applyFont="1" applyBorder="1" applyAlignment="1">
      <alignment vertical="center"/>
    </xf>
    <xf numFmtId="38" fontId="7" fillId="0" borderId="21" xfId="19" applyFont="1" applyBorder="1" applyAlignment="1">
      <alignment horizontal="right" vertical="center"/>
    </xf>
    <xf numFmtId="38" fontId="7" fillId="0" borderId="22" xfId="19" applyFont="1" applyBorder="1" applyAlignment="1">
      <alignment horizontal="distributed" vertical="center"/>
    </xf>
    <xf numFmtId="38" fontId="7" fillId="0" borderId="23" xfId="19" applyFont="1" applyBorder="1" applyAlignment="1">
      <alignment vertical="center"/>
    </xf>
    <xf numFmtId="191" fontId="9" fillId="0" borderId="23" xfId="23" applyNumberFormat="1" applyFont="1" applyFill="1" applyBorder="1" applyAlignment="1" quotePrefix="1">
      <alignment horizontal="right" vertical="center"/>
      <protection/>
    </xf>
    <xf numFmtId="187" fontId="7" fillId="0" borderId="23" xfId="19" applyNumberFormat="1" applyFont="1" applyBorder="1" applyAlignment="1">
      <alignment horizontal="right" vertical="center"/>
    </xf>
    <xf numFmtId="38" fontId="7" fillId="0" borderId="23" xfId="19" applyFont="1" applyBorder="1" applyAlignment="1">
      <alignment horizontal="right" vertical="center"/>
    </xf>
    <xf numFmtId="182" fontId="7" fillId="0" borderId="23" xfId="19" applyNumberFormat="1" applyFont="1" applyBorder="1" applyAlignment="1">
      <alignment horizontal="right" vertical="center"/>
    </xf>
    <xf numFmtId="190" fontId="7" fillId="0" borderId="23" xfId="19" applyNumberFormat="1" applyFont="1" applyBorder="1" applyAlignment="1">
      <alignment horizontal="right" vertical="center"/>
    </xf>
    <xf numFmtId="203" fontId="9" fillId="0" borderId="23" xfId="27" applyNumberFormat="1" applyFont="1" applyBorder="1" applyAlignment="1">
      <alignment horizontal="right" vertical="center" wrapText="1"/>
      <protection/>
    </xf>
    <xf numFmtId="187" fontId="7" fillId="0" borderId="23" xfId="19" applyNumberFormat="1" applyFont="1" applyBorder="1" applyAlignment="1">
      <alignment vertical="center"/>
    </xf>
    <xf numFmtId="40" fontId="7" fillId="0" borderId="23" xfId="19" applyNumberFormat="1" applyFont="1" applyBorder="1" applyAlignment="1">
      <alignment vertical="center"/>
    </xf>
    <xf numFmtId="38" fontId="7" fillId="0" borderId="0" xfId="19" applyFont="1" applyAlignment="1">
      <alignment horizontal="right"/>
    </xf>
    <xf numFmtId="182" fontId="7" fillId="0" borderId="20" xfId="19" applyNumberFormat="1" applyFont="1" applyBorder="1" applyAlignment="1">
      <alignment horizontal="right" vertical="center"/>
    </xf>
    <xf numFmtId="0" fontId="7" fillId="0" borderId="0" xfId="27" applyFont="1">
      <alignment/>
      <protection/>
    </xf>
    <xf numFmtId="183" fontId="7" fillId="0" borderId="0" xfId="27" applyNumberFormat="1" applyFont="1">
      <alignment/>
      <protection/>
    </xf>
    <xf numFmtId="38" fontId="7" fillId="0" borderId="0" xfId="19" applyFont="1" applyBorder="1" applyAlignment="1">
      <alignment vertical="center"/>
    </xf>
    <xf numFmtId="0" fontId="7" fillId="0" borderId="0" xfId="27" applyFont="1" applyBorder="1">
      <alignment/>
      <protection/>
    </xf>
    <xf numFmtId="0" fontId="7" fillId="0" borderId="13" xfId="27" applyFont="1" applyBorder="1" applyAlignment="1">
      <alignment horizontal="right" vertical="center"/>
      <protection/>
    </xf>
    <xf numFmtId="0" fontId="7" fillId="0" borderId="14" xfId="27" applyFont="1" applyBorder="1" applyAlignment="1">
      <alignment horizontal="center" vertical="center"/>
      <protection/>
    </xf>
    <xf numFmtId="0" fontId="7" fillId="0" borderId="13" xfId="27" applyFont="1" applyBorder="1" applyAlignment="1">
      <alignment horizontal="center" vertical="center"/>
      <protection/>
    </xf>
    <xf numFmtId="183" fontId="7" fillId="0" borderId="13" xfId="17" applyNumberFormat="1" applyFont="1" applyBorder="1" applyAlignment="1">
      <alignment horizontal="right" vertical="center"/>
    </xf>
    <xf numFmtId="0" fontId="7" fillId="0" borderId="8" xfId="27" applyFont="1" applyBorder="1" applyAlignment="1">
      <alignment horizontal="center" vertical="center"/>
      <protection/>
    </xf>
    <xf numFmtId="0" fontId="7" fillId="0" borderId="14" xfId="27" applyFont="1" applyBorder="1" applyAlignment="1">
      <alignment vertical="center"/>
      <protection/>
    </xf>
    <xf numFmtId="38" fontId="7" fillId="0" borderId="7" xfId="19" applyFont="1" applyBorder="1" applyAlignment="1">
      <alignment horizontal="right" vertical="center"/>
    </xf>
    <xf numFmtId="0" fontId="7" fillId="0" borderId="9" xfId="27" applyFont="1" applyBorder="1" applyAlignment="1">
      <alignment horizontal="center" vertical="center"/>
      <protection/>
    </xf>
    <xf numFmtId="0" fontId="7" fillId="0" borderId="9" xfId="27" applyFont="1" applyBorder="1" applyAlignment="1">
      <alignment vertical="center"/>
      <protection/>
    </xf>
    <xf numFmtId="0" fontId="7" fillId="0" borderId="16" xfId="27" applyFont="1" applyBorder="1" applyAlignment="1">
      <alignment horizontal="center" vertical="center"/>
      <protection/>
    </xf>
    <xf numFmtId="190" fontId="7" fillId="0" borderId="24" xfId="19" applyNumberFormat="1" applyFont="1" applyBorder="1" applyAlignment="1">
      <alignment horizontal="right" vertical="center"/>
    </xf>
    <xf numFmtId="189" fontId="7" fillId="0" borderId="24" xfId="17" applyNumberFormat="1" applyFont="1" applyBorder="1" applyAlignment="1">
      <alignment horizontal="right" vertical="center"/>
    </xf>
    <xf numFmtId="38" fontId="7" fillId="0" borderId="24" xfId="19" applyFont="1" applyBorder="1" applyAlignment="1">
      <alignment horizontal="right" vertical="center"/>
    </xf>
    <xf numFmtId="189" fontId="7" fillId="0" borderId="25" xfId="19" applyNumberFormat="1" applyFont="1" applyBorder="1" applyAlignment="1">
      <alignment horizontal="center" vertical="center"/>
    </xf>
    <xf numFmtId="0" fontId="7" fillId="0" borderId="25" xfId="27" applyFont="1" applyBorder="1" applyAlignment="1">
      <alignment vertical="center"/>
      <protection/>
    </xf>
    <xf numFmtId="49" fontId="7" fillId="0" borderId="18" xfId="27" applyNumberFormat="1" applyFont="1" applyBorder="1" applyAlignment="1">
      <alignment horizontal="center" vertical="center"/>
      <protection/>
    </xf>
    <xf numFmtId="38" fontId="7" fillId="0" borderId="26" xfId="19" applyFont="1" applyBorder="1" applyAlignment="1">
      <alignment horizontal="right" vertical="center"/>
    </xf>
    <xf numFmtId="189" fontId="7" fillId="0" borderId="27" xfId="19" applyNumberFormat="1" applyFont="1" applyBorder="1" applyAlignment="1">
      <alignment horizontal="center" vertical="center"/>
    </xf>
    <xf numFmtId="0" fontId="7" fillId="0" borderId="27" xfId="27" applyFont="1" applyBorder="1" applyAlignment="1">
      <alignment vertical="center"/>
      <protection/>
    </xf>
    <xf numFmtId="49" fontId="7" fillId="0" borderId="11" xfId="27" applyNumberFormat="1" applyFont="1" applyBorder="1" applyAlignment="1">
      <alignment horizontal="center" vertical="center"/>
      <protection/>
    </xf>
    <xf numFmtId="38" fontId="7" fillId="0" borderId="10" xfId="19" applyFont="1" applyBorder="1" applyAlignment="1">
      <alignment horizontal="right" vertical="center"/>
    </xf>
    <xf numFmtId="189" fontId="7" fillId="0" borderId="12" xfId="19" applyNumberFormat="1" applyFont="1" applyBorder="1" applyAlignment="1">
      <alignment horizontal="center" vertical="center"/>
    </xf>
    <xf numFmtId="190" fontId="7" fillId="0" borderId="28" xfId="19" applyNumberFormat="1" applyFont="1" applyBorder="1" applyAlignment="1">
      <alignment horizontal="right" vertical="center"/>
    </xf>
    <xf numFmtId="189" fontId="7" fillId="0" borderId="29" xfId="19" applyNumberFormat="1" applyFont="1" applyBorder="1" applyAlignment="1">
      <alignment horizontal="center" vertical="center"/>
    </xf>
    <xf numFmtId="38" fontId="7" fillId="0" borderId="28" xfId="19" applyFont="1" applyBorder="1" applyAlignment="1">
      <alignment horizontal="right" vertical="center"/>
    </xf>
    <xf numFmtId="0" fontId="7" fillId="0" borderId="29" xfId="27" applyFont="1" applyBorder="1" applyAlignment="1">
      <alignment vertical="center"/>
      <protection/>
    </xf>
    <xf numFmtId="189" fontId="7" fillId="0" borderId="28" xfId="17" applyNumberFormat="1" applyFont="1" applyBorder="1" applyAlignment="1">
      <alignment horizontal="right" vertical="center"/>
    </xf>
    <xf numFmtId="189" fontId="7" fillId="0" borderId="10" xfId="17" applyNumberFormat="1" applyFont="1" applyBorder="1" applyAlignment="1">
      <alignment horizontal="right" vertical="center"/>
    </xf>
    <xf numFmtId="0" fontId="7" fillId="0" borderId="12" xfId="27" applyFont="1" applyBorder="1" applyAlignment="1">
      <alignment vertical="center"/>
      <protection/>
    </xf>
    <xf numFmtId="49" fontId="1" fillId="0" borderId="0" xfId="27" applyNumberFormat="1" applyFont="1" applyAlignment="1">
      <alignment horizontal="center" vertical="center"/>
      <protection/>
    </xf>
    <xf numFmtId="0" fontId="1" fillId="0" borderId="0" xfId="27" applyFont="1" applyAlignment="1">
      <alignment horizontal="right"/>
      <protection/>
    </xf>
    <xf numFmtId="0" fontId="7" fillId="0" borderId="0" xfId="27" applyFont="1" applyAlignment="1">
      <alignment horizontal="center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81" fontId="7" fillId="0" borderId="7" xfId="0" applyNumberFormat="1" applyFont="1" applyBorder="1" applyAlignment="1">
      <alignment horizontal="right" vertical="center" wrapText="1"/>
    </xf>
    <xf numFmtId="181" fontId="7" fillId="0" borderId="10" xfId="0" applyNumberFormat="1" applyFont="1" applyBorder="1" applyAlignment="1">
      <alignment horizontal="right" vertical="center" wrapText="1"/>
    </xf>
    <xf numFmtId="181" fontId="7" fillId="0" borderId="0" xfId="0" applyNumberFormat="1" applyFont="1" applyBorder="1" applyAlignment="1">
      <alignment horizontal="right" vertical="center" wrapText="1"/>
    </xf>
    <xf numFmtId="181" fontId="7" fillId="0" borderId="6" xfId="0" applyNumberFormat="1" applyFont="1" applyBorder="1" applyAlignment="1">
      <alignment horizontal="right" vertical="center" wrapText="1"/>
    </xf>
    <xf numFmtId="0" fontId="7" fillId="0" borderId="0" xfId="27" applyFont="1" applyAlignment="1">
      <alignment vertical="center"/>
      <protection/>
    </xf>
    <xf numFmtId="0" fontId="7" fillId="0" borderId="0" xfId="27" applyFont="1" applyFill="1">
      <alignment/>
      <protection/>
    </xf>
    <xf numFmtId="196" fontId="7" fillId="0" borderId="0" xfId="27" applyNumberFormat="1" applyFont="1">
      <alignment/>
      <protection/>
    </xf>
    <xf numFmtId="198" fontId="7" fillId="0" borderId="0" xfId="27" applyNumberFormat="1" applyFont="1">
      <alignment/>
      <protection/>
    </xf>
    <xf numFmtId="189" fontId="7" fillId="0" borderId="0" xfId="27" applyNumberFormat="1" applyFont="1">
      <alignment/>
      <protection/>
    </xf>
    <xf numFmtId="182" fontId="7" fillId="0" borderId="0" xfId="27" applyNumberFormat="1" applyFont="1">
      <alignment/>
      <protection/>
    </xf>
    <xf numFmtId="38" fontId="7" fillId="0" borderId="2" xfId="19" applyFont="1" applyBorder="1" applyAlignment="1">
      <alignment horizontal="right" vertical="center"/>
    </xf>
    <xf numFmtId="0" fontId="7" fillId="0" borderId="30" xfId="27" applyFont="1" applyBorder="1" applyAlignment="1">
      <alignment horizontal="center" vertical="center"/>
      <protection/>
    </xf>
    <xf numFmtId="0" fontId="7" fillId="0" borderId="3" xfId="27" applyFont="1" applyFill="1" applyBorder="1" applyAlignment="1">
      <alignment horizontal="center" vertical="center"/>
      <protection/>
    </xf>
    <xf numFmtId="196" fontId="7" fillId="0" borderId="30" xfId="27" applyNumberFormat="1" applyFont="1" applyBorder="1" applyAlignment="1">
      <alignment horizontal="center" vertical="center"/>
      <protection/>
    </xf>
    <xf numFmtId="198" fontId="7" fillId="0" borderId="30" xfId="27" applyNumberFormat="1" applyFont="1" applyBorder="1" applyAlignment="1">
      <alignment horizontal="center" vertical="center"/>
      <protection/>
    </xf>
    <xf numFmtId="189" fontId="7" fillId="0" borderId="3" xfId="27" applyNumberFormat="1" applyFont="1" applyBorder="1" applyAlignment="1">
      <alignment horizontal="center" vertical="center"/>
      <protection/>
    </xf>
    <xf numFmtId="182" fontId="7" fillId="0" borderId="30" xfId="27" applyNumberFormat="1" applyFont="1" applyBorder="1" applyAlignment="1">
      <alignment horizontal="center" vertical="center"/>
      <protection/>
    </xf>
    <xf numFmtId="0" fontId="7" fillId="0" borderId="14" xfId="27" applyFont="1" applyBorder="1" applyAlignment="1">
      <alignment horizontal="right"/>
      <protection/>
    </xf>
    <xf numFmtId="38" fontId="7" fillId="0" borderId="4" xfId="19" applyFont="1" applyBorder="1" applyAlignment="1">
      <alignment horizontal="right"/>
    </xf>
    <xf numFmtId="0" fontId="7" fillId="0" borderId="4" xfId="27" applyFont="1" applyBorder="1" applyAlignment="1">
      <alignment horizontal="center"/>
      <protection/>
    </xf>
    <xf numFmtId="0" fontId="7" fillId="0" borderId="31" xfId="27" applyFont="1" applyBorder="1" applyAlignment="1">
      <alignment horizontal="right"/>
      <protection/>
    </xf>
    <xf numFmtId="0" fontId="7" fillId="0" borderId="32" xfId="27" applyFont="1" applyBorder="1" applyAlignment="1">
      <alignment horizontal="right"/>
      <protection/>
    </xf>
    <xf numFmtId="0" fontId="7" fillId="0" borderId="13" xfId="27" applyFont="1" applyBorder="1" applyAlignment="1">
      <alignment horizontal="right"/>
      <protection/>
    </xf>
    <xf numFmtId="38" fontId="7" fillId="0" borderId="31" xfId="19" applyFont="1" applyBorder="1" applyAlignment="1">
      <alignment horizontal="right"/>
    </xf>
    <xf numFmtId="0" fontId="7" fillId="0" borderId="14" xfId="27" applyFont="1" applyFill="1" applyBorder="1" applyAlignment="1">
      <alignment horizontal="right"/>
      <protection/>
    </xf>
    <xf numFmtId="196" fontId="7" fillId="0" borderId="31" xfId="27" applyNumberFormat="1" applyFont="1" applyBorder="1" applyAlignment="1">
      <alignment horizontal="right"/>
      <protection/>
    </xf>
    <xf numFmtId="198" fontId="7" fillId="0" borderId="31" xfId="19" applyNumberFormat="1" applyFont="1" applyBorder="1" applyAlignment="1">
      <alignment horizontal="right"/>
    </xf>
    <xf numFmtId="189" fontId="7" fillId="0" borderId="14" xfId="27" applyNumberFormat="1" applyFont="1" applyBorder="1" applyAlignment="1">
      <alignment horizontal="right"/>
      <protection/>
    </xf>
    <xf numFmtId="182" fontId="7" fillId="0" borderId="31" xfId="19" applyNumberFormat="1" applyFont="1" applyBorder="1" applyAlignment="1">
      <alignment horizontal="right"/>
    </xf>
    <xf numFmtId="38" fontId="7" fillId="0" borderId="0" xfId="19" applyFont="1" applyBorder="1" applyAlignment="1">
      <alignment horizontal="right" vertical="center"/>
    </xf>
    <xf numFmtId="188" fontId="7" fillId="0" borderId="33" xfId="27" applyNumberFormat="1" applyFont="1" applyBorder="1" applyAlignment="1">
      <alignment horizontal="right" vertical="center"/>
      <protection/>
    </xf>
    <xf numFmtId="0" fontId="7" fillId="0" borderId="34" xfId="27" applyFont="1" applyBorder="1" applyAlignment="1">
      <alignment horizontal="center" vertical="center"/>
      <protection/>
    </xf>
    <xf numFmtId="0" fontId="7" fillId="0" borderId="35" xfId="27" applyFont="1" applyBorder="1" applyAlignment="1">
      <alignment horizontal="center" vertical="center"/>
      <protection/>
    </xf>
    <xf numFmtId="189" fontId="7" fillId="0" borderId="34" xfId="17" applyNumberFormat="1" applyFont="1" applyBorder="1" applyAlignment="1">
      <alignment vertical="center"/>
    </xf>
    <xf numFmtId="182" fontId="7" fillId="0" borderId="34" xfId="27" applyNumberFormat="1" applyFont="1" applyBorder="1" applyAlignment="1">
      <alignment horizontal="right" vertical="center"/>
      <protection/>
    </xf>
    <xf numFmtId="190" fontId="7" fillId="0" borderId="35" xfId="27" applyNumberFormat="1" applyFont="1" applyBorder="1" applyAlignment="1">
      <alignment horizontal="right" vertical="center"/>
      <protection/>
    </xf>
    <xf numFmtId="38" fontId="7" fillId="0" borderId="7" xfId="19" applyFont="1" applyBorder="1" applyAlignment="1">
      <alignment vertical="center"/>
    </xf>
    <xf numFmtId="182" fontId="7" fillId="0" borderId="36" xfId="19" applyNumberFormat="1" applyFont="1" applyBorder="1" applyAlignment="1">
      <alignment horizontal="right" vertical="center"/>
    </xf>
    <xf numFmtId="189" fontId="7" fillId="0" borderId="9" xfId="17" applyNumberFormat="1" applyFont="1" applyFill="1" applyBorder="1" applyAlignment="1">
      <alignment horizontal="right" vertical="center"/>
    </xf>
    <xf numFmtId="196" fontId="7" fillId="0" borderId="34" xfId="19" applyNumberFormat="1" applyFont="1" applyBorder="1" applyAlignment="1">
      <alignment vertical="center"/>
    </xf>
    <xf numFmtId="189" fontId="7" fillId="0" borderId="9" xfId="17" applyNumberFormat="1" applyFont="1" applyBorder="1" applyAlignment="1">
      <alignment vertical="center"/>
    </xf>
    <xf numFmtId="196" fontId="7" fillId="0" borderId="34" xfId="17" applyNumberFormat="1" applyFont="1" applyBorder="1" applyAlignment="1">
      <alignment vertical="center"/>
    </xf>
    <xf numFmtId="189" fontId="7" fillId="0" borderId="9" xfId="17" applyNumberFormat="1" applyFont="1" applyBorder="1" applyAlignment="1">
      <alignment horizontal="right" vertical="center"/>
    </xf>
    <xf numFmtId="186" fontId="9" fillId="0" borderId="7" xfId="23" applyNumberFormat="1" applyFont="1" applyFill="1" applyBorder="1" applyAlignment="1" quotePrefix="1">
      <alignment horizontal="right" vertical="center"/>
      <protection/>
    </xf>
    <xf numFmtId="0" fontId="7" fillId="0" borderId="18" xfId="27" applyFont="1" applyBorder="1" applyAlignment="1">
      <alignment horizontal="center" vertical="center"/>
      <protection/>
    </xf>
    <xf numFmtId="188" fontId="7" fillId="0" borderId="37" xfId="27" applyNumberFormat="1" applyFont="1" applyBorder="1" applyAlignment="1">
      <alignment horizontal="right" vertical="center"/>
      <protection/>
    </xf>
    <xf numFmtId="0" fontId="7" fillId="0" borderId="38" xfId="27" applyFont="1" applyBorder="1" applyAlignment="1">
      <alignment horizontal="center" vertical="center"/>
      <protection/>
    </xf>
    <xf numFmtId="0" fontId="7" fillId="0" borderId="39" xfId="27" applyFont="1" applyBorder="1" applyAlignment="1">
      <alignment horizontal="center" vertical="center"/>
      <protection/>
    </xf>
    <xf numFmtId="38" fontId="7" fillId="0" borderId="40" xfId="19" applyFont="1" applyBorder="1" applyAlignment="1">
      <alignment horizontal="right" vertical="center"/>
    </xf>
    <xf numFmtId="182" fontId="7" fillId="0" borderId="41" xfId="27" applyNumberFormat="1" applyFont="1" applyBorder="1" applyAlignment="1">
      <alignment horizontal="right" vertical="center"/>
      <protection/>
    </xf>
    <xf numFmtId="190" fontId="7" fillId="0" borderId="39" xfId="27" applyNumberFormat="1" applyFont="1" applyBorder="1" applyAlignment="1">
      <alignment horizontal="right" vertical="center"/>
      <protection/>
    </xf>
    <xf numFmtId="38" fontId="7" fillId="0" borderId="26" xfId="19" applyFont="1" applyBorder="1" applyAlignment="1">
      <alignment vertical="center"/>
    </xf>
    <xf numFmtId="182" fontId="7" fillId="0" borderId="41" xfId="19" applyNumberFormat="1" applyFont="1" applyBorder="1" applyAlignment="1">
      <alignment horizontal="right" vertical="center"/>
    </xf>
    <xf numFmtId="189" fontId="7" fillId="0" borderId="39" xfId="17" applyNumberFormat="1" applyFont="1" applyFill="1" applyBorder="1" applyAlignment="1">
      <alignment horizontal="right" vertical="center"/>
    </xf>
    <xf numFmtId="189" fontId="7" fillId="0" borderId="39" xfId="17" applyNumberFormat="1" applyFont="1" applyBorder="1" applyAlignment="1">
      <alignment vertical="center"/>
    </xf>
    <xf numFmtId="189" fontId="7" fillId="0" borderId="39" xfId="17" applyNumberFormat="1" applyFont="1" applyBorder="1" applyAlignment="1">
      <alignment horizontal="right" vertical="center"/>
    </xf>
    <xf numFmtId="186" fontId="9" fillId="0" borderId="42" xfId="23" applyNumberFormat="1" applyFont="1" applyFill="1" applyBorder="1" applyAlignment="1" quotePrefix="1">
      <alignment horizontal="right" vertical="center"/>
      <protection/>
    </xf>
    <xf numFmtId="0" fontId="7" fillId="0" borderId="23" xfId="27" applyFont="1" applyBorder="1" applyAlignment="1">
      <alignment horizontal="center" vertical="center"/>
      <protection/>
    </xf>
    <xf numFmtId="0" fontId="7" fillId="0" borderId="43" xfId="27" applyFont="1" applyBorder="1" applyAlignment="1">
      <alignment horizontal="center" vertical="center"/>
      <protection/>
    </xf>
    <xf numFmtId="0" fontId="7" fillId="0" borderId="44" xfId="27" applyFont="1" applyBorder="1" applyAlignment="1">
      <alignment horizontal="center" vertical="center"/>
      <protection/>
    </xf>
    <xf numFmtId="38" fontId="7" fillId="0" borderId="45" xfId="19" applyFont="1" applyBorder="1" applyAlignment="1">
      <alignment horizontal="right" vertical="center"/>
    </xf>
    <xf numFmtId="189" fontId="7" fillId="0" borderId="36" xfId="17" applyNumberFormat="1" applyFont="1" applyBorder="1" applyAlignment="1">
      <alignment vertical="center"/>
    </xf>
    <xf numFmtId="182" fontId="7" fillId="0" borderId="46" xfId="27" applyNumberFormat="1" applyFont="1" applyBorder="1" applyAlignment="1">
      <alignment horizontal="right" vertical="center"/>
      <protection/>
    </xf>
    <xf numFmtId="190" fontId="7" fillId="0" borderId="47" xfId="27" applyNumberFormat="1" applyFont="1" applyBorder="1" applyAlignment="1">
      <alignment horizontal="right" vertical="center"/>
      <protection/>
    </xf>
    <xf numFmtId="38" fontId="7" fillId="0" borderId="48" xfId="19" applyFont="1" applyBorder="1" applyAlignment="1">
      <alignment vertical="center"/>
    </xf>
    <xf numFmtId="182" fontId="7" fillId="0" borderId="49" xfId="19" applyNumberFormat="1" applyFont="1" applyBorder="1" applyAlignment="1">
      <alignment horizontal="right" vertical="center"/>
    </xf>
    <xf numFmtId="189" fontId="7" fillId="0" borderId="47" xfId="17" applyNumberFormat="1" applyFont="1" applyFill="1" applyBorder="1" applyAlignment="1">
      <alignment horizontal="right" vertical="center"/>
    </xf>
    <xf numFmtId="38" fontId="7" fillId="0" borderId="28" xfId="19" applyFont="1" applyBorder="1" applyAlignment="1">
      <alignment vertical="center"/>
    </xf>
    <xf numFmtId="189" fontId="7" fillId="0" borderId="44" xfId="17" applyNumberFormat="1" applyFont="1" applyBorder="1" applyAlignment="1">
      <alignment horizontal="right" vertical="center"/>
    </xf>
    <xf numFmtId="188" fontId="7" fillId="0" borderId="50" xfId="27" applyNumberFormat="1" applyFont="1" applyBorder="1" applyAlignment="1">
      <alignment horizontal="right" vertical="center"/>
      <protection/>
    </xf>
    <xf numFmtId="0" fontId="7" fillId="0" borderId="51" xfId="27" applyFont="1" applyBorder="1" applyAlignment="1">
      <alignment horizontal="center" vertical="center"/>
      <protection/>
    </xf>
    <xf numFmtId="0" fontId="7" fillId="0" borderId="52" xfId="27" applyFont="1" applyBorder="1" applyAlignment="1">
      <alignment horizontal="center" vertical="center"/>
      <protection/>
    </xf>
    <xf numFmtId="38" fontId="7" fillId="0" borderId="53" xfId="19" applyFont="1" applyBorder="1" applyAlignment="1">
      <alignment horizontal="right" vertical="center"/>
    </xf>
    <xf numFmtId="189" fontId="7" fillId="0" borderId="31" xfId="17" applyNumberFormat="1" applyFont="1" applyBorder="1" applyAlignment="1">
      <alignment vertical="center"/>
    </xf>
    <xf numFmtId="182" fontId="7" fillId="0" borderId="30" xfId="27" applyNumberFormat="1" applyFont="1" applyBorder="1" applyAlignment="1">
      <alignment horizontal="right" vertical="center"/>
      <protection/>
    </xf>
    <xf numFmtId="190" fontId="7" fillId="0" borderId="52" xfId="27" applyNumberFormat="1" applyFont="1" applyBorder="1" applyAlignment="1">
      <alignment horizontal="right" vertical="center"/>
      <protection/>
    </xf>
    <xf numFmtId="38" fontId="7" fillId="0" borderId="54" xfId="19" applyFont="1" applyBorder="1" applyAlignment="1">
      <alignment vertical="center"/>
    </xf>
    <xf numFmtId="189" fontId="7" fillId="0" borderId="30" xfId="17" applyNumberFormat="1" applyFont="1" applyBorder="1" applyAlignment="1">
      <alignment vertical="center"/>
    </xf>
    <xf numFmtId="182" fontId="7" fillId="0" borderId="30" xfId="19" applyNumberFormat="1" applyFont="1" applyBorder="1" applyAlignment="1">
      <alignment horizontal="right" vertical="center"/>
    </xf>
    <xf numFmtId="189" fontId="7" fillId="0" borderId="52" xfId="17" applyNumberFormat="1" applyFont="1" applyFill="1" applyBorder="1" applyAlignment="1">
      <alignment horizontal="right" vertical="center"/>
    </xf>
    <xf numFmtId="38" fontId="7" fillId="0" borderId="2" xfId="19" applyFont="1" applyBorder="1" applyAlignment="1">
      <alignment vertical="center"/>
    </xf>
    <xf numFmtId="189" fontId="7" fillId="0" borderId="52" xfId="17" applyNumberFormat="1" applyFont="1" applyBorder="1" applyAlignment="1">
      <alignment vertical="center"/>
    </xf>
    <xf numFmtId="196" fontId="7" fillId="0" borderId="30" xfId="19" applyNumberFormat="1" applyFont="1" applyBorder="1" applyAlignment="1">
      <alignment vertical="center"/>
    </xf>
    <xf numFmtId="196" fontId="7" fillId="0" borderId="30" xfId="17" applyNumberFormat="1" applyFont="1" applyBorder="1" applyAlignment="1">
      <alignment vertical="center"/>
    </xf>
    <xf numFmtId="189" fontId="7" fillId="0" borderId="52" xfId="17" applyNumberFormat="1" applyFont="1" applyBorder="1" applyAlignment="1">
      <alignment horizontal="right" vertical="center"/>
    </xf>
    <xf numFmtId="0" fontId="7" fillId="0" borderId="14" xfId="27" applyFont="1" applyBorder="1" applyAlignment="1">
      <alignment horizontal="center"/>
      <protection/>
    </xf>
    <xf numFmtId="0" fontId="7" fillId="0" borderId="55" xfId="27" applyFont="1" applyBorder="1" applyAlignment="1">
      <alignment horizontal="center"/>
      <protection/>
    </xf>
    <xf numFmtId="0" fontId="7" fillId="0" borderId="32" xfId="27" applyFont="1" applyBorder="1" applyAlignment="1">
      <alignment horizontal="center"/>
      <protection/>
    </xf>
    <xf numFmtId="182" fontId="7" fillId="0" borderId="31" xfId="27" applyNumberFormat="1" applyFont="1" applyBorder="1" applyAlignment="1">
      <alignment horizontal="right" vertical="center"/>
      <protection/>
    </xf>
    <xf numFmtId="190" fontId="7" fillId="0" borderId="4" xfId="27" applyNumberFormat="1" applyFont="1" applyBorder="1" applyAlignment="1">
      <alignment horizontal="right" vertical="center"/>
      <protection/>
    </xf>
    <xf numFmtId="38" fontId="7" fillId="0" borderId="56" xfId="19" applyFont="1" applyBorder="1" applyAlignment="1">
      <alignment vertical="center"/>
    </xf>
    <xf numFmtId="182" fontId="7" fillId="0" borderId="31" xfId="19" applyNumberFormat="1" applyFont="1" applyBorder="1" applyAlignment="1">
      <alignment horizontal="right" vertical="center"/>
    </xf>
    <xf numFmtId="189" fontId="7" fillId="0" borderId="32" xfId="17" applyNumberFormat="1" applyFont="1" applyFill="1" applyBorder="1" applyAlignment="1">
      <alignment horizontal="right" vertical="center"/>
    </xf>
    <xf numFmtId="38" fontId="7" fillId="0" borderId="13" xfId="19" applyFont="1" applyBorder="1" applyAlignment="1">
      <alignment vertical="center"/>
    </xf>
    <xf numFmtId="196" fontId="7" fillId="0" borderId="36" xfId="19" applyNumberFormat="1" applyFont="1" applyBorder="1" applyAlignment="1">
      <alignment vertical="center"/>
    </xf>
    <xf numFmtId="196" fontId="7" fillId="0" borderId="36" xfId="17" applyNumberFormat="1" applyFont="1" applyBorder="1" applyAlignment="1">
      <alignment vertical="center"/>
    </xf>
    <xf numFmtId="189" fontId="7" fillId="0" borderId="32" xfId="17" applyNumberFormat="1" applyFont="1" applyBorder="1" applyAlignment="1">
      <alignment horizontal="right" vertical="center"/>
    </xf>
    <xf numFmtId="0" fontId="7" fillId="0" borderId="57" xfId="27" applyFont="1" applyBorder="1" applyAlignment="1">
      <alignment horizontal="center" vertical="center"/>
      <protection/>
    </xf>
    <xf numFmtId="0" fontId="7" fillId="0" borderId="58" xfId="27" applyFont="1" applyBorder="1" applyAlignment="1">
      <alignment horizontal="center" vertical="center"/>
      <protection/>
    </xf>
    <xf numFmtId="182" fontId="7" fillId="0" borderId="34" xfId="19" applyNumberFormat="1" applyFont="1" applyBorder="1" applyAlignment="1">
      <alignment horizontal="right" vertical="center"/>
    </xf>
    <xf numFmtId="189" fontId="7" fillId="0" borderId="35" xfId="17" applyNumberFormat="1" applyFont="1" applyFill="1" applyBorder="1" applyAlignment="1">
      <alignment horizontal="right" vertical="center"/>
    </xf>
    <xf numFmtId="186" fontId="9" fillId="0" borderId="59" xfId="23" applyNumberFormat="1" applyFont="1" applyFill="1" applyBorder="1" applyAlignment="1" quotePrefix="1">
      <alignment horizontal="right" vertical="center"/>
      <protection/>
    </xf>
    <xf numFmtId="189" fontId="7" fillId="0" borderId="58" xfId="17" applyNumberFormat="1" applyFont="1" applyBorder="1" applyAlignment="1">
      <alignment horizontal="right" vertical="center"/>
    </xf>
    <xf numFmtId="196" fontId="7" fillId="0" borderId="41" xfId="19" applyNumberFormat="1" applyFont="1" applyBorder="1" applyAlignment="1">
      <alignment vertical="center"/>
    </xf>
    <xf numFmtId="196" fontId="7" fillId="0" borderId="41" xfId="17" applyNumberFormat="1" applyFont="1" applyBorder="1" applyAlignment="1">
      <alignment vertical="center"/>
    </xf>
    <xf numFmtId="186" fontId="9" fillId="0" borderId="60" xfId="23" applyNumberFormat="1" applyFont="1" applyFill="1" applyBorder="1" applyAlignment="1" quotePrefix="1">
      <alignment horizontal="right" vertical="center"/>
      <protection/>
    </xf>
    <xf numFmtId="0" fontId="10" fillId="0" borderId="14" xfId="27" applyFont="1" applyBorder="1" applyAlignment="1">
      <alignment horizontal="center" vertical="center"/>
      <protection/>
    </xf>
    <xf numFmtId="38" fontId="10" fillId="0" borderId="4" xfId="19" applyFont="1" applyBorder="1" applyAlignment="1">
      <alignment horizontal="right" vertical="center"/>
    </xf>
    <xf numFmtId="0" fontId="10" fillId="0" borderId="55" xfId="27" applyFont="1" applyBorder="1" applyAlignment="1">
      <alignment horizontal="center" vertical="center"/>
      <protection/>
    </xf>
    <xf numFmtId="0" fontId="10" fillId="0" borderId="32" xfId="27" applyFont="1" applyBorder="1" applyAlignment="1">
      <alignment horizontal="center" vertical="center"/>
      <protection/>
    </xf>
    <xf numFmtId="190" fontId="7" fillId="0" borderId="32" xfId="27" applyNumberFormat="1" applyFont="1" applyBorder="1" applyAlignment="1">
      <alignment horizontal="right" vertical="center"/>
      <protection/>
    </xf>
    <xf numFmtId="38" fontId="10" fillId="0" borderId="13" xfId="19" applyFont="1" applyBorder="1" applyAlignment="1">
      <alignment vertical="center"/>
    </xf>
    <xf numFmtId="189" fontId="10" fillId="0" borderId="36" xfId="17" applyNumberFormat="1" applyFont="1" applyBorder="1" applyAlignment="1">
      <alignment vertical="center"/>
    </xf>
    <xf numFmtId="182" fontId="10" fillId="0" borderId="31" xfId="19" applyNumberFormat="1" applyFont="1" applyBorder="1" applyAlignment="1">
      <alignment horizontal="right" vertical="center"/>
    </xf>
    <xf numFmtId="196" fontId="10" fillId="0" borderId="36" xfId="19" applyNumberFormat="1" applyFont="1" applyBorder="1" applyAlignment="1">
      <alignment vertical="center"/>
    </xf>
    <xf numFmtId="189" fontId="10" fillId="0" borderId="9" xfId="17" applyNumberFormat="1" applyFont="1" applyBorder="1" applyAlignment="1">
      <alignment vertical="center"/>
    </xf>
    <xf numFmtId="196" fontId="10" fillId="0" borderId="36" xfId="17" applyNumberFormat="1" applyFont="1" applyBorder="1" applyAlignment="1">
      <alignment vertical="center"/>
    </xf>
    <xf numFmtId="189" fontId="10" fillId="0" borderId="9" xfId="17" applyNumberFormat="1" applyFont="1" applyBorder="1" applyAlignment="1">
      <alignment horizontal="right" vertical="center"/>
    </xf>
    <xf numFmtId="189" fontId="10" fillId="0" borderId="32" xfId="17" applyNumberFormat="1" applyFont="1" applyBorder="1" applyAlignment="1">
      <alignment horizontal="right" vertical="center"/>
    </xf>
    <xf numFmtId="0" fontId="10" fillId="0" borderId="0" xfId="27" applyFont="1">
      <alignment/>
      <protection/>
    </xf>
    <xf numFmtId="188" fontId="7" fillId="0" borderId="61" xfId="27" applyNumberFormat="1" applyFont="1" applyBorder="1" applyAlignment="1">
      <alignment horizontal="right" vertical="center"/>
      <protection/>
    </xf>
    <xf numFmtId="182" fontId="7" fillId="0" borderId="46" xfId="19" applyNumberFormat="1" applyFont="1" applyBorder="1" applyAlignment="1">
      <alignment horizontal="right" vertical="center"/>
    </xf>
    <xf numFmtId="189" fontId="7" fillId="0" borderId="44" xfId="17" applyNumberFormat="1" applyFont="1" applyFill="1" applyBorder="1" applyAlignment="1">
      <alignment horizontal="right" vertical="center"/>
    </xf>
    <xf numFmtId="189" fontId="7" fillId="0" borderId="3" xfId="17" applyNumberFormat="1" applyFont="1" applyFill="1" applyBorder="1" applyAlignment="1">
      <alignment horizontal="right" vertical="center"/>
    </xf>
    <xf numFmtId="182" fontId="7" fillId="0" borderId="50" xfId="19" applyNumberFormat="1" applyFont="1" applyBorder="1" applyAlignment="1">
      <alignment horizontal="right" vertical="center"/>
    </xf>
    <xf numFmtId="38" fontId="9" fillId="0" borderId="4" xfId="19" applyFont="1" applyBorder="1" applyAlignment="1">
      <alignment horizontal="right" vertical="center"/>
    </xf>
    <xf numFmtId="188" fontId="7" fillId="0" borderId="62" xfId="27" applyNumberFormat="1" applyFont="1" applyBorder="1" applyAlignment="1">
      <alignment horizontal="right" vertical="center"/>
      <protection/>
    </xf>
    <xf numFmtId="0" fontId="9" fillId="0" borderId="55" xfId="27" applyFont="1" applyBorder="1" applyAlignment="1">
      <alignment horizontal="center" vertical="center"/>
      <protection/>
    </xf>
    <xf numFmtId="0" fontId="9" fillId="0" borderId="32" xfId="27" applyFont="1" applyBorder="1" applyAlignment="1">
      <alignment horizontal="center" vertical="center"/>
      <protection/>
    </xf>
    <xf numFmtId="38" fontId="9" fillId="0" borderId="7" xfId="19" applyFont="1" applyBorder="1" applyAlignment="1">
      <alignment vertical="center"/>
    </xf>
    <xf numFmtId="189" fontId="9" fillId="0" borderId="36" xfId="17" applyNumberFormat="1" applyFont="1" applyBorder="1" applyAlignment="1">
      <alignment vertical="center"/>
    </xf>
    <xf numFmtId="182" fontId="9" fillId="0" borderId="36" xfId="19" applyNumberFormat="1" applyFont="1" applyBorder="1" applyAlignment="1">
      <alignment horizontal="right" vertical="center"/>
    </xf>
    <xf numFmtId="189" fontId="9" fillId="0" borderId="58" xfId="17" applyNumberFormat="1" applyFont="1" applyBorder="1" applyAlignment="1">
      <alignment horizontal="right" vertical="center"/>
    </xf>
    <xf numFmtId="182" fontId="9" fillId="0" borderId="33" xfId="19" applyNumberFormat="1" applyFont="1" applyBorder="1" applyAlignment="1">
      <alignment horizontal="right" vertical="center"/>
    </xf>
    <xf numFmtId="0" fontId="9" fillId="0" borderId="0" xfId="27" applyFont="1">
      <alignment/>
      <protection/>
    </xf>
    <xf numFmtId="189" fontId="7" fillId="0" borderId="0" xfId="17" applyNumberFormat="1" applyFont="1" applyBorder="1" applyAlignment="1">
      <alignment vertical="center"/>
    </xf>
    <xf numFmtId="38" fontId="7" fillId="0" borderId="0" xfId="27" applyNumberFormat="1" applyFont="1" applyBorder="1" applyAlignment="1">
      <alignment horizontal="center" vertical="center"/>
      <protection/>
    </xf>
    <xf numFmtId="189" fontId="9" fillId="0" borderId="9" xfId="17" applyNumberFormat="1" applyFont="1" applyBorder="1" applyAlignment="1">
      <alignment horizontal="right" vertical="center"/>
    </xf>
    <xf numFmtId="189" fontId="7" fillId="0" borderId="63" xfId="17" applyNumberFormat="1" applyFont="1" applyBorder="1" applyAlignment="1">
      <alignment horizontal="right" vertical="center"/>
    </xf>
    <xf numFmtId="38" fontId="7" fillId="0" borderId="1" xfId="19" applyFont="1" applyBorder="1" applyAlignment="1">
      <alignment vertical="center"/>
    </xf>
    <xf numFmtId="38" fontId="7" fillId="0" borderId="4" xfId="19" applyFont="1" applyBorder="1" applyAlignment="1">
      <alignment vertical="center"/>
    </xf>
    <xf numFmtId="0" fontId="7" fillId="0" borderId="26" xfId="27" applyFont="1" applyBorder="1" applyAlignment="1">
      <alignment horizontal="center" vertical="center"/>
      <protection/>
    </xf>
    <xf numFmtId="183" fontId="7" fillId="0" borderId="18" xfId="17" applyNumberFormat="1" applyFont="1" applyBorder="1" applyAlignment="1">
      <alignment vertical="center"/>
    </xf>
    <xf numFmtId="183" fontId="7" fillId="0" borderId="40" xfId="17" applyNumberFormat="1" applyFont="1" applyBorder="1" applyAlignment="1">
      <alignment vertical="center"/>
    </xf>
    <xf numFmtId="187" fontId="7" fillId="0" borderId="11" xfId="19" applyNumberFormat="1" applyFont="1" applyBorder="1" applyAlignment="1">
      <alignment vertical="center"/>
    </xf>
    <xf numFmtId="187" fontId="7" fillId="0" borderId="6" xfId="19" applyNumberFormat="1" applyFont="1" applyBorder="1" applyAlignment="1">
      <alignment vertical="center"/>
    </xf>
    <xf numFmtId="0" fontId="7" fillId="0" borderId="0" xfId="27" applyFont="1" applyBorder="1" applyAlignment="1">
      <alignment horizontal="center" vertical="center"/>
      <protection/>
    </xf>
    <xf numFmtId="187" fontId="7" fillId="0" borderId="0" xfId="19" applyNumberFormat="1" applyFont="1" applyBorder="1" applyAlignment="1">
      <alignment vertical="center"/>
    </xf>
    <xf numFmtId="187" fontId="7" fillId="0" borderId="40" xfId="19" applyNumberFormat="1" applyFont="1" applyBorder="1" applyAlignment="1">
      <alignment vertical="center"/>
    </xf>
    <xf numFmtId="0" fontId="7" fillId="0" borderId="0" xfId="27" applyFont="1" applyFill="1" applyBorder="1" applyAlignment="1">
      <alignment horizontal="center" vertical="center"/>
      <protection/>
    </xf>
    <xf numFmtId="38" fontId="1" fillId="0" borderId="0" xfId="19" applyFont="1" applyAlignment="1">
      <alignment/>
    </xf>
    <xf numFmtId="38" fontId="12" fillId="0" borderId="4" xfId="19" applyFont="1" applyBorder="1" applyAlignment="1">
      <alignment horizontal="center" vertical="center"/>
    </xf>
    <xf numFmtId="0" fontId="12" fillId="0" borderId="14" xfId="27" applyFont="1" applyBorder="1" applyAlignment="1">
      <alignment horizontal="center"/>
      <protection/>
    </xf>
    <xf numFmtId="0" fontId="12" fillId="0" borderId="0" xfId="27" applyFont="1">
      <alignment/>
      <protection/>
    </xf>
    <xf numFmtId="38" fontId="9" fillId="0" borderId="7" xfId="19" applyFont="1" applyFill="1" applyBorder="1" applyAlignment="1" quotePrefix="1">
      <alignment horizontal="right" vertical="center"/>
    </xf>
    <xf numFmtId="38" fontId="9" fillId="0" borderId="9" xfId="19" applyFont="1" applyFill="1" applyBorder="1" applyAlignment="1" quotePrefix="1">
      <alignment horizontal="right" vertical="center"/>
    </xf>
    <xf numFmtId="189" fontId="7" fillId="0" borderId="7" xfId="17" applyNumberFormat="1" applyFont="1" applyBorder="1" applyAlignment="1">
      <alignment horizontal="right" vertical="center"/>
    </xf>
    <xf numFmtId="183" fontId="7" fillId="0" borderId="0" xfId="17" applyNumberFormat="1" applyFont="1" applyBorder="1" applyAlignment="1">
      <alignment horizontal="right" vertical="center"/>
    </xf>
    <xf numFmtId="0" fontId="7" fillId="0" borderId="9" xfId="27" applyFont="1" applyBorder="1">
      <alignment/>
      <protection/>
    </xf>
    <xf numFmtId="38" fontId="9" fillId="0" borderId="64" xfId="19" applyFont="1" applyFill="1" applyBorder="1" applyAlignment="1">
      <alignment horizontal="right" vertical="center"/>
    </xf>
    <xf numFmtId="38" fontId="9" fillId="0" borderId="65" xfId="19" applyFont="1" applyFill="1" applyBorder="1" applyAlignment="1">
      <alignment horizontal="right" vertical="center"/>
    </xf>
    <xf numFmtId="38" fontId="9" fillId="0" borderId="64" xfId="19" applyFont="1" applyFill="1" applyBorder="1" applyAlignment="1" quotePrefix="1">
      <alignment horizontal="right" vertical="center"/>
    </xf>
    <xf numFmtId="38" fontId="9" fillId="0" borderId="66" xfId="19" applyFont="1" applyFill="1" applyBorder="1" applyAlignment="1" quotePrefix="1">
      <alignment horizontal="right" vertical="center"/>
    </xf>
    <xf numFmtId="189" fontId="7" fillId="0" borderId="64" xfId="17" applyNumberFormat="1" applyFont="1" applyBorder="1" applyAlignment="1">
      <alignment horizontal="right" vertical="center"/>
    </xf>
    <xf numFmtId="183" fontId="7" fillId="0" borderId="66" xfId="17" applyNumberFormat="1" applyFont="1" applyBorder="1" applyAlignment="1">
      <alignment horizontal="right" vertical="center"/>
    </xf>
    <xf numFmtId="0" fontId="7" fillId="0" borderId="66" xfId="27" applyFont="1" applyBorder="1">
      <alignment/>
      <protection/>
    </xf>
    <xf numFmtId="38" fontId="9" fillId="0" borderId="7" xfId="19" applyFont="1" applyFill="1" applyBorder="1" applyAlignment="1">
      <alignment horizontal="right" vertical="center"/>
    </xf>
    <xf numFmtId="38" fontId="9" fillId="0" borderId="0" xfId="19" applyFont="1" applyFill="1" applyBorder="1" applyAlignment="1">
      <alignment horizontal="right" vertical="center"/>
    </xf>
    <xf numFmtId="189" fontId="7" fillId="0" borderId="67" xfId="17" applyNumberFormat="1" applyFont="1" applyBorder="1" applyAlignment="1">
      <alignment horizontal="right" vertical="center"/>
    </xf>
    <xf numFmtId="183" fontId="7" fillId="0" borderId="68" xfId="17" applyNumberFormat="1" applyFont="1" applyBorder="1" applyAlignment="1">
      <alignment horizontal="right" vertical="center"/>
    </xf>
    <xf numFmtId="189" fontId="7" fillId="0" borderId="69" xfId="17" applyNumberFormat="1" applyFont="1" applyBorder="1" applyAlignment="1">
      <alignment horizontal="right" vertical="center"/>
    </xf>
    <xf numFmtId="0" fontId="7" fillId="0" borderId="70" xfId="27" applyFont="1" applyBorder="1">
      <alignment/>
      <protection/>
    </xf>
    <xf numFmtId="38" fontId="9" fillId="0" borderId="71" xfId="19" applyFont="1" applyFill="1" applyBorder="1" applyAlignment="1">
      <alignment horizontal="right" vertical="center"/>
    </xf>
    <xf numFmtId="38" fontId="9" fillId="0" borderId="69" xfId="19" applyFont="1" applyFill="1" applyBorder="1" applyAlignment="1" quotePrefix="1">
      <alignment horizontal="right" vertical="center"/>
    </xf>
    <xf numFmtId="38" fontId="9" fillId="0" borderId="70" xfId="19" applyFont="1" applyFill="1" applyBorder="1" applyAlignment="1" quotePrefix="1">
      <alignment horizontal="right" vertical="center"/>
    </xf>
    <xf numFmtId="38" fontId="9" fillId="0" borderId="71" xfId="19" applyFont="1" applyFill="1" applyBorder="1" applyAlignment="1" quotePrefix="1">
      <alignment horizontal="right" vertical="center"/>
    </xf>
    <xf numFmtId="183" fontId="7" fillId="0" borderId="71" xfId="17" applyNumberFormat="1" applyFont="1" applyBorder="1" applyAlignment="1">
      <alignment horizontal="center" vertical="center"/>
    </xf>
    <xf numFmtId="38" fontId="9" fillId="0" borderId="69" xfId="19" applyFont="1" applyFill="1" applyBorder="1" applyAlignment="1">
      <alignment horizontal="center" vertical="center"/>
    </xf>
    <xf numFmtId="0" fontId="1" fillId="0" borderId="0" xfId="24" applyFont="1" applyAlignment="1">
      <alignment vertical="center"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52" xfId="24" applyFont="1" applyBorder="1" applyAlignment="1">
      <alignment horizontal="center" vertical="center"/>
      <protection/>
    </xf>
    <xf numFmtId="0" fontId="7" fillId="0" borderId="54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13" xfId="24" applyFont="1" applyBorder="1" applyAlignment="1">
      <alignment horizontal="center" vertical="center"/>
      <protection/>
    </xf>
    <xf numFmtId="194" fontId="7" fillId="0" borderId="32" xfId="24" applyNumberFormat="1" applyFont="1" applyBorder="1" applyAlignment="1">
      <alignment horizontal="center" vertical="center"/>
      <protection/>
    </xf>
    <xf numFmtId="49" fontId="7" fillId="0" borderId="56" xfId="24" applyNumberFormat="1" applyFont="1" applyFill="1" applyBorder="1" applyAlignment="1">
      <alignment horizontal="center" vertical="center"/>
      <protection/>
    </xf>
    <xf numFmtId="181" fontId="7" fillId="0" borderId="32" xfId="24" applyNumberFormat="1" applyFont="1" applyBorder="1" applyAlignment="1">
      <alignment horizontal="center" vertical="center"/>
      <protection/>
    </xf>
    <xf numFmtId="181" fontId="7" fillId="0" borderId="14" xfId="24" applyNumberFormat="1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194" fontId="7" fillId="0" borderId="58" xfId="24" applyNumberFormat="1" applyFont="1" applyBorder="1" applyAlignment="1">
      <alignment horizontal="center" vertical="center"/>
      <protection/>
    </xf>
    <xf numFmtId="49" fontId="7" fillId="0" borderId="72" xfId="24" applyNumberFormat="1" applyFont="1" applyFill="1" applyBorder="1" applyAlignment="1">
      <alignment horizontal="center" vertical="center"/>
      <protection/>
    </xf>
    <xf numFmtId="181" fontId="7" fillId="0" borderId="58" xfId="24" applyNumberFormat="1" applyFont="1" applyBorder="1" applyAlignment="1">
      <alignment horizontal="center" vertical="center"/>
      <protection/>
    </xf>
    <xf numFmtId="181" fontId="7" fillId="0" borderId="9" xfId="24" applyNumberFormat="1" applyFont="1" applyBorder="1" applyAlignment="1">
      <alignment horizontal="center" vertical="center"/>
      <protection/>
    </xf>
    <xf numFmtId="0" fontId="7" fillId="0" borderId="72" xfId="24" applyFont="1" applyBorder="1" applyAlignment="1">
      <alignment horizontal="center" vertical="center"/>
      <protection/>
    </xf>
    <xf numFmtId="181" fontId="7" fillId="0" borderId="0" xfId="24" applyNumberFormat="1" applyFont="1" applyAlignment="1">
      <alignment horizontal="center"/>
      <protection/>
    </xf>
    <xf numFmtId="0" fontId="7" fillId="0" borderId="10" xfId="24" applyFont="1" applyBorder="1" applyAlignment="1">
      <alignment vertical="center"/>
      <protection/>
    </xf>
    <xf numFmtId="0" fontId="7" fillId="0" borderId="63" xfId="24" applyFont="1" applyBorder="1" applyAlignment="1">
      <alignment horizontal="center" vertical="center"/>
      <protection/>
    </xf>
    <xf numFmtId="49" fontId="7" fillId="0" borderId="73" xfId="24" applyNumberFormat="1" applyFont="1" applyFill="1" applyBorder="1" applyAlignment="1">
      <alignment horizontal="center" vertical="center"/>
      <protection/>
    </xf>
    <xf numFmtId="181" fontId="7" fillId="0" borderId="63" xfId="24" applyNumberFormat="1" applyFont="1" applyBorder="1" applyAlignment="1">
      <alignment horizontal="center" vertical="center"/>
      <protection/>
    </xf>
    <xf numFmtId="181" fontId="7" fillId="0" borderId="12" xfId="24" applyNumberFormat="1" applyFont="1" applyBorder="1" applyAlignment="1">
      <alignment horizontal="center" vertical="center"/>
      <protection/>
    </xf>
    <xf numFmtId="0" fontId="7" fillId="0" borderId="0" xfId="24" applyFont="1" applyBorder="1">
      <alignment/>
      <protection/>
    </xf>
    <xf numFmtId="0" fontId="7" fillId="0" borderId="0" xfId="24" applyFont="1" applyBorder="1" applyAlignment="1">
      <alignment horizontal="center"/>
      <protection/>
    </xf>
    <xf numFmtId="49" fontId="7" fillId="0" borderId="0" xfId="24" applyNumberFormat="1" applyFont="1" applyFill="1" applyBorder="1" applyAlignment="1">
      <alignment horizontal="distributed"/>
      <protection/>
    </xf>
    <xf numFmtId="181" fontId="7" fillId="0" borderId="0" xfId="24" applyNumberFormat="1" applyFont="1" applyBorder="1" applyAlignment="1">
      <alignment horizontal="center"/>
      <protection/>
    </xf>
    <xf numFmtId="0" fontId="1" fillId="0" borderId="0" xfId="24" applyFont="1" applyAlignment="1">
      <alignment horizontal="left" vertical="center"/>
      <protection/>
    </xf>
    <xf numFmtId="0" fontId="1" fillId="0" borderId="0" xfId="24" applyFont="1" applyAlignment="1">
      <alignment horizontal="center" vertical="center"/>
      <protection/>
    </xf>
    <xf numFmtId="0" fontId="1" fillId="0" borderId="0" xfId="24" applyFont="1">
      <alignment/>
      <protection/>
    </xf>
    <xf numFmtId="0" fontId="1" fillId="0" borderId="5" xfId="24" applyFont="1" applyBorder="1" applyAlignment="1">
      <alignment horizontal="center" vertical="center"/>
      <protection/>
    </xf>
    <xf numFmtId="0" fontId="1" fillId="0" borderId="2" xfId="24" applyFont="1" applyBorder="1" applyAlignment="1">
      <alignment horizontal="center" vertical="center"/>
      <protection/>
    </xf>
    <xf numFmtId="0" fontId="1" fillId="0" borderId="52" xfId="24" applyFont="1" applyBorder="1" applyAlignment="1">
      <alignment horizontal="center" vertical="center"/>
      <protection/>
    </xf>
    <xf numFmtId="0" fontId="1" fillId="0" borderId="54" xfId="24" applyFont="1" applyBorder="1" applyAlignment="1">
      <alignment horizontal="center" vertical="center"/>
      <protection/>
    </xf>
    <xf numFmtId="0" fontId="1" fillId="0" borderId="3" xfId="24" applyFont="1" applyBorder="1" applyAlignment="1">
      <alignment horizontal="center" vertical="center"/>
      <protection/>
    </xf>
    <xf numFmtId="0" fontId="1" fillId="0" borderId="1" xfId="24" applyFont="1" applyBorder="1" applyAlignment="1">
      <alignment horizontal="center" vertical="center"/>
      <protection/>
    </xf>
    <xf numFmtId="0" fontId="1" fillId="0" borderId="13" xfId="24" applyFont="1" applyBorder="1" applyAlignment="1">
      <alignment vertical="center"/>
      <protection/>
    </xf>
    <xf numFmtId="0" fontId="1" fillId="0" borderId="14" xfId="24" applyFont="1" applyBorder="1" applyAlignment="1">
      <alignment horizontal="right" vertical="center"/>
      <protection/>
    </xf>
    <xf numFmtId="49" fontId="1" fillId="0" borderId="8" xfId="24" applyNumberFormat="1" applyFont="1" applyBorder="1" applyAlignment="1">
      <alignment horizontal="center" vertical="center"/>
      <protection/>
    </xf>
    <xf numFmtId="0" fontId="1" fillId="0" borderId="7" xfId="24" applyFont="1" applyBorder="1" applyAlignment="1">
      <alignment horizontal="center" vertical="center"/>
      <protection/>
    </xf>
    <xf numFmtId="0" fontId="1" fillId="0" borderId="58" xfId="24" applyFont="1" applyBorder="1" applyAlignment="1">
      <alignment horizontal="center" vertical="center"/>
      <protection/>
    </xf>
    <xf numFmtId="0" fontId="1" fillId="0" borderId="72" xfId="24" applyFont="1" applyBorder="1" applyAlignment="1">
      <alignment horizontal="center" vertical="center"/>
      <protection/>
    </xf>
    <xf numFmtId="0" fontId="1" fillId="0" borderId="9" xfId="24" applyFont="1" applyBorder="1" applyAlignment="1">
      <alignment horizontal="center" vertical="center"/>
      <protection/>
    </xf>
    <xf numFmtId="0" fontId="1" fillId="0" borderId="8" xfId="24" applyFont="1" applyBorder="1" applyAlignment="1">
      <alignment horizontal="center" vertical="center"/>
      <protection/>
    </xf>
    <xf numFmtId="38" fontId="1" fillId="0" borderId="7" xfId="19" applyFont="1" applyBorder="1" applyAlignment="1">
      <alignment horizontal="right" vertical="center"/>
    </xf>
    <xf numFmtId="49" fontId="1" fillId="0" borderId="9" xfId="19" applyNumberFormat="1" applyFont="1" applyBorder="1" applyAlignment="1">
      <alignment horizontal="left" vertical="center"/>
    </xf>
    <xf numFmtId="40" fontId="1" fillId="0" borderId="7" xfId="19" applyNumberFormat="1" applyFont="1" applyBorder="1" applyAlignment="1">
      <alignment horizontal="right" vertical="center"/>
    </xf>
    <xf numFmtId="0" fontId="1" fillId="0" borderId="9" xfId="24" applyFont="1" applyBorder="1" applyAlignment="1">
      <alignment horizontal="left" vertical="center"/>
      <protection/>
    </xf>
    <xf numFmtId="49" fontId="1" fillId="0" borderId="7" xfId="25" applyNumberFormat="1" applyFont="1" applyFill="1" applyBorder="1" applyAlignment="1">
      <alignment horizontal="center" vertical="center"/>
      <protection/>
    </xf>
    <xf numFmtId="2" fontId="1" fillId="0" borderId="58" xfId="25" applyNumberFormat="1" applyFont="1" applyFill="1" applyBorder="1" applyAlignment="1">
      <alignment horizontal="center" vertical="center"/>
      <protection/>
    </xf>
    <xf numFmtId="49" fontId="1" fillId="0" borderId="72" xfId="25" applyNumberFormat="1" applyFont="1" applyFill="1" applyBorder="1" applyAlignment="1">
      <alignment horizontal="center" vertical="center"/>
      <protection/>
    </xf>
    <xf numFmtId="2" fontId="1" fillId="0" borderId="9" xfId="25" applyNumberFormat="1" applyFont="1" applyFill="1" applyBorder="1" applyAlignment="1">
      <alignment horizontal="center" vertical="center"/>
      <protection/>
    </xf>
    <xf numFmtId="49" fontId="1" fillId="0" borderId="9" xfId="24" applyNumberFormat="1" applyFont="1" applyBorder="1" applyAlignment="1">
      <alignment horizontal="left" vertical="center"/>
      <protection/>
    </xf>
    <xf numFmtId="0" fontId="1" fillId="0" borderId="11" xfId="24" applyFont="1" applyBorder="1" applyAlignment="1">
      <alignment horizontal="center" vertical="center"/>
      <protection/>
    </xf>
    <xf numFmtId="38" fontId="1" fillId="0" borderId="10" xfId="19" applyFont="1" applyBorder="1" applyAlignment="1">
      <alignment horizontal="right" vertical="center"/>
    </xf>
    <xf numFmtId="49" fontId="1" fillId="0" borderId="12" xfId="19" applyNumberFormat="1" applyFont="1" applyBorder="1" applyAlignment="1">
      <alignment horizontal="left" vertical="center"/>
    </xf>
    <xf numFmtId="40" fontId="1" fillId="0" borderId="10" xfId="19" applyNumberFormat="1" applyFont="1" applyBorder="1" applyAlignment="1">
      <alignment horizontal="right" vertical="center"/>
    </xf>
    <xf numFmtId="49" fontId="1" fillId="0" borderId="12" xfId="24" applyNumberFormat="1" applyFont="1" applyBorder="1" applyAlignment="1">
      <alignment horizontal="left" vertical="center"/>
      <protection/>
    </xf>
    <xf numFmtId="38" fontId="1" fillId="0" borderId="0" xfId="19" applyFont="1" applyAlignment="1">
      <alignment horizontal="left" vertical="center"/>
    </xf>
    <xf numFmtId="40" fontId="1" fillId="0" borderId="0" xfId="19" applyNumberFormat="1" applyFont="1" applyAlignment="1">
      <alignment horizontal="right" vertical="center"/>
    </xf>
    <xf numFmtId="0" fontId="1" fillId="0" borderId="0" xfId="24" applyFont="1" applyAlignment="1">
      <alignment horizontal="left"/>
      <protection/>
    </xf>
    <xf numFmtId="2" fontId="13" fillId="0" borderId="58" xfId="23" applyNumberFormat="1" applyFont="1" applyFill="1" applyBorder="1" applyAlignment="1">
      <alignment horizontal="center" vertical="center"/>
      <protection/>
    </xf>
    <xf numFmtId="38" fontId="1" fillId="0" borderId="0" xfId="19" applyFont="1" applyAlignment="1">
      <alignment horizontal="center" vertical="center"/>
    </xf>
    <xf numFmtId="0" fontId="1" fillId="0" borderId="10" xfId="24" applyFont="1" applyBorder="1" applyAlignment="1">
      <alignment horizontal="center" vertical="center"/>
      <protection/>
    </xf>
    <xf numFmtId="0" fontId="1" fillId="0" borderId="63" xfId="24" applyFont="1" applyBorder="1" applyAlignment="1">
      <alignment horizontal="center" vertical="center"/>
      <protection/>
    </xf>
    <xf numFmtId="49" fontId="1" fillId="0" borderId="11" xfId="24" applyNumberFormat="1" applyFont="1" applyBorder="1" applyAlignment="1">
      <alignment horizontal="center" vertical="center"/>
      <protection/>
    </xf>
    <xf numFmtId="49" fontId="1" fillId="0" borderId="73" xfId="25" applyNumberFormat="1" applyFont="1" applyFill="1" applyBorder="1" applyAlignment="1">
      <alignment horizontal="center" vertical="center"/>
      <protection/>
    </xf>
    <xf numFmtId="2" fontId="1" fillId="0" borderId="12" xfId="25" applyNumberFormat="1" applyFont="1" applyFill="1" applyBorder="1" applyAlignment="1">
      <alignment horizontal="center" vertical="center"/>
      <protection/>
    </xf>
    <xf numFmtId="0" fontId="1" fillId="0" borderId="0" xfId="24" applyFont="1" applyAlignment="1">
      <alignment horizont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horizontal="center" vertical="center" wrapText="1"/>
      <protection/>
    </xf>
    <xf numFmtId="0" fontId="7" fillId="0" borderId="11" xfId="24" applyFont="1" applyBorder="1" applyAlignment="1">
      <alignment horizontal="center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 wrapText="1"/>
      <protection/>
    </xf>
    <xf numFmtId="207" fontId="7" fillId="0" borderId="7" xfId="24" applyNumberFormat="1" applyFont="1" applyBorder="1">
      <alignment/>
      <protection/>
    </xf>
    <xf numFmtId="207" fontId="7" fillId="0" borderId="8" xfId="24" applyNumberFormat="1" applyFont="1" applyBorder="1">
      <alignment/>
      <protection/>
    </xf>
    <xf numFmtId="207" fontId="7" fillId="0" borderId="9" xfId="24" applyNumberFormat="1" applyFont="1" applyBorder="1">
      <alignment/>
      <protection/>
    </xf>
    <xf numFmtId="207" fontId="7" fillId="0" borderId="10" xfId="24" applyNumberFormat="1" applyFont="1" applyBorder="1">
      <alignment/>
      <protection/>
    </xf>
    <xf numFmtId="207" fontId="7" fillId="0" borderId="12" xfId="24" applyNumberFormat="1" applyFont="1" applyBorder="1">
      <alignment/>
      <protection/>
    </xf>
    <xf numFmtId="3" fontId="7" fillId="0" borderId="0" xfId="24" applyNumberFormat="1" applyFont="1" applyBorder="1" applyAlignment="1">
      <alignment horizontal="right" wrapText="1"/>
      <protection/>
    </xf>
    <xf numFmtId="0" fontId="1" fillId="0" borderId="0" xfId="24" applyFont="1" applyBorder="1">
      <alignment/>
      <protection/>
    </xf>
    <xf numFmtId="0" fontId="7" fillId="0" borderId="0" xfId="24" applyFont="1" applyBorder="1" applyAlignment="1">
      <alignment horizontal="right" wrapText="1"/>
      <protection/>
    </xf>
    <xf numFmtId="3" fontId="9" fillId="0" borderId="0" xfId="24" applyNumberFormat="1" applyFont="1" applyBorder="1" applyAlignment="1">
      <alignment horizontal="right" wrapText="1"/>
      <protection/>
    </xf>
    <xf numFmtId="0" fontId="1" fillId="0" borderId="0" xfId="24" applyFont="1" applyBorder="1" applyAlignment="1">
      <alignment vertical="center"/>
      <protection/>
    </xf>
    <xf numFmtId="193" fontId="1" fillId="0" borderId="0" xfId="24" applyNumberFormat="1" applyFont="1">
      <alignment/>
      <protection/>
    </xf>
    <xf numFmtId="0" fontId="8" fillId="0" borderId="1" xfId="24" applyFont="1" applyBorder="1" applyAlignment="1">
      <alignment horizontal="center" vertical="center"/>
      <protection/>
    </xf>
    <xf numFmtId="0" fontId="8" fillId="0" borderId="14" xfId="24" applyFont="1" applyBorder="1" applyAlignment="1">
      <alignment horizontal="center" vertical="center"/>
      <protection/>
    </xf>
    <xf numFmtId="0" fontId="8" fillId="0" borderId="1" xfId="24" applyFont="1" applyBorder="1" applyAlignment="1">
      <alignment horizontal="right" vertical="center"/>
      <protection/>
    </xf>
    <xf numFmtId="193" fontId="8" fillId="0" borderId="1" xfId="24" applyNumberFormat="1" applyFont="1" applyBorder="1" applyAlignment="1">
      <alignment horizontal="right" vertical="center"/>
      <protection/>
    </xf>
    <xf numFmtId="0" fontId="8" fillId="0" borderId="0" xfId="24" applyFont="1">
      <alignment/>
      <protection/>
    </xf>
    <xf numFmtId="0" fontId="1" fillId="0" borderId="8" xfId="24" applyFont="1" applyBorder="1">
      <alignment/>
      <protection/>
    </xf>
    <xf numFmtId="0" fontId="7" fillId="0" borderId="9" xfId="24" applyFont="1" applyBorder="1" applyAlignment="1">
      <alignment horizontal="center" vertical="center"/>
      <protection/>
    </xf>
    <xf numFmtId="194" fontId="7" fillId="0" borderId="8" xfId="24" applyNumberFormat="1" applyFont="1" applyBorder="1" applyAlignment="1">
      <alignment vertical="center"/>
      <protection/>
    </xf>
    <xf numFmtId="188" fontId="7" fillId="0" borderId="8" xfId="24" applyNumberFormat="1" applyFont="1" applyBorder="1" applyAlignment="1">
      <alignment vertical="center"/>
      <protection/>
    </xf>
    <xf numFmtId="0" fontId="1" fillId="0" borderId="1" xfId="24" applyFont="1" applyBorder="1">
      <alignment/>
      <protection/>
    </xf>
    <xf numFmtId="0" fontId="7" fillId="0" borderId="14" xfId="24" applyFont="1" applyBorder="1" applyAlignment="1">
      <alignment horizontal="center" vertical="center"/>
      <protection/>
    </xf>
    <xf numFmtId="194" fontId="7" fillId="0" borderId="1" xfId="24" applyNumberFormat="1" applyFont="1" applyBorder="1" applyAlignment="1">
      <alignment vertical="center"/>
      <protection/>
    </xf>
    <xf numFmtId="188" fontId="7" fillId="0" borderId="1" xfId="24" applyNumberFormat="1" applyFont="1" applyBorder="1" applyAlignment="1">
      <alignment vertical="center"/>
      <protection/>
    </xf>
    <xf numFmtId="0" fontId="7" fillId="0" borderId="8" xfId="24" applyFont="1" applyBorder="1" applyAlignment="1">
      <alignment vertical="center"/>
      <protection/>
    </xf>
    <xf numFmtId="0" fontId="7" fillId="0" borderId="11" xfId="24" applyFont="1" applyBorder="1" applyAlignment="1">
      <alignment vertical="center"/>
      <protection/>
    </xf>
    <xf numFmtId="0" fontId="7" fillId="0" borderId="12" xfId="24" applyFont="1" applyBorder="1" applyAlignment="1">
      <alignment horizontal="center" vertical="center"/>
      <protection/>
    </xf>
    <xf numFmtId="38" fontId="7" fillId="0" borderId="11" xfId="19" applyFont="1" applyBorder="1" applyAlignment="1">
      <alignment vertical="center"/>
    </xf>
    <xf numFmtId="194" fontId="7" fillId="0" borderId="11" xfId="24" applyNumberFormat="1" applyFont="1" applyBorder="1" applyAlignment="1">
      <alignment vertical="center"/>
      <protection/>
    </xf>
    <xf numFmtId="188" fontId="7" fillId="0" borderId="11" xfId="24" applyNumberFormat="1" applyFont="1" applyBorder="1" applyAlignment="1">
      <alignment vertical="center"/>
      <protection/>
    </xf>
    <xf numFmtId="0" fontId="1" fillId="0" borderId="0" xfId="24" applyFont="1" applyBorder="1" applyAlignment="1">
      <alignment horizontal="center" vertical="center"/>
      <protection/>
    </xf>
    <xf numFmtId="193" fontId="7" fillId="0" borderId="0" xfId="24" applyNumberFormat="1" applyFont="1">
      <alignment/>
      <protection/>
    </xf>
    <xf numFmtId="0" fontId="7" fillId="0" borderId="0" xfId="24" applyFont="1" applyAlignment="1">
      <alignment horizontal="right"/>
      <protection/>
    </xf>
    <xf numFmtId="188" fontId="1" fillId="0" borderId="0" xfId="24" applyNumberFormat="1" applyFont="1">
      <alignment/>
      <protection/>
    </xf>
    <xf numFmtId="0" fontId="12" fillId="0" borderId="0" xfId="24" applyFont="1">
      <alignment/>
      <protection/>
    </xf>
    <xf numFmtId="38" fontId="1" fillId="0" borderId="0" xfId="24" applyNumberFormat="1" applyFont="1">
      <alignment/>
      <protection/>
    </xf>
    <xf numFmtId="49" fontId="1" fillId="0" borderId="0" xfId="24" applyNumberFormat="1" applyFont="1">
      <alignment/>
      <protection/>
    </xf>
    <xf numFmtId="38" fontId="1" fillId="0" borderId="0" xfId="19" applyFont="1" applyBorder="1" applyAlignment="1">
      <alignment horizontal="center" vertical="center"/>
    </xf>
    <xf numFmtId="181" fontId="7" fillId="0" borderId="8" xfId="16" applyNumberFormat="1" applyFont="1" applyBorder="1" applyAlignment="1">
      <alignment horizontal="right" vertical="center"/>
    </xf>
    <xf numFmtId="192" fontId="9" fillId="0" borderId="11" xfId="23" applyNumberFormat="1" applyFont="1" applyFill="1" applyBorder="1" applyAlignment="1">
      <alignment horizontal="right" vertical="center"/>
      <protection/>
    </xf>
    <xf numFmtId="38" fontId="7" fillId="0" borderId="11" xfId="19" applyFont="1" applyBorder="1" applyAlignment="1">
      <alignment horizontal="right" vertical="center"/>
    </xf>
    <xf numFmtId="204" fontId="7" fillId="0" borderId="8" xfId="24" applyNumberFormat="1" applyFont="1" applyBorder="1" applyAlignment="1">
      <alignment horizontal="right" vertical="center" indent="1"/>
      <protection/>
    </xf>
    <xf numFmtId="204" fontId="7" fillId="0" borderId="11" xfId="24" applyNumberFormat="1" applyFont="1" applyBorder="1" applyAlignment="1">
      <alignment horizontal="right" vertical="center" indent="1"/>
      <protection/>
    </xf>
    <xf numFmtId="0" fontId="7" fillId="0" borderId="8" xfId="24" applyFont="1" applyBorder="1" applyAlignment="1">
      <alignment horizontal="right" wrapText="1" indent="1"/>
      <protection/>
    </xf>
    <xf numFmtId="3" fontId="7" fillId="0" borderId="8" xfId="24" applyNumberFormat="1" applyFont="1" applyBorder="1" applyAlignment="1">
      <alignment horizontal="right" wrapText="1" indent="1"/>
      <protection/>
    </xf>
    <xf numFmtId="3" fontId="7" fillId="0" borderId="11" xfId="24" applyNumberFormat="1" applyFont="1" applyBorder="1" applyAlignment="1">
      <alignment horizontal="right" wrapText="1" indent="1"/>
      <protection/>
    </xf>
    <xf numFmtId="38" fontId="9" fillId="0" borderId="8" xfId="19" applyFont="1" applyFill="1" applyBorder="1" applyAlignment="1" quotePrefix="1">
      <alignment horizontal="right" vertical="center"/>
    </xf>
    <xf numFmtId="0" fontId="12" fillId="0" borderId="13" xfId="24" applyFont="1" applyBorder="1" applyAlignment="1">
      <alignment horizontal="right" vertical="top"/>
      <protection/>
    </xf>
    <xf numFmtId="0" fontId="8" fillId="0" borderId="13" xfId="24" applyFont="1" applyBorder="1" applyAlignment="1">
      <alignment horizontal="right" vertical="top"/>
      <protection/>
    </xf>
    <xf numFmtId="0" fontId="8" fillId="0" borderId="1" xfId="24" applyFont="1" applyBorder="1" applyAlignment="1">
      <alignment horizontal="right" vertical="top"/>
      <protection/>
    </xf>
    <xf numFmtId="38" fontId="9" fillId="0" borderId="10" xfId="19" applyFont="1" applyFill="1" applyBorder="1" applyAlignment="1" quotePrefix="1">
      <alignment horizontal="right" vertical="center"/>
    </xf>
    <xf numFmtId="38" fontId="9" fillId="0" borderId="11" xfId="19" applyFont="1" applyFill="1" applyBorder="1" applyAlignment="1" quotePrefix="1">
      <alignment horizontal="right" vertical="center"/>
    </xf>
    <xf numFmtId="188" fontId="7" fillId="0" borderId="11" xfId="24" applyNumberFormat="1" applyFont="1" applyBorder="1" applyAlignment="1">
      <alignment horizontal="right" vertical="center"/>
      <protection/>
    </xf>
    <xf numFmtId="0" fontId="12" fillId="0" borderId="8" xfId="24" applyFont="1" applyBorder="1" applyAlignment="1">
      <alignment horizontal="right" vertical="top"/>
      <protection/>
    </xf>
    <xf numFmtId="0" fontId="12" fillId="0" borderId="1" xfId="24" applyFont="1" applyBorder="1" applyAlignment="1">
      <alignment horizontal="right" vertical="top"/>
      <protection/>
    </xf>
    <xf numFmtId="0" fontId="12" fillId="0" borderId="14" xfId="24" applyFont="1" applyBorder="1" applyAlignment="1">
      <alignment horizontal="right" vertical="top"/>
      <protection/>
    </xf>
    <xf numFmtId="0" fontId="1" fillId="0" borderId="0" xfId="26" applyFont="1" applyAlignment="1">
      <alignment horizontal="left" vertical="center"/>
      <protection/>
    </xf>
    <xf numFmtId="0" fontId="7" fillId="0" borderId="0" xfId="26" applyFont="1">
      <alignment/>
      <protection/>
    </xf>
    <xf numFmtId="0" fontId="1" fillId="0" borderId="0" xfId="26" applyFont="1" applyAlignment="1">
      <alignment vertical="center"/>
      <protection/>
    </xf>
    <xf numFmtId="0" fontId="7" fillId="0" borderId="0" xfId="26" applyFont="1" applyAlignment="1">
      <alignment vertical="center"/>
      <protection/>
    </xf>
    <xf numFmtId="194" fontId="7" fillId="0" borderId="0" xfId="26" applyNumberFormat="1" applyFont="1" applyAlignment="1">
      <alignment vertical="center"/>
      <protection/>
    </xf>
    <xf numFmtId="0" fontId="7" fillId="0" borderId="0" xfId="26" applyFont="1" applyAlignment="1">
      <alignment/>
      <protection/>
    </xf>
    <xf numFmtId="0" fontId="8" fillId="0" borderId="0" xfId="26" applyFont="1" applyFill="1" applyBorder="1" applyAlignment="1">
      <alignment horizontal="right"/>
      <protection/>
    </xf>
    <xf numFmtId="0" fontId="8" fillId="0" borderId="7" xfId="26" applyFont="1" applyBorder="1" applyAlignment="1">
      <alignment horizontal="right"/>
      <protection/>
    </xf>
    <xf numFmtId="0" fontId="8" fillId="0" borderId="0" xfId="26" applyFont="1" applyBorder="1" applyAlignment="1">
      <alignment horizontal="right"/>
      <protection/>
    </xf>
    <xf numFmtId="0" fontId="8" fillId="0" borderId="9" xfId="26" applyFont="1" applyBorder="1" applyAlignment="1">
      <alignment horizontal="right"/>
      <protection/>
    </xf>
    <xf numFmtId="194" fontId="8" fillId="0" borderId="0" xfId="26" applyNumberFormat="1" applyFont="1" applyBorder="1" applyAlignment="1">
      <alignment horizontal="right"/>
      <protection/>
    </xf>
    <xf numFmtId="194" fontId="8" fillId="0" borderId="7" xfId="26" applyNumberFormat="1" applyFont="1" applyBorder="1" applyAlignment="1">
      <alignment horizontal="right"/>
      <protection/>
    </xf>
    <xf numFmtId="0" fontId="8" fillId="0" borderId="0" xfId="26" applyFont="1" applyBorder="1" applyAlignment="1">
      <alignment vertical="center"/>
      <protection/>
    </xf>
    <xf numFmtId="0" fontId="7" fillId="0" borderId="0" xfId="26" applyFont="1" applyBorder="1" applyAlignment="1">
      <alignment vertical="center"/>
      <protection/>
    </xf>
    <xf numFmtId="0" fontId="8" fillId="0" borderId="6" xfId="26" applyFont="1" applyBorder="1" applyAlignment="1">
      <alignment vertical="center"/>
      <protection/>
    </xf>
    <xf numFmtId="194" fontId="7" fillId="0" borderId="0" xfId="26" applyNumberFormat="1" applyFont="1">
      <alignment/>
      <protection/>
    </xf>
    <xf numFmtId="0" fontId="8" fillId="0" borderId="0" xfId="26" applyFont="1" applyAlignment="1">
      <alignment horizontal="left" vertical="center"/>
      <protection/>
    </xf>
    <xf numFmtId="0" fontId="8" fillId="0" borderId="0" xfId="26" applyFont="1" applyAlignment="1">
      <alignment vertical="center"/>
      <protection/>
    </xf>
    <xf numFmtId="49" fontId="8" fillId="0" borderId="0" xfId="26" applyNumberFormat="1" applyFont="1" applyAlignment="1">
      <alignment vertical="center"/>
      <protection/>
    </xf>
    <xf numFmtId="194" fontId="8" fillId="0" borderId="0" xfId="26" applyNumberFormat="1" applyFont="1" applyAlignment="1">
      <alignment vertical="center"/>
      <protection/>
    </xf>
    <xf numFmtId="49" fontId="8" fillId="0" borderId="7" xfId="26" applyNumberFormat="1" applyFont="1" applyBorder="1" applyAlignment="1">
      <alignment horizontal="right" vertical="center"/>
      <protection/>
    </xf>
    <xf numFmtId="0" fontId="8" fillId="0" borderId="0" xfId="26" applyFont="1" applyBorder="1" applyAlignment="1">
      <alignment horizontal="left" vertical="center"/>
      <protection/>
    </xf>
    <xf numFmtId="0" fontId="8" fillId="0" borderId="7" xfId="26" applyFont="1" applyBorder="1" applyAlignment="1">
      <alignment horizontal="right" vertical="center"/>
      <protection/>
    </xf>
    <xf numFmtId="0" fontId="8" fillId="0" borderId="14" xfId="26" applyFont="1" applyBorder="1" applyAlignment="1">
      <alignment horizontal="right" vertical="center"/>
      <protection/>
    </xf>
    <xf numFmtId="0" fontId="8" fillId="0" borderId="13" xfId="26" applyFont="1" applyBorder="1" applyAlignment="1">
      <alignment horizontal="right" vertical="center"/>
      <protection/>
    </xf>
    <xf numFmtId="0" fontId="8" fillId="0" borderId="9" xfId="26" applyFont="1" applyBorder="1" applyAlignment="1">
      <alignment horizontal="right" vertical="center"/>
      <protection/>
    </xf>
    <xf numFmtId="0" fontId="8" fillId="0" borderId="0" xfId="26" applyFont="1" applyAlignment="1">
      <alignment horizontal="right" vertical="center"/>
      <protection/>
    </xf>
    <xf numFmtId="49" fontId="8" fillId="0" borderId="7" xfId="26" applyNumberFormat="1" applyFont="1" applyBorder="1" applyAlignment="1">
      <alignment horizontal="center" vertical="center"/>
      <protection/>
    </xf>
    <xf numFmtId="0" fontId="8" fillId="0" borderId="9" xfId="26" applyFont="1" applyBorder="1" applyAlignment="1">
      <alignment vertical="center"/>
      <protection/>
    </xf>
    <xf numFmtId="0" fontId="8" fillId="0" borderId="25" xfId="26" applyFont="1" applyBorder="1" applyAlignment="1">
      <alignment vertical="center"/>
      <protection/>
    </xf>
    <xf numFmtId="49" fontId="8" fillId="0" borderId="24" xfId="26" applyNumberFormat="1" applyFont="1" applyBorder="1" applyAlignment="1">
      <alignment horizontal="right" vertical="center"/>
      <protection/>
    </xf>
    <xf numFmtId="49" fontId="8" fillId="0" borderId="48" xfId="26" applyNumberFormat="1" applyFont="1" applyBorder="1" applyAlignment="1">
      <alignment horizontal="right" vertical="center"/>
      <protection/>
    </xf>
    <xf numFmtId="0" fontId="8" fillId="0" borderId="74" xfId="26" applyFont="1" applyBorder="1" applyAlignment="1">
      <alignment horizontal="left" vertical="center"/>
      <protection/>
    </xf>
    <xf numFmtId="0" fontId="8" fillId="0" borderId="75" xfId="26" applyFont="1" applyBorder="1" applyAlignment="1">
      <alignment vertical="center"/>
      <protection/>
    </xf>
    <xf numFmtId="49" fontId="8" fillId="0" borderId="10" xfId="26" applyNumberFormat="1" applyFont="1" applyBorder="1" applyAlignment="1">
      <alignment horizontal="right" vertical="center"/>
      <protection/>
    </xf>
    <xf numFmtId="0" fontId="8" fillId="0" borderId="6" xfId="26" applyFont="1" applyBorder="1" applyAlignment="1">
      <alignment horizontal="left" vertical="center"/>
      <protection/>
    </xf>
    <xf numFmtId="0" fontId="8" fillId="0" borderId="12" xfId="26" applyFont="1" applyBorder="1" applyAlignment="1">
      <alignment vertical="center"/>
      <protection/>
    </xf>
    <xf numFmtId="49" fontId="8" fillId="0" borderId="10" xfId="26" applyNumberFormat="1" applyFont="1" applyBorder="1" applyAlignment="1">
      <alignment horizontal="center" vertical="center"/>
      <protection/>
    </xf>
    <xf numFmtId="49" fontId="8" fillId="0" borderId="76" xfId="26" applyNumberFormat="1" applyFont="1" applyBorder="1" applyAlignment="1">
      <alignment horizontal="right" vertical="center"/>
      <protection/>
    </xf>
    <xf numFmtId="0" fontId="8" fillId="0" borderId="77" xfId="26" applyFont="1" applyBorder="1" applyAlignment="1">
      <alignment horizontal="left" vertical="center"/>
      <protection/>
    </xf>
    <xf numFmtId="0" fontId="8" fillId="0" borderId="77" xfId="26" applyFont="1" applyBorder="1" applyAlignment="1">
      <alignment vertical="center"/>
      <protection/>
    </xf>
    <xf numFmtId="0" fontId="8" fillId="0" borderId="78" xfId="26" applyFont="1" applyBorder="1" applyAlignment="1">
      <alignment vertical="center"/>
      <protection/>
    </xf>
    <xf numFmtId="49" fontId="8" fillId="0" borderId="48" xfId="26" applyNumberFormat="1" applyFont="1" applyBorder="1" applyAlignment="1">
      <alignment horizontal="center" vertical="center"/>
      <protection/>
    </xf>
    <xf numFmtId="0" fontId="8" fillId="0" borderId="74" xfId="26" applyFont="1" applyBorder="1" applyAlignment="1">
      <alignment vertical="center"/>
      <protection/>
    </xf>
    <xf numFmtId="0" fontId="8" fillId="0" borderId="79" xfId="26" applyFont="1" applyBorder="1" applyAlignment="1">
      <alignment horizontal="left" vertical="center"/>
      <protection/>
    </xf>
    <xf numFmtId="0" fontId="8" fillId="0" borderId="3" xfId="26" applyFont="1" applyBorder="1" applyAlignment="1">
      <alignment vertical="center"/>
      <protection/>
    </xf>
    <xf numFmtId="49" fontId="8" fillId="0" borderId="0" xfId="26" applyNumberFormat="1" applyFont="1" applyAlignment="1">
      <alignment horizontal="right" vertical="center"/>
      <protection/>
    </xf>
    <xf numFmtId="0" fontId="8" fillId="0" borderId="0" xfId="26" applyFont="1" applyAlignment="1">
      <alignment horizontal="center" vertical="center"/>
      <protection/>
    </xf>
    <xf numFmtId="0" fontId="8" fillId="0" borderId="0" xfId="26" applyFont="1" applyAlignment="1">
      <alignment horizontal="distributed" vertical="center"/>
      <protection/>
    </xf>
    <xf numFmtId="0" fontId="8" fillId="0" borderId="0" xfId="26" applyFont="1" applyBorder="1" applyAlignment="1">
      <alignment horizontal="right" vertical="center"/>
      <protection/>
    </xf>
    <xf numFmtId="38" fontId="7" fillId="0" borderId="0" xfId="19" applyFont="1" applyAlignment="1">
      <alignment horizontal="right" vertical="center"/>
    </xf>
    <xf numFmtId="194" fontId="7" fillId="0" borderId="0" xfId="19" applyNumberFormat="1" applyFont="1" applyAlignment="1">
      <alignment vertical="center"/>
    </xf>
    <xf numFmtId="38" fontId="8" fillId="0" borderId="5" xfId="19" applyFont="1" applyBorder="1" applyAlignment="1">
      <alignment horizontal="center" vertical="center"/>
    </xf>
    <xf numFmtId="194" fontId="8" fillId="0" borderId="5" xfId="19" applyNumberFormat="1" applyFont="1" applyBorder="1" applyAlignment="1">
      <alignment horizontal="center" vertical="center"/>
    </xf>
    <xf numFmtId="38" fontId="8" fillId="0" borderId="5" xfId="19" applyFont="1" applyBorder="1" applyAlignment="1">
      <alignment horizontal="center" vertical="center" wrapText="1"/>
    </xf>
    <xf numFmtId="38" fontId="8" fillId="0" borderId="1" xfId="19" applyFont="1" applyBorder="1" applyAlignment="1">
      <alignment horizontal="distributed" vertical="center"/>
    </xf>
    <xf numFmtId="38" fontId="8" fillId="0" borderId="1" xfId="19" applyFont="1" applyBorder="1" applyAlignment="1">
      <alignment horizontal="right" vertical="center"/>
    </xf>
    <xf numFmtId="38" fontId="8" fillId="0" borderId="8" xfId="19" applyFont="1" applyBorder="1" applyAlignment="1">
      <alignment horizontal="right" vertical="center"/>
    </xf>
    <xf numFmtId="194" fontId="8" fillId="0" borderId="8" xfId="19" applyNumberFormat="1" applyFont="1" applyBorder="1" applyAlignment="1">
      <alignment horizontal="right" vertical="center"/>
    </xf>
    <xf numFmtId="194" fontId="1" fillId="0" borderId="0" xfId="26" applyNumberFormat="1" applyFont="1" applyAlignment="1">
      <alignment vertical="center"/>
      <protection/>
    </xf>
    <xf numFmtId="0" fontId="7" fillId="0" borderId="5" xfId="26" applyFont="1" applyBorder="1" applyAlignment="1">
      <alignment horizontal="center" vertical="center" wrapText="1"/>
      <protection/>
    </xf>
    <xf numFmtId="0" fontId="7" fillId="0" borderId="0" xfId="26" applyFont="1" applyAlignment="1">
      <alignment horizontal="center" vertical="center"/>
      <protection/>
    </xf>
    <xf numFmtId="0" fontId="8" fillId="0" borderId="8" xfId="26" applyFont="1" applyBorder="1" applyAlignment="1">
      <alignment horizontal="right" vertical="center" wrapText="1"/>
      <protection/>
    </xf>
    <xf numFmtId="194" fontId="7" fillId="0" borderId="11" xfId="26" applyNumberFormat="1" applyFont="1" applyBorder="1" applyAlignment="1">
      <alignment horizontal="right" vertical="center"/>
      <protection/>
    </xf>
    <xf numFmtId="0" fontId="8" fillId="0" borderId="1" xfId="26" applyFont="1" applyBorder="1" applyAlignment="1">
      <alignment horizontal="right" vertical="center" wrapText="1"/>
      <protection/>
    </xf>
    <xf numFmtId="38" fontId="7" fillId="0" borderId="8" xfId="19" applyFont="1" applyBorder="1" applyAlignment="1">
      <alignment/>
    </xf>
    <xf numFmtId="38" fontId="7" fillId="0" borderId="8" xfId="19" applyFont="1" applyBorder="1" applyAlignment="1">
      <alignment horizontal="right"/>
    </xf>
    <xf numFmtId="0" fontId="1" fillId="0" borderId="0" xfId="26" applyFont="1" applyBorder="1" applyAlignment="1">
      <alignment vertical="center"/>
      <protection/>
    </xf>
    <xf numFmtId="194" fontId="7" fillId="0" borderId="0" xfId="26" applyNumberFormat="1" applyFont="1" applyBorder="1" applyAlignment="1">
      <alignment vertical="center"/>
      <protection/>
    </xf>
    <xf numFmtId="208" fontId="7" fillId="0" borderId="8" xfId="26" applyNumberFormat="1" applyFont="1" applyBorder="1">
      <alignment/>
      <protection/>
    </xf>
    <xf numFmtId="208" fontId="7" fillId="0" borderId="8" xfId="26" applyNumberFormat="1" applyFont="1" applyBorder="1" applyAlignment="1">
      <alignment vertical="center"/>
      <protection/>
    </xf>
    <xf numFmtId="0" fontId="3" fillId="0" borderId="8" xfId="26" applyBorder="1" applyAlignment="1">
      <alignment horizontal="right"/>
      <protection/>
    </xf>
    <xf numFmtId="0" fontId="1" fillId="0" borderId="0" xfId="26" applyFont="1" applyBorder="1" applyAlignment="1">
      <alignment horizontal="left" vertical="center"/>
      <protection/>
    </xf>
    <xf numFmtId="0" fontId="1" fillId="0" borderId="1" xfId="26" applyFont="1" applyBorder="1" applyAlignment="1">
      <alignment horizontal="left" vertical="center"/>
      <protection/>
    </xf>
    <xf numFmtId="0" fontId="7" fillId="0" borderId="1" xfId="26" applyFont="1" applyBorder="1" applyAlignment="1">
      <alignment vertical="center"/>
      <protection/>
    </xf>
    <xf numFmtId="0" fontId="7" fillId="0" borderId="0" xfId="26" applyFont="1" applyBorder="1" applyAlignment="1">
      <alignment vertical="top" wrapText="1"/>
      <protection/>
    </xf>
    <xf numFmtId="194" fontId="7" fillId="0" borderId="0" xfId="26" applyNumberFormat="1" applyFont="1" applyBorder="1" applyAlignment="1">
      <alignment vertical="top" wrapText="1"/>
      <protection/>
    </xf>
    <xf numFmtId="0" fontId="8" fillId="0" borderId="13" xfId="26" applyFont="1" applyBorder="1" applyAlignment="1">
      <alignment horizontal="center"/>
      <protection/>
    </xf>
    <xf numFmtId="0" fontId="8" fillId="0" borderId="1" xfId="26" applyFont="1" applyBorder="1" applyAlignment="1">
      <alignment horizontal="right"/>
      <protection/>
    </xf>
    <xf numFmtId="0" fontId="8" fillId="0" borderId="14" xfId="26" applyFont="1" applyBorder="1" applyAlignment="1">
      <alignment horizontal="right"/>
      <protection/>
    </xf>
    <xf numFmtId="0" fontId="8" fillId="0" borderId="0" xfId="26" applyFont="1" applyBorder="1" applyAlignment="1">
      <alignment/>
      <protection/>
    </xf>
    <xf numFmtId="194" fontId="8" fillId="0" borderId="0" xfId="26" applyNumberFormat="1" applyFont="1" applyBorder="1" applyAlignment="1">
      <alignment/>
      <protection/>
    </xf>
    <xf numFmtId="0" fontId="8" fillId="0" borderId="16" xfId="26" applyFont="1" applyBorder="1" applyAlignment="1">
      <alignment horizontal="center" vertical="center"/>
      <protection/>
    </xf>
    <xf numFmtId="0" fontId="8" fillId="0" borderId="8" xfId="26" applyFont="1" applyBorder="1" applyAlignment="1">
      <alignment horizontal="center" vertical="center"/>
      <protection/>
    </xf>
    <xf numFmtId="0" fontId="8" fillId="0" borderId="8" xfId="26" applyFont="1" applyBorder="1" applyAlignment="1">
      <alignment vertical="center"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0" xfId="26" applyFont="1" applyBorder="1" applyAlignment="1">
      <alignment horizontal="center" vertical="center"/>
      <protection/>
    </xf>
    <xf numFmtId="0" fontId="8" fillId="0" borderId="21" xfId="26" applyFont="1" applyBorder="1" applyAlignment="1">
      <alignment horizontal="center" vertical="center"/>
      <protection/>
    </xf>
    <xf numFmtId="0" fontId="8" fillId="0" borderId="11" xfId="26" applyFont="1" applyBorder="1" applyAlignment="1">
      <alignment vertical="center"/>
      <protection/>
    </xf>
    <xf numFmtId="0" fontId="7" fillId="0" borderId="0" xfId="26" applyFont="1" applyBorder="1" applyAlignment="1">
      <alignment horizontal="center" vertical="center"/>
      <protection/>
    </xf>
    <xf numFmtId="0" fontId="8" fillId="0" borderId="5" xfId="26" applyFont="1" applyBorder="1" applyAlignment="1">
      <alignment horizontal="center"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0" fontId="12" fillId="0" borderId="5" xfId="26" applyFont="1" applyBorder="1" applyAlignment="1">
      <alignment horizontal="distributed" vertical="center"/>
      <protection/>
    </xf>
    <xf numFmtId="0" fontId="12" fillId="0" borderId="8" xfId="26" applyFont="1" applyBorder="1" applyAlignment="1">
      <alignment horizontal="distributed"/>
      <protection/>
    </xf>
    <xf numFmtId="0" fontId="12" fillId="0" borderId="8" xfId="26" applyFont="1" applyBorder="1" applyAlignment="1">
      <alignment horizontal="distributed" vertical="center"/>
      <protection/>
    </xf>
    <xf numFmtId="38" fontId="12" fillId="0" borderId="7" xfId="19" applyFont="1" applyBorder="1" applyAlignment="1">
      <alignment vertical="center"/>
    </xf>
    <xf numFmtId="38" fontId="12" fillId="0" borderId="9" xfId="19" applyFont="1" applyBorder="1" applyAlignment="1">
      <alignment vertical="center"/>
    </xf>
    <xf numFmtId="38" fontId="12" fillId="0" borderId="0" xfId="19" applyFont="1" applyBorder="1" applyAlignment="1">
      <alignment vertical="center"/>
    </xf>
    <xf numFmtId="208" fontId="12" fillId="0" borderId="7" xfId="26" applyNumberFormat="1" applyFont="1" applyBorder="1" applyAlignment="1">
      <alignment vertical="center"/>
      <protection/>
    </xf>
    <xf numFmtId="208" fontId="12" fillId="0" borderId="9" xfId="26" applyNumberFormat="1" applyFont="1" applyBorder="1" applyAlignment="1">
      <alignment vertical="center"/>
      <protection/>
    </xf>
    <xf numFmtId="194" fontId="12" fillId="0" borderId="0" xfId="26" applyNumberFormat="1" applyFont="1" applyBorder="1" applyAlignment="1">
      <alignment vertical="center"/>
      <protection/>
    </xf>
    <xf numFmtId="208" fontId="12" fillId="0" borderId="0" xfId="26" applyNumberFormat="1" applyFont="1" applyBorder="1" applyAlignment="1">
      <alignment vertical="center"/>
      <protection/>
    </xf>
    <xf numFmtId="194" fontId="12" fillId="0" borderId="7" xfId="26" applyNumberFormat="1" applyFont="1" applyBorder="1" applyAlignment="1">
      <alignment vertical="center"/>
      <protection/>
    </xf>
    <xf numFmtId="181" fontId="12" fillId="0" borderId="0" xfId="26" applyNumberFormat="1" applyFont="1" applyBorder="1" applyAlignment="1">
      <alignment vertical="center"/>
      <protection/>
    </xf>
    <xf numFmtId="181" fontId="12" fillId="0" borderId="9" xfId="26" applyNumberFormat="1" applyFont="1" applyBorder="1" applyAlignment="1">
      <alignment vertical="center"/>
      <protection/>
    </xf>
    <xf numFmtId="0" fontId="12" fillId="0" borderId="19" xfId="26" applyFont="1" applyBorder="1" applyAlignment="1">
      <alignment horizontal="distributed" vertical="center"/>
      <protection/>
    </xf>
    <xf numFmtId="38" fontId="12" fillId="0" borderId="67" xfId="19" applyFont="1" applyBorder="1" applyAlignment="1">
      <alignment vertical="center"/>
    </xf>
    <xf numFmtId="38" fontId="12" fillId="0" borderId="68" xfId="19" applyFont="1" applyBorder="1" applyAlignment="1">
      <alignment vertical="center"/>
    </xf>
    <xf numFmtId="38" fontId="12" fillId="0" borderId="80" xfId="19" applyFont="1" applyBorder="1" applyAlignment="1">
      <alignment vertical="center"/>
    </xf>
    <xf numFmtId="208" fontId="12" fillId="0" borderId="67" xfId="26" applyNumberFormat="1" applyFont="1" applyBorder="1" applyAlignment="1">
      <alignment vertical="center"/>
      <protection/>
    </xf>
    <xf numFmtId="208" fontId="12" fillId="0" borderId="68" xfId="26" applyNumberFormat="1" applyFont="1" applyBorder="1" applyAlignment="1">
      <alignment vertical="center"/>
      <protection/>
    </xf>
    <xf numFmtId="194" fontId="12" fillId="0" borderId="80" xfId="26" applyNumberFormat="1" applyFont="1" applyBorder="1" applyAlignment="1">
      <alignment vertical="center"/>
      <protection/>
    </xf>
    <xf numFmtId="208" fontId="12" fillId="0" borderId="80" xfId="26" applyNumberFormat="1" applyFont="1" applyBorder="1" applyAlignment="1">
      <alignment vertical="center"/>
      <protection/>
    </xf>
    <xf numFmtId="194" fontId="12" fillId="0" borderId="67" xfId="26" applyNumberFormat="1" applyFont="1" applyBorder="1" applyAlignment="1">
      <alignment vertical="center"/>
      <protection/>
    </xf>
    <xf numFmtId="181" fontId="12" fillId="0" borderId="80" xfId="26" applyNumberFormat="1" applyFont="1" applyBorder="1" applyAlignment="1">
      <alignment vertical="center"/>
      <protection/>
    </xf>
    <xf numFmtId="181" fontId="12" fillId="0" borderId="68" xfId="26" applyNumberFormat="1" applyFont="1" applyBorder="1" applyAlignment="1">
      <alignment vertical="center"/>
      <protection/>
    </xf>
    <xf numFmtId="0" fontId="12" fillId="0" borderId="15" xfId="26" applyFont="1" applyBorder="1" applyAlignment="1">
      <alignment horizontal="distributed" vertical="center"/>
      <protection/>
    </xf>
    <xf numFmtId="38" fontId="12" fillId="0" borderId="81" xfId="19" applyFont="1" applyBorder="1" applyAlignment="1">
      <alignment vertical="center"/>
    </xf>
    <xf numFmtId="38" fontId="12" fillId="0" borderId="82" xfId="19" applyFont="1" applyBorder="1" applyAlignment="1">
      <alignment vertical="center"/>
    </xf>
    <xf numFmtId="38" fontId="12" fillId="0" borderId="83" xfId="19" applyFont="1" applyBorder="1" applyAlignment="1">
      <alignment vertical="center"/>
    </xf>
    <xf numFmtId="208" fontId="12" fillId="0" borderId="81" xfId="26" applyNumberFormat="1" applyFont="1" applyBorder="1" applyAlignment="1">
      <alignment vertical="center"/>
      <protection/>
    </xf>
    <xf numFmtId="208" fontId="12" fillId="0" borderId="82" xfId="26" applyNumberFormat="1" applyFont="1" applyBorder="1" applyAlignment="1">
      <alignment vertical="center"/>
      <protection/>
    </xf>
    <xf numFmtId="194" fontId="12" fillId="0" borderId="83" xfId="26" applyNumberFormat="1" applyFont="1" applyBorder="1" applyAlignment="1">
      <alignment vertical="center"/>
      <protection/>
    </xf>
    <xf numFmtId="208" fontId="12" fillId="0" borderId="83" xfId="26" applyNumberFormat="1" applyFont="1" applyBorder="1" applyAlignment="1">
      <alignment vertical="center"/>
      <protection/>
    </xf>
    <xf numFmtId="194" fontId="12" fillId="0" borderId="81" xfId="26" applyNumberFormat="1" applyFont="1" applyBorder="1" applyAlignment="1">
      <alignment vertical="center"/>
      <protection/>
    </xf>
    <xf numFmtId="181" fontId="12" fillId="0" borderId="83" xfId="26" applyNumberFormat="1" applyFont="1" applyBorder="1" applyAlignment="1">
      <alignment vertical="center"/>
      <protection/>
    </xf>
    <xf numFmtId="181" fontId="12" fillId="0" borderId="82" xfId="26" applyNumberFormat="1" applyFont="1" applyBorder="1" applyAlignment="1">
      <alignment vertical="center"/>
      <protection/>
    </xf>
    <xf numFmtId="0" fontId="12" fillId="0" borderId="11" xfId="26" applyFont="1" applyBorder="1" applyAlignment="1">
      <alignment horizontal="distributed" vertical="center"/>
      <protection/>
    </xf>
    <xf numFmtId="38" fontId="12" fillId="0" borderId="12" xfId="19" applyFont="1" applyBorder="1" applyAlignment="1">
      <alignment vertical="center"/>
    </xf>
    <xf numFmtId="181" fontId="12" fillId="0" borderId="12" xfId="26" applyNumberFormat="1" applyFont="1" applyBorder="1" applyAlignment="1">
      <alignment vertical="center"/>
      <protection/>
    </xf>
    <xf numFmtId="186" fontId="16" fillId="0" borderId="7" xfId="23" applyNumberFormat="1" applyFont="1" applyFill="1" applyBorder="1" applyAlignment="1" quotePrefix="1">
      <alignment horizontal="right" vertical="center"/>
      <protection/>
    </xf>
    <xf numFmtId="0" fontId="12" fillId="0" borderId="9" xfId="26" applyFont="1" applyBorder="1" applyAlignment="1">
      <alignment vertical="center"/>
      <protection/>
    </xf>
    <xf numFmtId="185" fontId="16" fillId="0" borderId="0" xfId="23" applyNumberFormat="1" applyFont="1" applyFill="1" applyBorder="1" applyAlignment="1" quotePrefix="1">
      <alignment horizontal="right" vertical="center"/>
      <protection/>
    </xf>
    <xf numFmtId="0" fontId="12" fillId="0" borderId="48" xfId="26" applyFont="1" applyBorder="1" applyAlignment="1">
      <alignment vertical="center"/>
      <protection/>
    </xf>
    <xf numFmtId="0" fontId="12" fillId="0" borderId="75" xfId="26" applyFont="1" applyBorder="1" applyAlignment="1">
      <alignment vertical="center"/>
      <protection/>
    </xf>
    <xf numFmtId="0" fontId="12" fillId="0" borderId="10" xfId="26" applyFont="1" applyBorder="1" applyAlignment="1">
      <alignment vertical="center"/>
      <protection/>
    </xf>
    <xf numFmtId="0" fontId="12" fillId="0" borderId="12" xfId="26" applyFont="1" applyBorder="1" applyAlignment="1">
      <alignment vertical="center"/>
      <protection/>
    </xf>
    <xf numFmtId="0" fontId="12" fillId="0" borderId="14" xfId="26" applyFont="1" applyBorder="1" applyAlignment="1">
      <alignment vertical="center"/>
      <protection/>
    </xf>
    <xf numFmtId="186" fontId="16" fillId="0" borderId="48" xfId="23" applyNumberFormat="1" applyFont="1" applyFill="1" applyBorder="1" applyAlignment="1" quotePrefix="1">
      <alignment horizontal="right" vertical="center"/>
      <protection/>
    </xf>
    <xf numFmtId="185" fontId="16" fillId="0" borderId="74" xfId="23" applyNumberFormat="1" applyFont="1" applyFill="1" applyBorder="1" applyAlignment="1" quotePrefix="1">
      <alignment horizontal="right" vertical="center"/>
      <protection/>
    </xf>
    <xf numFmtId="186" fontId="16" fillId="0" borderId="76" xfId="23" applyNumberFormat="1" applyFont="1" applyFill="1" applyBorder="1" applyAlignment="1" quotePrefix="1">
      <alignment horizontal="right" vertical="center"/>
      <protection/>
    </xf>
    <xf numFmtId="0" fontId="12" fillId="0" borderId="78" xfId="26" applyFont="1" applyBorder="1" applyAlignment="1">
      <alignment vertical="center"/>
      <protection/>
    </xf>
    <xf numFmtId="185" fontId="16" fillId="0" borderId="77" xfId="23" applyNumberFormat="1" applyFont="1" applyFill="1" applyBorder="1" applyAlignment="1" quotePrefix="1">
      <alignment horizontal="right" vertical="center"/>
      <protection/>
    </xf>
    <xf numFmtId="186" fontId="16" fillId="0" borderId="10" xfId="23" applyNumberFormat="1" applyFont="1" applyFill="1" applyBorder="1" applyAlignment="1" quotePrefix="1">
      <alignment horizontal="right" vertical="center"/>
      <protection/>
    </xf>
    <xf numFmtId="185" fontId="16" fillId="0" borderId="6" xfId="23" applyNumberFormat="1" applyFont="1" applyFill="1" applyBorder="1" applyAlignment="1" quotePrefix="1">
      <alignment horizontal="right" vertical="center"/>
      <protection/>
    </xf>
    <xf numFmtId="186" fontId="16" fillId="0" borderId="2" xfId="23" applyNumberFormat="1" applyFont="1" applyFill="1" applyBorder="1" applyAlignment="1" quotePrefix="1">
      <alignment horizontal="right" vertical="center"/>
      <protection/>
    </xf>
    <xf numFmtId="0" fontId="12" fillId="0" borderId="3" xfId="26" applyFont="1" applyBorder="1" applyAlignment="1">
      <alignment vertical="center"/>
      <protection/>
    </xf>
    <xf numFmtId="185" fontId="16" fillId="0" borderId="53" xfId="23" applyNumberFormat="1" applyFont="1" applyFill="1" applyBorder="1" applyAlignment="1" quotePrefix="1">
      <alignment horizontal="right" vertical="center"/>
      <protection/>
    </xf>
    <xf numFmtId="0" fontId="12" fillId="0" borderId="7" xfId="26" applyFont="1" applyBorder="1" applyAlignment="1">
      <alignment vertical="center"/>
      <protection/>
    </xf>
    <xf numFmtId="0" fontId="12" fillId="0" borderId="0" xfId="26" applyFont="1" applyBorder="1" applyAlignment="1">
      <alignment vertical="center"/>
      <protection/>
    </xf>
    <xf numFmtId="0" fontId="12" fillId="0" borderId="0" xfId="26" applyFont="1" applyAlignment="1">
      <alignment vertical="center"/>
      <protection/>
    </xf>
    <xf numFmtId="38" fontId="12" fillId="0" borderId="2" xfId="19" applyFont="1" applyBorder="1" applyAlignment="1">
      <alignment vertical="center"/>
    </xf>
    <xf numFmtId="38" fontId="12" fillId="0" borderId="53" xfId="19" applyFont="1" applyBorder="1" applyAlignment="1">
      <alignment horizontal="distributed" vertical="center"/>
    </xf>
    <xf numFmtId="38" fontId="12" fillId="0" borderId="3" xfId="19" applyFont="1" applyBorder="1" applyAlignment="1">
      <alignment vertical="center"/>
    </xf>
    <xf numFmtId="38" fontId="12" fillId="0" borderId="2" xfId="19" applyFont="1" applyBorder="1" applyAlignment="1">
      <alignment horizontal="center" vertical="center"/>
    </xf>
    <xf numFmtId="38" fontId="12" fillId="0" borderId="3" xfId="19" applyFont="1" applyBorder="1" applyAlignment="1">
      <alignment horizontal="center" vertical="center"/>
    </xf>
    <xf numFmtId="38" fontId="12" fillId="0" borderId="13" xfId="19" applyFont="1" applyBorder="1" applyAlignment="1">
      <alignment horizontal="right" vertical="center"/>
    </xf>
    <xf numFmtId="38" fontId="12" fillId="0" borderId="4" xfId="19" applyFont="1" applyBorder="1" applyAlignment="1">
      <alignment horizontal="distributed" vertical="center"/>
    </xf>
    <xf numFmtId="38" fontId="12" fillId="0" borderId="14" xfId="19" applyFont="1" applyBorder="1" applyAlignment="1">
      <alignment horizontal="right" vertical="center"/>
    </xf>
    <xf numFmtId="38" fontId="12" fillId="0" borderId="7" xfId="19" applyFont="1" applyBorder="1" applyAlignment="1">
      <alignment horizontal="right" vertical="center"/>
    </xf>
    <xf numFmtId="38" fontId="12" fillId="0" borderId="9" xfId="19" applyFont="1" applyBorder="1" applyAlignment="1">
      <alignment horizontal="right" vertical="center"/>
    </xf>
    <xf numFmtId="38" fontId="12" fillId="0" borderId="0" xfId="19" applyFont="1" applyBorder="1" applyAlignment="1">
      <alignment horizontal="distributed" vertical="center"/>
    </xf>
    <xf numFmtId="187" fontId="12" fillId="0" borderId="7" xfId="19" applyNumberFormat="1" applyFont="1" applyBorder="1" applyAlignment="1">
      <alignment vertical="center"/>
    </xf>
    <xf numFmtId="38" fontId="12" fillId="0" borderId="10" xfId="19" applyFont="1" applyBorder="1" applyAlignment="1">
      <alignment vertical="center"/>
    </xf>
    <xf numFmtId="38" fontId="12" fillId="0" borderId="6" xfId="19" applyFont="1" applyBorder="1" applyAlignment="1">
      <alignment horizontal="distributed" vertical="center"/>
    </xf>
    <xf numFmtId="194" fontId="12" fillId="0" borderId="10" xfId="26" applyNumberFormat="1" applyFont="1" applyBorder="1" applyAlignment="1">
      <alignment horizontal="right" vertical="center"/>
      <protection/>
    </xf>
    <xf numFmtId="194" fontId="12" fillId="0" borderId="12" xfId="26" applyNumberFormat="1" applyFont="1" applyBorder="1" applyAlignment="1">
      <alignment horizontal="right" vertical="center"/>
      <protection/>
    </xf>
    <xf numFmtId="187" fontId="12" fillId="0" borderId="10" xfId="19" applyNumberFormat="1" applyFont="1" applyBorder="1" applyAlignment="1">
      <alignment horizontal="right" vertical="center"/>
    </xf>
    <xf numFmtId="38" fontId="12" fillId="0" borderId="8" xfId="19" applyFont="1" applyBorder="1" applyAlignment="1">
      <alignment horizontal="distributed" vertical="center"/>
    </xf>
    <xf numFmtId="38" fontId="12" fillId="0" borderId="8" xfId="19" applyFont="1" applyBorder="1" applyAlignment="1">
      <alignment horizontal="right" vertical="center"/>
    </xf>
    <xf numFmtId="38" fontId="12" fillId="0" borderId="8" xfId="19" applyFont="1" applyBorder="1" applyAlignment="1">
      <alignment horizontal="right"/>
    </xf>
    <xf numFmtId="211" fontId="12" fillId="0" borderId="8" xfId="19" applyNumberFormat="1" applyFont="1" applyBorder="1" applyAlignment="1">
      <alignment horizontal="right" vertical="center"/>
    </xf>
    <xf numFmtId="187" fontId="12" fillId="0" borderId="8" xfId="19" applyNumberFormat="1" applyFont="1" applyBorder="1" applyAlignment="1">
      <alignment horizontal="right" vertical="center"/>
    </xf>
    <xf numFmtId="38" fontId="12" fillId="0" borderId="19" xfId="19" applyFont="1" applyBorder="1" applyAlignment="1">
      <alignment horizontal="distributed" vertical="center"/>
    </xf>
    <xf numFmtId="38" fontId="12" fillId="0" borderId="19" xfId="19" applyFont="1" applyBorder="1" applyAlignment="1">
      <alignment horizontal="right" vertical="center"/>
    </xf>
    <xf numFmtId="38" fontId="12" fillId="0" borderId="19" xfId="19" applyFont="1" applyBorder="1" applyAlignment="1">
      <alignment horizontal="right"/>
    </xf>
    <xf numFmtId="211" fontId="12" fillId="0" borderId="19" xfId="19" applyNumberFormat="1" applyFont="1" applyBorder="1" applyAlignment="1">
      <alignment horizontal="right" vertical="center"/>
    </xf>
    <xf numFmtId="187" fontId="12" fillId="0" borderId="19" xfId="19" applyNumberFormat="1" applyFont="1" applyBorder="1" applyAlignment="1">
      <alignment horizontal="right" vertical="center"/>
    </xf>
    <xf numFmtId="38" fontId="12" fillId="0" borderId="15" xfId="19" applyFont="1" applyBorder="1" applyAlignment="1">
      <alignment horizontal="distributed" vertical="center"/>
    </xf>
    <xf numFmtId="38" fontId="12" fillId="0" borderId="15" xfId="19" applyFont="1" applyBorder="1" applyAlignment="1">
      <alignment horizontal="right" vertical="center"/>
    </xf>
    <xf numFmtId="38" fontId="12" fillId="0" borderId="15" xfId="19" applyFont="1" applyBorder="1" applyAlignment="1">
      <alignment horizontal="right"/>
    </xf>
    <xf numFmtId="211" fontId="12" fillId="0" borderId="15" xfId="19" applyNumberFormat="1" applyFont="1" applyBorder="1" applyAlignment="1">
      <alignment horizontal="right" vertical="center"/>
    </xf>
    <xf numFmtId="187" fontId="12" fillId="0" borderId="15" xfId="19" applyNumberFormat="1" applyFont="1" applyBorder="1" applyAlignment="1">
      <alignment horizontal="right" vertical="center"/>
    </xf>
    <xf numFmtId="38" fontId="12" fillId="0" borderId="11" xfId="19" applyFont="1" applyBorder="1" applyAlignment="1">
      <alignment horizontal="distributed" vertical="center"/>
    </xf>
    <xf numFmtId="38" fontId="12" fillId="0" borderId="11" xfId="19" applyFont="1" applyBorder="1" applyAlignment="1">
      <alignment horizontal="right" vertical="center"/>
    </xf>
    <xf numFmtId="38" fontId="12" fillId="0" borderId="5" xfId="19" applyFont="1" applyBorder="1" applyAlignment="1">
      <alignment horizontal="distributed"/>
    </xf>
    <xf numFmtId="38" fontId="12" fillId="0" borderId="5" xfId="19" applyFont="1" applyBorder="1" applyAlignment="1">
      <alignment horizontal="center"/>
    </xf>
    <xf numFmtId="38" fontId="12" fillId="0" borderId="2" xfId="19" applyFont="1" applyBorder="1" applyAlignment="1">
      <alignment horizontal="center"/>
    </xf>
    <xf numFmtId="38" fontId="12" fillId="0" borderId="1" xfId="19" applyFont="1" applyBorder="1" applyAlignment="1">
      <alignment horizontal="distributed"/>
    </xf>
    <xf numFmtId="38" fontId="12" fillId="0" borderId="1" xfId="19" applyFont="1" applyBorder="1" applyAlignment="1">
      <alignment/>
    </xf>
    <xf numFmtId="38" fontId="12" fillId="0" borderId="4" xfId="19" applyFont="1" applyBorder="1" applyAlignment="1">
      <alignment/>
    </xf>
    <xf numFmtId="38" fontId="12" fillId="0" borderId="8" xfId="19" applyFont="1" applyBorder="1" applyAlignment="1">
      <alignment/>
    </xf>
    <xf numFmtId="38" fontId="12" fillId="0" borderId="7" xfId="19" applyFont="1" applyBorder="1" applyAlignment="1">
      <alignment horizontal="right"/>
    </xf>
    <xf numFmtId="38" fontId="12" fillId="0" borderId="19" xfId="19" applyFont="1" applyBorder="1" applyAlignment="1">
      <alignment horizontal="distributed"/>
    </xf>
    <xf numFmtId="38" fontId="12" fillId="0" borderId="19" xfId="19" applyFont="1" applyBorder="1" applyAlignment="1">
      <alignment/>
    </xf>
    <xf numFmtId="38" fontId="12" fillId="0" borderId="80" xfId="19" applyFont="1" applyBorder="1" applyAlignment="1">
      <alignment/>
    </xf>
    <xf numFmtId="38" fontId="12" fillId="0" borderId="67" xfId="19" applyFont="1" applyBorder="1" applyAlignment="1">
      <alignment horizontal="right"/>
    </xf>
    <xf numFmtId="38" fontId="12" fillId="0" borderId="8" xfId="19" applyFont="1" applyBorder="1" applyAlignment="1">
      <alignment horizontal="distributed"/>
    </xf>
    <xf numFmtId="38" fontId="12" fillId="0" borderId="0" xfId="19" applyFont="1" applyBorder="1" applyAlignment="1">
      <alignment/>
    </xf>
    <xf numFmtId="38" fontId="12" fillId="0" borderId="15" xfId="19" applyFont="1" applyBorder="1" applyAlignment="1">
      <alignment horizontal="distributed"/>
    </xf>
    <xf numFmtId="38" fontId="12" fillId="0" borderId="15" xfId="19" applyFont="1" applyBorder="1" applyAlignment="1">
      <alignment/>
    </xf>
    <xf numFmtId="38" fontId="12" fillId="0" borderId="83" xfId="19" applyFont="1" applyBorder="1" applyAlignment="1">
      <alignment/>
    </xf>
    <xf numFmtId="38" fontId="12" fillId="0" borderId="81" xfId="19" applyFont="1" applyBorder="1" applyAlignment="1">
      <alignment horizontal="right"/>
    </xf>
    <xf numFmtId="38" fontId="12" fillId="0" borderId="11" xfId="19" applyFont="1" applyBorder="1" applyAlignment="1">
      <alignment horizontal="distributed"/>
    </xf>
    <xf numFmtId="38" fontId="12" fillId="0" borderId="11" xfId="19" applyFont="1" applyBorder="1" applyAlignment="1">
      <alignment horizontal="right"/>
    </xf>
    <xf numFmtId="38" fontId="12" fillId="0" borderId="10" xfId="19" applyFont="1" applyBorder="1" applyAlignment="1">
      <alignment horizontal="right"/>
    </xf>
    <xf numFmtId="38" fontId="12" fillId="0" borderId="67" xfId="19" applyFont="1" applyBorder="1" applyAlignment="1">
      <alignment horizontal="right" vertical="center"/>
    </xf>
    <xf numFmtId="38" fontId="12" fillId="0" borderId="80" xfId="19" applyFont="1" applyBorder="1" applyAlignment="1">
      <alignment horizontal="distributed" vertical="center"/>
    </xf>
    <xf numFmtId="38" fontId="12" fillId="0" borderId="68" xfId="19" applyFont="1" applyBorder="1" applyAlignment="1">
      <alignment horizontal="right" vertical="center"/>
    </xf>
    <xf numFmtId="187" fontId="12" fillId="0" borderId="67" xfId="19" applyNumberFormat="1" applyFont="1" applyBorder="1" applyAlignment="1">
      <alignment vertical="center"/>
    </xf>
    <xf numFmtId="38" fontId="12" fillId="0" borderId="81" xfId="19" applyFont="1" applyBorder="1" applyAlignment="1">
      <alignment horizontal="right" vertical="center"/>
    </xf>
    <xf numFmtId="38" fontId="12" fillId="0" borderId="83" xfId="19" applyFont="1" applyBorder="1" applyAlignment="1">
      <alignment horizontal="distributed" vertical="center"/>
    </xf>
    <xf numFmtId="38" fontId="12" fillId="0" borderId="82" xfId="19" applyFont="1" applyBorder="1" applyAlignment="1">
      <alignment horizontal="right" vertical="center"/>
    </xf>
    <xf numFmtId="187" fontId="12" fillId="0" borderId="81" xfId="19" applyNumberFormat="1" applyFont="1" applyBorder="1" applyAlignment="1">
      <alignment vertical="center"/>
    </xf>
    <xf numFmtId="38" fontId="7" fillId="0" borderId="8" xfId="19" applyFont="1" applyBorder="1" applyAlignment="1">
      <alignment/>
    </xf>
    <xf numFmtId="38" fontId="7" fillId="0" borderId="19" xfId="19" applyFont="1" applyBorder="1" applyAlignment="1">
      <alignment vertical="center"/>
    </xf>
    <xf numFmtId="38" fontId="7" fillId="0" borderId="15" xfId="19" applyFont="1" applyBorder="1" applyAlignment="1">
      <alignment vertical="center"/>
    </xf>
    <xf numFmtId="0" fontId="7" fillId="0" borderId="8" xfId="26" applyFont="1" applyBorder="1" applyAlignment="1">
      <alignment horizontal="distributed"/>
      <protection/>
    </xf>
    <xf numFmtId="0" fontId="7" fillId="0" borderId="19" xfId="26" applyFont="1" applyBorder="1" applyAlignment="1">
      <alignment horizontal="distributed" vertical="center"/>
      <protection/>
    </xf>
    <xf numFmtId="0" fontId="7" fillId="0" borderId="8" xfId="26" applyFont="1" applyBorder="1" applyAlignment="1">
      <alignment horizontal="distributed" vertical="center"/>
      <protection/>
    </xf>
    <xf numFmtId="0" fontId="7" fillId="0" borderId="15" xfId="26" applyFont="1" applyBorder="1" applyAlignment="1">
      <alignment horizontal="distributed" vertical="center"/>
      <protection/>
    </xf>
    <xf numFmtId="0" fontId="7" fillId="0" borderId="11" xfId="26" applyFont="1" applyBorder="1" applyAlignment="1">
      <alignment horizontal="distributed" vertical="center"/>
      <protection/>
    </xf>
    <xf numFmtId="38" fontId="7" fillId="0" borderId="19" xfId="19" applyFont="1" applyBorder="1" applyAlignment="1">
      <alignment/>
    </xf>
    <xf numFmtId="38" fontId="7" fillId="0" borderId="15" xfId="19" applyFont="1" applyBorder="1" applyAlignment="1">
      <alignment horizontal="right"/>
    </xf>
    <xf numFmtId="38" fontId="7" fillId="0" borderId="15" xfId="19" applyFont="1" applyBorder="1" applyAlignment="1">
      <alignment/>
    </xf>
    <xf numFmtId="38" fontId="7" fillId="0" borderId="11" xfId="19" applyFont="1" applyBorder="1" applyAlignment="1">
      <alignment horizontal="right"/>
    </xf>
    <xf numFmtId="38" fontId="7" fillId="0" borderId="19" xfId="19" applyFont="1" applyBorder="1" applyAlignment="1">
      <alignment horizontal="right" vertical="center"/>
    </xf>
    <xf numFmtId="38" fontId="7" fillId="0" borderId="19" xfId="19" applyFont="1" applyBorder="1" applyAlignment="1">
      <alignment/>
    </xf>
    <xf numFmtId="38" fontId="7" fillId="0" borderId="80" xfId="19" applyFont="1" applyBorder="1" applyAlignment="1">
      <alignment vertical="center"/>
    </xf>
    <xf numFmtId="38" fontId="7" fillId="0" borderId="15" xfId="19" applyFont="1" applyBorder="1" applyAlignment="1">
      <alignment horizontal="right" vertical="center"/>
    </xf>
    <xf numFmtId="38" fontId="7" fillId="0" borderId="15" xfId="19" applyFont="1" applyBorder="1" applyAlignment="1">
      <alignment/>
    </xf>
    <xf numFmtId="38" fontId="7" fillId="0" borderId="83" xfId="19" applyFont="1" applyBorder="1" applyAlignment="1">
      <alignment vertical="center"/>
    </xf>
    <xf numFmtId="38" fontId="7" fillId="0" borderId="19" xfId="19" applyFont="1" applyBorder="1" applyAlignment="1">
      <alignment horizontal="right"/>
    </xf>
    <xf numFmtId="0" fontId="8" fillId="0" borderId="7" xfId="26" applyFont="1" applyBorder="1" applyAlignment="1">
      <alignment horizontal="right" vertical="center" wrapText="1"/>
      <protection/>
    </xf>
    <xf numFmtId="0" fontId="8" fillId="0" borderId="0" xfId="26" applyFont="1" applyBorder="1" applyAlignment="1">
      <alignment horizontal="right" vertical="center" wrapText="1"/>
      <protection/>
    </xf>
    <xf numFmtId="208" fontId="7" fillId="0" borderId="19" xfId="26" applyNumberFormat="1" applyFont="1" applyBorder="1">
      <alignment/>
      <protection/>
    </xf>
    <xf numFmtId="208" fontId="7" fillId="0" borderId="19" xfId="26" applyNumberFormat="1" applyFont="1" applyBorder="1" applyAlignment="1">
      <alignment vertical="center"/>
      <protection/>
    </xf>
    <xf numFmtId="208" fontId="7" fillId="0" borderId="15" xfId="26" applyNumberFormat="1" applyFont="1" applyBorder="1">
      <alignment/>
      <protection/>
    </xf>
    <xf numFmtId="0" fontId="3" fillId="0" borderId="15" xfId="26" applyBorder="1" applyAlignment="1">
      <alignment horizontal="right"/>
      <protection/>
    </xf>
    <xf numFmtId="208" fontId="7" fillId="0" borderId="15" xfId="26" applyNumberFormat="1" applyFont="1" applyBorder="1" applyAlignment="1">
      <alignment vertical="center"/>
      <protection/>
    </xf>
    <xf numFmtId="38" fontId="12" fillId="0" borderId="16" xfId="19" applyFont="1" applyBorder="1" applyAlignment="1">
      <alignment vertical="center"/>
    </xf>
    <xf numFmtId="38" fontId="12" fillId="0" borderId="8" xfId="19" applyFont="1" applyBorder="1" applyAlignment="1">
      <alignment vertical="center"/>
    </xf>
    <xf numFmtId="38" fontId="12" fillId="0" borderId="1" xfId="19" applyFont="1" applyBorder="1" applyAlignment="1">
      <alignment vertical="center"/>
    </xf>
    <xf numFmtId="38" fontId="12" fillId="0" borderId="21" xfId="19" applyFont="1" applyBorder="1" applyAlignment="1">
      <alignment vertical="center"/>
    </xf>
    <xf numFmtId="38" fontId="12" fillId="0" borderId="20" xfId="19" applyFont="1" applyBorder="1" applyAlignment="1">
      <alignment vertical="center"/>
    </xf>
    <xf numFmtId="38" fontId="12" fillId="0" borderId="11" xfId="19" applyFont="1" applyBorder="1" applyAlignment="1">
      <alignment vertical="center"/>
    </xf>
    <xf numFmtId="0" fontId="12" fillId="0" borderId="11" xfId="26" applyFont="1" applyBorder="1" applyAlignment="1">
      <alignment vertical="center"/>
      <protection/>
    </xf>
    <xf numFmtId="0" fontId="12" fillId="0" borderId="11" xfId="26" applyFont="1" applyBorder="1" applyAlignment="1">
      <alignment horizontal="center" vertical="top" wrapText="1"/>
      <protection/>
    </xf>
    <xf numFmtId="0" fontId="12" fillId="0" borderId="11" xfId="26" applyFont="1" applyBorder="1" applyAlignment="1">
      <alignment horizontal="distributed" vertical="top" wrapText="1"/>
      <protection/>
    </xf>
    <xf numFmtId="0" fontId="12" fillId="0" borderId="12" xfId="26" applyFont="1" applyBorder="1" applyAlignment="1">
      <alignment horizontal="distributed" vertical="top" wrapText="1"/>
      <protection/>
    </xf>
    <xf numFmtId="0" fontId="12" fillId="0" borderId="10" xfId="26" applyFont="1" applyBorder="1" applyAlignment="1">
      <alignment horizontal="center" vertical="top" wrapText="1"/>
      <protection/>
    </xf>
    <xf numFmtId="38" fontId="12" fillId="0" borderId="19" xfId="19" applyFont="1" applyBorder="1" applyAlignment="1">
      <alignment vertical="center"/>
    </xf>
    <xf numFmtId="38" fontId="12" fillId="0" borderId="15" xfId="19" applyFont="1" applyBorder="1" applyAlignment="1">
      <alignment vertical="center"/>
    </xf>
    <xf numFmtId="38" fontId="12" fillId="0" borderId="12" xfId="19" applyFont="1" applyBorder="1" applyAlignment="1">
      <alignment horizontal="right" vertical="center"/>
    </xf>
    <xf numFmtId="38" fontId="12" fillId="0" borderId="6" xfId="19" applyFont="1" applyBorder="1" applyAlignment="1">
      <alignment horizontal="right" vertical="center"/>
    </xf>
    <xf numFmtId="208" fontId="12" fillId="0" borderId="12" xfId="26" applyNumberFormat="1" applyFont="1" applyBorder="1" applyAlignment="1">
      <alignment horizontal="right" vertical="center"/>
      <protection/>
    </xf>
    <xf numFmtId="194" fontId="12" fillId="0" borderId="0" xfId="26" applyNumberFormat="1" applyFont="1" applyBorder="1" applyAlignment="1">
      <alignment horizontal="right" vertical="center"/>
      <protection/>
    </xf>
    <xf numFmtId="208" fontId="12" fillId="0" borderId="9" xfId="26" applyNumberFormat="1" applyFont="1" applyBorder="1" applyAlignment="1">
      <alignment horizontal="right" vertical="center"/>
      <protection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18" applyFont="1" applyAlignment="1">
      <alignment horizontal="justify" vertical="center"/>
    </xf>
    <xf numFmtId="0" fontId="20" fillId="0" borderId="0" xfId="18" applyFont="1" applyAlignment="1">
      <alignment horizontal="left" vertical="center"/>
    </xf>
    <xf numFmtId="0" fontId="3" fillId="0" borderId="11" xfId="26" applyBorder="1" applyAlignment="1">
      <alignment horizontal="right"/>
      <protection/>
    </xf>
    <xf numFmtId="0" fontId="7" fillId="0" borderId="8" xfId="27" applyFont="1" applyBorder="1" applyAlignment="1">
      <alignment horizontal="center" vertical="center"/>
      <protection/>
    </xf>
    <xf numFmtId="0" fontId="7" fillId="0" borderId="4" xfId="27" applyFont="1" applyBorder="1" applyAlignment="1">
      <alignment horizontal="center" vertical="center"/>
      <protection/>
    </xf>
    <xf numFmtId="38" fontId="7" fillId="0" borderId="81" xfId="19" applyFont="1" applyBorder="1" applyAlignment="1">
      <alignment horizontal="center" vertical="center"/>
    </xf>
    <xf numFmtId="0" fontId="7" fillId="0" borderId="10" xfId="27" applyFont="1" applyBorder="1" applyAlignment="1">
      <alignment horizontal="center" vertical="center"/>
      <protection/>
    </xf>
    <xf numFmtId="0" fontId="7" fillId="0" borderId="12" xfId="27" applyFont="1" applyBorder="1" applyAlignment="1">
      <alignment horizontal="center" vertical="center"/>
      <protection/>
    </xf>
    <xf numFmtId="0" fontId="7" fillId="0" borderId="1" xfId="27" applyFont="1" applyBorder="1" applyAlignment="1">
      <alignment horizontal="center" vertical="center" textRotation="255" wrapText="1"/>
      <protection/>
    </xf>
    <xf numFmtId="0" fontId="7" fillId="0" borderId="8" xfId="27" applyFont="1" applyBorder="1" applyAlignment="1">
      <alignment horizontal="center" vertical="center" textRotation="255" wrapText="1"/>
      <protection/>
    </xf>
    <xf numFmtId="0" fontId="7" fillId="0" borderId="11" xfId="27" applyFont="1" applyBorder="1" applyAlignment="1">
      <alignment horizontal="center" vertical="center" textRotation="255" wrapText="1"/>
      <protection/>
    </xf>
    <xf numFmtId="0" fontId="9" fillId="0" borderId="2" xfId="27" applyFont="1" applyBorder="1" applyAlignment="1">
      <alignment horizontal="center" vertical="center"/>
      <protection/>
    </xf>
    <xf numFmtId="0" fontId="9" fillId="0" borderId="3" xfId="27" applyFont="1" applyBorder="1" applyAlignment="1">
      <alignment horizontal="center" vertical="center"/>
      <protection/>
    </xf>
    <xf numFmtId="0" fontId="20" fillId="0" borderId="0" xfId="18" applyFont="1" applyAlignment="1">
      <alignment horizontal="center" vertical="center"/>
    </xf>
    <xf numFmtId="0" fontId="7" fillId="0" borderId="0" xfId="27" applyFont="1" applyAlignment="1">
      <alignment horizontal="left" vertical="center"/>
      <protection/>
    </xf>
    <xf numFmtId="0" fontId="7" fillId="0" borderId="1" xfId="27" applyFont="1" applyBorder="1" applyAlignment="1">
      <alignment horizontal="center" vertical="center" wrapText="1"/>
      <protection/>
    </xf>
    <xf numFmtId="0" fontId="7" fillId="0" borderId="8" xfId="27" applyFont="1" applyBorder="1" applyAlignment="1">
      <alignment horizontal="center" vertical="center" wrapText="1"/>
      <protection/>
    </xf>
    <xf numFmtId="0" fontId="7" fillId="0" borderId="11" xfId="27" applyFont="1" applyBorder="1" applyAlignment="1">
      <alignment horizontal="center" vertical="center" wrapText="1"/>
      <protection/>
    </xf>
    <xf numFmtId="38" fontId="7" fillId="0" borderId="3" xfId="19" applyFont="1" applyBorder="1" applyAlignment="1">
      <alignment horizontal="center" vertical="center"/>
    </xf>
    <xf numFmtId="38" fontId="7" fillId="0" borderId="53" xfId="19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27" applyFont="1" applyBorder="1" applyAlignment="1">
      <alignment horizontal="center" vertical="center"/>
      <protection/>
    </xf>
    <xf numFmtId="0" fontId="20" fillId="0" borderId="0" xfId="18" applyFont="1" applyAlignment="1">
      <alignment horizontal="left" vertical="center" indent="1"/>
    </xf>
    <xf numFmtId="0" fontId="7" fillId="0" borderId="13" xfId="27" applyFont="1" applyBorder="1" applyAlignment="1">
      <alignment horizontal="center" vertical="center"/>
      <protection/>
    </xf>
    <xf numFmtId="0" fontId="7" fillId="0" borderId="14" xfId="27" applyFont="1" applyBorder="1" applyAlignment="1">
      <alignment horizontal="center" vertical="center"/>
      <protection/>
    </xf>
    <xf numFmtId="0" fontId="20" fillId="0" borderId="0" xfId="18" applyFont="1" applyAlignment="1">
      <alignment horizontal="center" vertical="center"/>
    </xf>
    <xf numFmtId="0" fontId="20" fillId="0" borderId="0" xfId="18" applyFont="1" applyAlignment="1">
      <alignment horizontal="left" vertical="center" indent="1"/>
    </xf>
    <xf numFmtId="0" fontId="7" fillId="0" borderId="1" xfId="27" applyFont="1" applyBorder="1" applyAlignment="1">
      <alignment horizontal="center" vertical="center"/>
      <protection/>
    </xf>
    <xf numFmtId="0" fontId="7" fillId="0" borderId="11" xfId="27" applyFont="1" applyBorder="1" applyAlignment="1">
      <alignment horizontal="center" vertical="center"/>
      <protection/>
    </xf>
    <xf numFmtId="0" fontId="7" fillId="0" borderId="2" xfId="27" applyFont="1" applyBorder="1" applyAlignment="1">
      <alignment horizontal="center" vertical="center"/>
      <protection/>
    </xf>
    <xf numFmtId="0" fontId="7" fillId="0" borderId="53" xfId="27" applyFont="1" applyBorder="1" applyAlignment="1">
      <alignment horizontal="center" vertical="center"/>
      <protection/>
    </xf>
    <xf numFmtId="0" fontId="7" fillId="0" borderId="3" xfId="27" applyFont="1" applyBorder="1" applyAlignment="1">
      <alignment horizontal="center" vertical="center"/>
      <protection/>
    </xf>
    <xf numFmtId="38" fontId="7" fillId="0" borderId="5" xfId="19" applyFont="1" applyBorder="1" applyAlignment="1">
      <alignment horizontal="center" vertical="center"/>
    </xf>
    <xf numFmtId="38" fontId="7" fillId="0" borderId="2" xfId="19" applyFont="1" applyBorder="1" applyAlignment="1">
      <alignment horizontal="center" vertical="center" wrapText="1"/>
    </xf>
    <xf numFmtId="38" fontId="7" fillId="0" borderId="3" xfId="19" applyFont="1" applyBorder="1" applyAlignment="1">
      <alignment horizontal="center" vertical="center" wrapText="1"/>
    </xf>
    <xf numFmtId="38" fontId="7" fillId="0" borderId="1" xfId="19" applyFont="1" applyBorder="1" applyAlignment="1">
      <alignment horizontal="center" vertical="center" wrapText="1"/>
    </xf>
    <xf numFmtId="38" fontId="7" fillId="0" borderId="8" xfId="19" applyFont="1" applyBorder="1" applyAlignment="1">
      <alignment horizontal="center" vertical="center" wrapText="1"/>
    </xf>
    <xf numFmtId="38" fontId="7" fillId="0" borderId="11" xfId="19" applyFont="1" applyBorder="1" applyAlignment="1">
      <alignment horizontal="center" vertical="center" wrapText="1"/>
    </xf>
    <xf numFmtId="38" fontId="7" fillId="0" borderId="1" xfId="19" applyFont="1" applyBorder="1" applyAlignment="1">
      <alignment horizontal="center" vertical="center"/>
    </xf>
    <xf numFmtId="38" fontId="7" fillId="0" borderId="8" xfId="19" applyFont="1" applyBorder="1" applyAlignment="1">
      <alignment horizontal="center" vertical="center"/>
    </xf>
    <xf numFmtId="38" fontId="7" fillId="0" borderId="11" xfId="19" applyFont="1" applyBorder="1" applyAlignment="1">
      <alignment horizontal="center" vertical="center"/>
    </xf>
    <xf numFmtId="38" fontId="7" fillId="0" borderId="13" xfId="19" applyFont="1" applyBorder="1" applyAlignment="1">
      <alignment horizontal="center" vertical="center" wrapText="1"/>
    </xf>
    <xf numFmtId="38" fontId="7" fillId="0" borderId="14" xfId="19" applyFont="1" applyBorder="1" applyAlignment="1">
      <alignment horizontal="center" vertical="center" wrapText="1"/>
    </xf>
    <xf numFmtId="38" fontId="7" fillId="0" borderId="10" xfId="19" applyFont="1" applyBorder="1" applyAlignment="1">
      <alignment horizontal="center" vertical="center" wrapText="1"/>
    </xf>
    <xf numFmtId="38" fontId="7" fillId="0" borderId="12" xfId="19" applyFont="1" applyBorder="1" applyAlignment="1">
      <alignment horizontal="center" vertical="center" wrapText="1"/>
    </xf>
    <xf numFmtId="38" fontId="7" fillId="0" borderId="2" xfId="19" applyFont="1" applyBorder="1" applyAlignment="1">
      <alignment horizontal="center" vertical="center"/>
    </xf>
    <xf numFmtId="38" fontId="7" fillId="0" borderId="82" xfId="19" applyFont="1" applyBorder="1" applyAlignment="1">
      <alignment horizontal="center" vertical="center"/>
    </xf>
    <xf numFmtId="38" fontId="12" fillId="0" borderId="13" xfId="19" applyFont="1" applyBorder="1" applyAlignment="1">
      <alignment horizontal="center" vertical="center"/>
    </xf>
    <xf numFmtId="38" fontId="12" fillId="0" borderId="14" xfId="19" applyFont="1" applyBorder="1" applyAlignment="1">
      <alignment horizontal="center" vertical="center"/>
    </xf>
    <xf numFmtId="0" fontId="1" fillId="0" borderId="13" xfId="24" applyFont="1" applyBorder="1" applyAlignment="1">
      <alignment horizontal="center" vertical="center"/>
      <protection/>
    </xf>
    <xf numFmtId="0" fontId="1" fillId="0" borderId="4" xfId="24" applyFont="1" applyBorder="1" applyAlignment="1">
      <alignment horizontal="center" vertical="center"/>
      <protection/>
    </xf>
    <xf numFmtId="0" fontId="1" fillId="0" borderId="14" xfId="24" applyFont="1" applyBorder="1" applyAlignment="1">
      <alignment horizontal="center" vertical="center"/>
      <protection/>
    </xf>
    <xf numFmtId="0" fontId="1" fillId="0" borderId="5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53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 wrapText="1"/>
      <protection/>
    </xf>
    <xf numFmtId="0" fontId="1" fillId="0" borderId="11" xfId="24" applyFont="1" applyBorder="1" applyAlignment="1">
      <alignment horizontal="center" vertical="center"/>
      <protection/>
    </xf>
    <xf numFmtId="0" fontId="3" fillId="0" borderId="11" xfId="24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3" fillId="0" borderId="11" xfId="24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3" fillId="0" borderId="3" xfId="24" applyBorder="1" applyAlignment="1">
      <alignment/>
      <protection/>
    </xf>
    <xf numFmtId="0" fontId="7" fillId="0" borderId="3" xfId="24" applyFont="1" applyBorder="1" applyAlignment="1">
      <alignment horizontal="center" vertical="center" wrapText="1"/>
      <protection/>
    </xf>
    <xf numFmtId="193" fontId="7" fillId="0" borderId="5" xfId="24" applyNumberFormat="1" applyFont="1" applyBorder="1" applyAlignment="1">
      <alignment horizontal="center" vertical="center" wrapText="1"/>
      <protection/>
    </xf>
    <xf numFmtId="0" fontId="12" fillId="0" borderId="2" xfId="26" applyFont="1" applyBorder="1" applyAlignment="1">
      <alignment horizontal="center" vertical="center"/>
      <protection/>
    </xf>
    <xf numFmtId="0" fontId="12" fillId="0" borderId="3" xfId="26" applyFont="1" applyBorder="1" applyAlignment="1">
      <alignment horizontal="center" vertical="center"/>
      <protection/>
    </xf>
    <xf numFmtId="0" fontId="12" fillId="0" borderId="53" xfId="26" applyFont="1" applyBorder="1" applyAlignment="1">
      <alignment horizontal="center" vertical="center"/>
      <protection/>
    </xf>
    <xf numFmtId="0" fontId="12" fillId="0" borderId="2" xfId="26" applyFont="1" applyBorder="1" applyAlignment="1">
      <alignment horizontal="center" vertical="center" wrapText="1"/>
      <protection/>
    </xf>
    <xf numFmtId="0" fontId="12" fillId="0" borderId="3" xfId="26" applyFont="1" applyBorder="1" applyAlignment="1">
      <alignment horizontal="center" vertical="center" wrapText="1"/>
      <protection/>
    </xf>
    <xf numFmtId="0" fontId="12" fillId="0" borderId="53" xfId="26" applyFont="1" applyBorder="1" applyAlignment="1">
      <alignment horizontal="center" vertical="center" wrapText="1"/>
      <protection/>
    </xf>
    <xf numFmtId="49" fontId="12" fillId="0" borderId="2" xfId="26" applyNumberFormat="1" applyFont="1" applyBorder="1" applyAlignment="1">
      <alignment horizontal="center" vertical="center"/>
      <protection/>
    </xf>
    <xf numFmtId="49" fontId="12" fillId="0" borderId="3" xfId="26" applyNumberFormat="1" applyFont="1" applyBorder="1" applyAlignment="1">
      <alignment horizontal="center" vertical="center"/>
      <protection/>
    </xf>
    <xf numFmtId="49" fontId="8" fillId="0" borderId="2" xfId="26" applyNumberFormat="1" applyFont="1" applyBorder="1" applyAlignment="1">
      <alignment horizontal="center" vertical="center"/>
      <protection/>
    </xf>
    <xf numFmtId="49" fontId="8" fillId="0" borderId="53" xfId="26" applyNumberFormat="1" applyFont="1" applyBorder="1" applyAlignment="1">
      <alignment horizontal="center" vertical="center"/>
      <protection/>
    </xf>
    <xf numFmtId="38" fontId="8" fillId="0" borderId="1" xfId="19" applyFont="1" applyBorder="1" applyAlignment="1">
      <alignment horizontal="center" vertical="center"/>
    </xf>
    <xf numFmtId="38" fontId="8" fillId="0" borderId="11" xfId="19" applyFont="1" applyBorder="1" applyAlignment="1">
      <alignment horizontal="center" vertical="center"/>
    </xf>
    <xf numFmtId="38" fontId="8" fillId="0" borderId="1" xfId="19" applyFont="1" applyBorder="1" applyAlignment="1">
      <alignment horizontal="center" vertical="center" wrapText="1"/>
    </xf>
    <xf numFmtId="0" fontId="7" fillId="0" borderId="1" xfId="26" applyFont="1" applyBorder="1" applyAlignment="1">
      <alignment horizontal="center" vertical="center" wrapText="1"/>
      <protection/>
    </xf>
    <xf numFmtId="0" fontId="7" fillId="0" borderId="8" xfId="26" applyFont="1" applyBorder="1" applyAlignment="1">
      <alignment horizontal="center" vertical="center" wrapText="1"/>
      <protection/>
    </xf>
    <xf numFmtId="0" fontId="7" fillId="0" borderId="11" xfId="26" applyFont="1" applyBorder="1" applyAlignment="1">
      <alignment horizontal="center" vertical="center" wrapText="1"/>
      <protection/>
    </xf>
    <xf numFmtId="0" fontId="7" fillId="0" borderId="2" xfId="26" applyFont="1" applyBorder="1" applyAlignment="1">
      <alignment horizontal="center" vertical="center" wrapText="1"/>
      <protection/>
    </xf>
    <xf numFmtId="0" fontId="7" fillId="0" borderId="53" xfId="26" applyFont="1" applyBorder="1" applyAlignment="1">
      <alignment horizontal="center" vertical="center" wrapText="1"/>
      <protection/>
    </xf>
    <xf numFmtId="0" fontId="7" fillId="0" borderId="3" xfId="26" applyFont="1" applyBorder="1" applyAlignment="1">
      <alignment horizontal="center" vertical="center" wrapText="1"/>
      <protection/>
    </xf>
    <xf numFmtId="0" fontId="7" fillId="0" borderId="13" xfId="26" applyFont="1" applyBorder="1" applyAlignment="1">
      <alignment horizontal="center" vertical="center" wrapText="1"/>
      <protection/>
    </xf>
    <xf numFmtId="0" fontId="3" fillId="0" borderId="7" xfId="26" applyBorder="1" applyAlignment="1">
      <alignment horizontal="center" vertical="center" wrapText="1"/>
      <protection/>
    </xf>
    <xf numFmtId="0" fontId="3" fillId="0" borderId="10" xfId="26" applyBorder="1" applyAlignment="1">
      <alignment horizontal="center" vertical="center" wrapText="1"/>
      <protection/>
    </xf>
    <xf numFmtId="0" fontId="7" fillId="0" borderId="5" xfId="26" applyFont="1" applyBorder="1" applyAlignment="1">
      <alignment horizontal="center" vertical="center" wrapText="1"/>
      <protection/>
    </xf>
    <xf numFmtId="0" fontId="12" fillId="0" borderId="5" xfId="26" applyFont="1" applyBorder="1" applyAlignment="1">
      <alignment horizontal="center" vertical="center" wrapText="1"/>
      <protection/>
    </xf>
    <xf numFmtId="194" fontId="7" fillId="0" borderId="5" xfId="26" applyNumberFormat="1" applyFont="1" applyBorder="1" applyAlignment="1">
      <alignment horizontal="center" vertical="center" wrapText="1"/>
      <protection/>
    </xf>
    <xf numFmtId="0" fontId="8" fillId="0" borderId="5" xfId="26" applyFont="1" applyBorder="1" applyAlignment="1">
      <alignment horizontal="center"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0" fontId="8" fillId="0" borderId="11" xfId="26" applyFont="1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パーセント_図６表８～表１５図１１" xfId="16"/>
    <cellStyle name="パーセント_本編表１～" xfId="17"/>
    <cellStyle name="Hyperlink" xfId="18"/>
    <cellStyle name="Comma [0]" xfId="19"/>
    <cellStyle name="Comma" xfId="20"/>
    <cellStyle name="Currency [0]" xfId="21"/>
    <cellStyle name="Currency" xfId="22"/>
    <cellStyle name="標準_JB16" xfId="23"/>
    <cellStyle name="標準_図６表８～表１５図１１" xfId="24"/>
    <cellStyle name="標準_第7表" xfId="25"/>
    <cellStyle name="標準_表１６～２５" xfId="26"/>
    <cellStyle name="標準_本編表１～" xfId="27"/>
    <cellStyle name="Followed Hyperlink" xfId="28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2.00390625" style="0" customWidth="1"/>
  </cols>
  <sheetData>
    <row r="1" s="720" customFormat="1" ht="19.5" customHeight="1">
      <c r="A1" s="723" t="s">
        <v>622</v>
      </c>
    </row>
    <row r="2" s="720" customFormat="1" ht="19.5" customHeight="1"/>
    <row r="3" spans="1:2" s="720" customFormat="1" ht="19.5" customHeight="1">
      <c r="A3" s="724" t="s">
        <v>623</v>
      </c>
      <c r="B3" s="721"/>
    </row>
    <row r="4" spans="1:2" s="720" customFormat="1" ht="19.5" customHeight="1">
      <c r="A4" s="724" t="s">
        <v>643</v>
      </c>
      <c r="B4" s="721"/>
    </row>
    <row r="5" spans="1:2" s="720" customFormat="1" ht="19.5" customHeight="1">
      <c r="A5" s="724" t="s">
        <v>644</v>
      </c>
      <c r="B5" s="721"/>
    </row>
    <row r="6" spans="1:2" s="720" customFormat="1" ht="19.5" customHeight="1">
      <c r="A6" s="724" t="s">
        <v>645</v>
      </c>
      <c r="B6" s="721"/>
    </row>
    <row r="7" spans="1:2" s="720" customFormat="1" ht="19.5" customHeight="1">
      <c r="A7" s="724" t="s">
        <v>646</v>
      </c>
      <c r="B7" s="721"/>
    </row>
    <row r="8" spans="1:2" s="720" customFormat="1" ht="19.5" customHeight="1">
      <c r="A8" s="724" t="s">
        <v>647</v>
      </c>
      <c r="B8" s="721"/>
    </row>
    <row r="9" spans="1:2" s="720" customFormat="1" ht="19.5" customHeight="1">
      <c r="A9" s="725" t="s">
        <v>625</v>
      </c>
      <c r="B9" s="722"/>
    </row>
    <row r="10" spans="1:2" s="720" customFormat="1" ht="19.5" customHeight="1">
      <c r="A10" s="725" t="s">
        <v>626</v>
      </c>
      <c r="B10" s="722"/>
    </row>
    <row r="11" spans="1:2" s="720" customFormat="1" ht="19.5" customHeight="1">
      <c r="A11" s="725" t="s">
        <v>627</v>
      </c>
      <c r="B11" s="722"/>
    </row>
    <row r="12" spans="1:3" s="720" customFormat="1" ht="19.5" customHeight="1">
      <c r="A12" s="725" t="s">
        <v>628</v>
      </c>
      <c r="C12" s="722"/>
    </row>
    <row r="13" spans="1:2" s="720" customFormat="1" ht="19.5" customHeight="1">
      <c r="A13" s="725" t="s">
        <v>629</v>
      </c>
      <c r="B13" s="722"/>
    </row>
    <row r="14" spans="1:2" s="720" customFormat="1" ht="19.5" customHeight="1">
      <c r="A14" s="725" t="s">
        <v>630</v>
      </c>
      <c r="B14" s="722"/>
    </row>
    <row r="15" spans="1:2" s="720" customFormat="1" ht="19.5" customHeight="1">
      <c r="A15" s="725" t="s">
        <v>631</v>
      </c>
      <c r="B15" s="722"/>
    </row>
    <row r="16" spans="1:2" s="720" customFormat="1" ht="19.5" customHeight="1">
      <c r="A16" s="725" t="s">
        <v>632</v>
      </c>
      <c r="B16" s="722"/>
    </row>
    <row r="17" spans="1:2" s="720" customFormat="1" ht="19.5" customHeight="1">
      <c r="A17" s="725" t="s">
        <v>633</v>
      </c>
      <c r="B17" s="722"/>
    </row>
    <row r="18" spans="1:2" s="720" customFormat="1" ht="19.5" customHeight="1">
      <c r="A18" s="725" t="s">
        <v>634</v>
      </c>
      <c r="B18" s="722"/>
    </row>
    <row r="19" spans="1:2" s="720" customFormat="1" ht="19.5" customHeight="1">
      <c r="A19" s="725" t="s">
        <v>635</v>
      </c>
      <c r="B19" s="722"/>
    </row>
    <row r="20" spans="1:2" s="720" customFormat="1" ht="19.5" customHeight="1">
      <c r="A20" s="725" t="s">
        <v>636</v>
      </c>
      <c r="B20" s="722"/>
    </row>
    <row r="21" s="720" customFormat="1" ht="19.5" customHeight="1">
      <c r="A21" s="725" t="s">
        <v>624</v>
      </c>
    </row>
    <row r="22" spans="1:2" s="720" customFormat="1" ht="19.5" customHeight="1">
      <c r="A22" s="725" t="s">
        <v>637</v>
      </c>
      <c r="B22" s="722"/>
    </row>
    <row r="23" spans="1:2" s="720" customFormat="1" ht="19.5" customHeight="1">
      <c r="A23" s="725" t="s">
        <v>638</v>
      </c>
      <c r="B23" s="722"/>
    </row>
    <row r="24" spans="1:2" s="720" customFormat="1" ht="19.5" customHeight="1">
      <c r="A24" s="725" t="s">
        <v>639</v>
      </c>
      <c r="B24" s="722"/>
    </row>
    <row r="25" spans="1:2" s="720" customFormat="1" ht="19.5" customHeight="1">
      <c r="A25" s="725" t="s">
        <v>640</v>
      </c>
      <c r="B25" s="722"/>
    </row>
    <row r="26" spans="1:2" s="720" customFormat="1" ht="19.5" customHeight="1">
      <c r="A26" s="725" t="s">
        <v>641</v>
      </c>
      <c r="B26" s="722"/>
    </row>
    <row r="27" spans="1:2" s="720" customFormat="1" ht="19.5" customHeight="1">
      <c r="A27" s="725" t="s">
        <v>642</v>
      </c>
      <c r="B27" s="722"/>
    </row>
  </sheetData>
  <hyperlinks>
    <hyperlink ref="A3" location="表１!A2" display="（表　１）　国勢調査人口・世帯数の推移"/>
    <hyperlink ref="A4" location="表２!A2" display="（表　２）　県下各市の人口，面積，人口密度，世帯数"/>
    <hyperlink ref="A5" location="表３!A2" display="（表　３）　年齢構造係数の推移"/>
    <hyperlink ref="A6" location="表４!A2" display="（表　４）　老年人口の推移"/>
    <hyperlink ref="A7" location="表５!A2" display="（表　５）　年齢別（５歳階級）人口構造の推移"/>
    <hyperlink ref="A8" location="表６!A2" display="（表　６）　年齢構造指数の推移"/>
    <hyperlink ref="A9" location="表７!A2" display="（表　７）　年齢別５歳階級の男女別人口　"/>
    <hyperlink ref="A10" location="表８!A2" display="（表　８）　兵庫県下の接近度　"/>
    <hyperlink ref="A11" location="表９!A2" display="（表　９）　兵庫県下の１世帯当たり人員数　"/>
    <hyperlink ref="A12" location="表１０!A2" display="（表１０）　世帯数，世帯人員数の推移　"/>
    <hyperlink ref="A13" location="表１１!A2" display="（表１１）　家族類型別一般世帯数　"/>
    <hyperlink ref="A14" location="表１２!A2" display="（表１２）　家族類型別一般世帯人員数　"/>
    <hyperlink ref="A15" location="表１３!A2" display="（表１３）　核家族の世帯数及び構成比の推移　"/>
    <hyperlink ref="A16" location="表１４!A2" display="（表１４）　６５歳以上親族のいる一般世帯の割合　"/>
    <hyperlink ref="A17" location="表１５!A2" display="（表１５）　労働力状態，男女別１５歳以上人口　"/>
    <hyperlink ref="A18" location="表１６!A2" display="（表１６）　町別人口数（確定数）　"/>
    <hyperlink ref="A19" location="表１７!A2" display="（表１７）　年齢別・男女別人口　"/>
    <hyperlink ref="A20" location="表１８!A2" display="（表１８）　町別・年齢別人口　"/>
    <hyperlink ref="A21" location="表１９!A2" display="（表１９）　町別・年齢３区分別人口，人口構成比及び年齢構造指数"/>
    <hyperlink ref="A22" location="表２０!A2" display="（表２０）　町別面積，１人当たり面積，人口密度，接近度　"/>
    <hyperlink ref="A23" location="表２１!A2" display="（表２１）　家族類型別一般世帯数　"/>
    <hyperlink ref="A24" location="表２２!A2" display="（表２２）　家族類型別一般世帯人員数　"/>
    <hyperlink ref="A25" location="表２３!A2" display="（表２３）　家族類型別（一般世帯）１世帯当たり人員　"/>
    <hyperlink ref="A26" location="表２４!A2" display="（表２４）　職業・年齢（５歳階級）・男女別１５歳以上就業者数"/>
    <hyperlink ref="A27" location="表２５!A2" display="（表２５）　町別労働力人口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2" sqref="A2"/>
    </sheetView>
  </sheetViews>
  <sheetFormatPr defaultColWidth="9.00390625" defaultRowHeight="13.5"/>
  <cols>
    <col min="1" max="1" width="11.625" style="395" customWidth="1"/>
    <col min="2" max="3" width="14.625" style="395" customWidth="1"/>
    <col min="4" max="4" width="11.625" style="395" customWidth="1"/>
    <col min="5" max="6" width="14.625" style="395" customWidth="1"/>
    <col min="7" max="16384" width="8.00390625" style="356" customWidth="1"/>
  </cols>
  <sheetData>
    <row r="1" s="2" customFormat="1" ht="15" customHeight="1">
      <c r="A1" s="751" t="s">
        <v>1002</v>
      </c>
    </row>
    <row r="2" spans="1:6" ht="21" customHeight="1">
      <c r="A2" s="354" t="s">
        <v>885</v>
      </c>
      <c r="B2" s="355"/>
      <c r="C2" s="355"/>
      <c r="D2" s="355"/>
      <c r="E2" s="355"/>
      <c r="F2" s="355"/>
    </row>
    <row r="3" spans="1:6" ht="18" customHeight="1">
      <c r="A3" s="775" t="s">
        <v>887</v>
      </c>
      <c r="B3" s="776"/>
      <c r="C3" s="777"/>
      <c r="D3" s="775" t="s">
        <v>888</v>
      </c>
      <c r="E3" s="776"/>
      <c r="F3" s="777"/>
    </row>
    <row r="4" spans="1:6" ht="18" customHeight="1">
      <c r="A4" s="357"/>
      <c r="B4" s="358" t="s">
        <v>891</v>
      </c>
      <c r="C4" s="359" t="s">
        <v>993</v>
      </c>
      <c r="D4" s="357"/>
      <c r="E4" s="360" t="s">
        <v>891</v>
      </c>
      <c r="F4" s="361" t="s">
        <v>993</v>
      </c>
    </row>
    <row r="5" spans="1:6" ht="18" customHeight="1">
      <c r="A5" s="365"/>
      <c r="B5" s="366"/>
      <c r="C5" s="367" t="s">
        <v>667</v>
      </c>
      <c r="D5" s="365"/>
      <c r="E5" s="368"/>
      <c r="F5" s="369" t="s">
        <v>667</v>
      </c>
    </row>
    <row r="6" spans="1:6" ht="18" customHeight="1">
      <c r="A6" s="365" t="s">
        <v>896</v>
      </c>
      <c r="B6" s="375" t="s">
        <v>897</v>
      </c>
      <c r="C6" s="376">
        <v>3.93</v>
      </c>
      <c r="D6" s="365" t="s">
        <v>896</v>
      </c>
      <c r="E6" s="377" t="s">
        <v>898</v>
      </c>
      <c r="F6" s="378">
        <v>2.44</v>
      </c>
    </row>
    <row r="7" spans="1:6" ht="18" customHeight="1">
      <c r="A7" s="365" t="s">
        <v>900</v>
      </c>
      <c r="B7" s="375" t="s">
        <v>901</v>
      </c>
      <c r="C7" s="376">
        <v>3.91</v>
      </c>
      <c r="D7" s="365" t="s">
        <v>900</v>
      </c>
      <c r="E7" s="377" t="s">
        <v>902</v>
      </c>
      <c r="F7" s="378">
        <v>2.45</v>
      </c>
    </row>
    <row r="8" spans="1:6" ht="18" customHeight="1">
      <c r="A8" s="365" t="s">
        <v>904</v>
      </c>
      <c r="B8" s="375" t="s">
        <v>905</v>
      </c>
      <c r="C8" s="376">
        <v>3.88</v>
      </c>
      <c r="D8" s="365" t="s">
        <v>904</v>
      </c>
      <c r="E8" s="377" t="s">
        <v>906</v>
      </c>
      <c r="F8" s="378">
        <v>2.46</v>
      </c>
    </row>
    <row r="9" spans="1:6" ht="18" customHeight="1">
      <c r="A9" s="365" t="s">
        <v>907</v>
      </c>
      <c r="B9" s="375" t="s">
        <v>908</v>
      </c>
      <c r="C9" s="376">
        <v>3.81</v>
      </c>
      <c r="D9" s="365" t="s">
        <v>907</v>
      </c>
      <c r="E9" s="377" t="s">
        <v>909</v>
      </c>
      <c r="F9" s="378">
        <v>2.46</v>
      </c>
    </row>
    <row r="10" spans="1:6" ht="18" customHeight="1">
      <c r="A10" s="365" t="s">
        <v>910</v>
      </c>
      <c r="B10" s="375" t="s">
        <v>911</v>
      </c>
      <c r="C10" s="376">
        <v>3.74</v>
      </c>
      <c r="D10" s="365" t="s">
        <v>910</v>
      </c>
      <c r="E10" s="377" t="s">
        <v>912</v>
      </c>
      <c r="F10" s="378">
        <v>2.67</v>
      </c>
    </row>
    <row r="11" spans="1:6" ht="18" customHeight="1">
      <c r="A11" s="365" t="s">
        <v>913</v>
      </c>
      <c r="B11" s="375" t="s">
        <v>914</v>
      </c>
      <c r="C11" s="376">
        <v>3.73</v>
      </c>
      <c r="D11" s="365" t="s">
        <v>913</v>
      </c>
      <c r="E11" s="377" t="s">
        <v>915</v>
      </c>
      <c r="F11" s="378">
        <v>2.69</v>
      </c>
    </row>
    <row r="12" spans="1:6" ht="18" customHeight="1">
      <c r="A12" s="365" t="s">
        <v>916</v>
      </c>
      <c r="B12" s="375" t="s">
        <v>917</v>
      </c>
      <c r="C12" s="376">
        <v>3.71</v>
      </c>
      <c r="D12" s="365" t="s">
        <v>918</v>
      </c>
      <c r="E12" s="377" t="s">
        <v>919</v>
      </c>
      <c r="F12" s="378">
        <v>2.71</v>
      </c>
    </row>
    <row r="13" spans="1:6" ht="18" customHeight="1">
      <c r="A13" s="365" t="s">
        <v>920</v>
      </c>
      <c r="B13" s="375" t="s">
        <v>921</v>
      </c>
      <c r="C13" s="376">
        <v>3.68</v>
      </c>
      <c r="D13" s="365" t="s">
        <v>920</v>
      </c>
      <c r="E13" s="377" t="s">
        <v>922</v>
      </c>
      <c r="F13" s="378">
        <v>2.72</v>
      </c>
    </row>
    <row r="14" spans="1:6" ht="18" customHeight="1">
      <c r="A14" s="365" t="s">
        <v>923</v>
      </c>
      <c r="B14" s="375" t="s">
        <v>924</v>
      </c>
      <c r="C14" s="388">
        <v>3.67</v>
      </c>
      <c r="D14" s="365" t="s">
        <v>923</v>
      </c>
      <c r="E14" s="377" t="s">
        <v>925</v>
      </c>
      <c r="F14" s="378">
        <v>2.74</v>
      </c>
    </row>
    <row r="15" spans="1:6" ht="18" customHeight="1">
      <c r="A15" s="365" t="s">
        <v>926</v>
      </c>
      <c r="B15" s="375" t="s">
        <v>927</v>
      </c>
      <c r="C15" s="376">
        <v>3.59</v>
      </c>
      <c r="D15" s="365" t="s">
        <v>926</v>
      </c>
      <c r="E15" s="377" t="s">
        <v>928</v>
      </c>
      <c r="F15" s="378">
        <v>2.76</v>
      </c>
    </row>
    <row r="16" spans="1:6" ht="18" customHeight="1">
      <c r="A16" s="380"/>
      <c r="B16" s="390"/>
      <c r="C16" s="391"/>
      <c r="D16" s="392"/>
      <c r="E16" s="393"/>
      <c r="F16" s="394"/>
    </row>
  </sheetData>
  <mergeCells count="2">
    <mergeCell ref="A3:C3"/>
    <mergeCell ref="D3:F3"/>
  </mergeCells>
  <hyperlinks>
    <hyperlink ref="A1" location="目次!A11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2" sqref="A2"/>
    </sheetView>
  </sheetViews>
  <sheetFormatPr defaultColWidth="9.00390625" defaultRowHeight="13.5"/>
  <cols>
    <col min="1" max="1" width="18.25390625" style="356" customWidth="1"/>
    <col min="2" max="2" width="15.625" style="356" customWidth="1"/>
    <col min="3" max="3" width="13.75390625" style="356" customWidth="1"/>
    <col min="4" max="4" width="15.625" style="356" customWidth="1"/>
    <col min="5" max="5" width="13.75390625" style="356" customWidth="1"/>
    <col min="6" max="16384" width="8.00390625" style="356" customWidth="1"/>
  </cols>
  <sheetData>
    <row r="1" s="2" customFormat="1" ht="15" customHeight="1">
      <c r="A1" s="752" t="s">
        <v>1002</v>
      </c>
    </row>
    <row r="2" spans="1:5" ht="21" customHeight="1">
      <c r="A2" s="327" t="s">
        <v>886</v>
      </c>
      <c r="B2" s="327"/>
      <c r="C2" s="327"/>
      <c r="D2" s="327"/>
      <c r="E2" s="327"/>
    </row>
    <row r="3" spans="1:5" ht="18" customHeight="1">
      <c r="A3" s="357" t="s">
        <v>889</v>
      </c>
      <c r="B3" s="778" t="s">
        <v>659</v>
      </c>
      <c r="C3" s="778"/>
      <c r="D3" s="778" t="s">
        <v>890</v>
      </c>
      <c r="E3" s="778"/>
    </row>
    <row r="4" spans="1:5" ht="18" customHeight="1">
      <c r="A4" s="362"/>
      <c r="B4" s="363"/>
      <c r="C4" s="364" t="s">
        <v>892</v>
      </c>
      <c r="D4" s="363"/>
      <c r="E4" s="364" t="s">
        <v>893</v>
      </c>
    </row>
    <row r="5" spans="1:5" ht="18" customHeight="1">
      <c r="A5" s="370" t="s">
        <v>894</v>
      </c>
      <c r="B5" s="371">
        <v>17046</v>
      </c>
      <c r="C5" s="372" t="s">
        <v>895</v>
      </c>
      <c r="D5" s="373">
        <v>3.71</v>
      </c>
      <c r="E5" s="374" t="s">
        <v>884</v>
      </c>
    </row>
    <row r="6" spans="1:5" ht="18" customHeight="1">
      <c r="A6" s="370" t="s">
        <v>899</v>
      </c>
      <c r="B6" s="371">
        <v>20690</v>
      </c>
      <c r="C6" s="372" t="s">
        <v>987</v>
      </c>
      <c r="D6" s="373">
        <v>3.43</v>
      </c>
      <c r="E6" s="379" t="s">
        <v>988</v>
      </c>
    </row>
    <row r="7" spans="1:5" ht="18" customHeight="1">
      <c r="A7" s="370" t="s">
        <v>903</v>
      </c>
      <c r="B7" s="371">
        <v>23829</v>
      </c>
      <c r="C7" s="372" t="s">
        <v>989</v>
      </c>
      <c r="D7" s="373">
        <v>3.2</v>
      </c>
      <c r="E7" s="379" t="s">
        <v>990</v>
      </c>
    </row>
    <row r="8" spans="1:5" ht="18" customHeight="1">
      <c r="A8" s="370" t="s">
        <v>754</v>
      </c>
      <c r="B8" s="371">
        <v>28614</v>
      </c>
      <c r="C8" s="372"/>
      <c r="D8" s="373">
        <v>2.86</v>
      </c>
      <c r="E8" s="379"/>
    </row>
    <row r="9" spans="1:5" ht="18" customHeight="1">
      <c r="A9" s="370" t="s">
        <v>755</v>
      </c>
      <c r="B9" s="371">
        <v>30743</v>
      </c>
      <c r="C9" s="372"/>
      <c r="D9" s="373">
        <v>2.83</v>
      </c>
      <c r="E9" s="379"/>
    </row>
    <row r="10" spans="1:5" ht="18" customHeight="1">
      <c r="A10" s="370" t="s">
        <v>756</v>
      </c>
      <c r="B10" s="371">
        <v>32427</v>
      </c>
      <c r="C10" s="372"/>
      <c r="D10" s="373">
        <v>2.7</v>
      </c>
      <c r="E10" s="379"/>
    </row>
    <row r="11" spans="1:5" ht="18" customHeight="1">
      <c r="A11" s="370" t="s">
        <v>757</v>
      </c>
      <c r="B11" s="371">
        <v>29070</v>
      </c>
      <c r="C11" s="372"/>
      <c r="D11" s="373">
        <v>2.58</v>
      </c>
      <c r="E11" s="379"/>
    </row>
    <row r="12" spans="1:5" ht="18" customHeight="1">
      <c r="A12" s="380" t="s">
        <v>758</v>
      </c>
      <c r="B12" s="381">
        <v>34209</v>
      </c>
      <c r="C12" s="382"/>
      <c r="D12" s="383">
        <v>2.45</v>
      </c>
      <c r="E12" s="384"/>
    </row>
    <row r="13" spans="1:5" ht="18" customHeight="1">
      <c r="A13" s="355"/>
      <c r="B13" s="385" t="s">
        <v>991</v>
      </c>
      <c r="C13" s="385"/>
      <c r="D13" s="386"/>
      <c r="E13" s="387"/>
    </row>
    <row r="14" spans="1:4" ht="15" customHeight="1">
      <c r="A14" s="355"/>
      <c r="B14" s="389"/>
      <c r="C14" s="389"/>
      <c r="D14" s="389"/>
    </row>
    <row r="15" spans="1:4" ht="15" customHeight="1">
      <c r="A15" s="355"/>
      <c r="B15" s="389"/>
      <c r="C15" s="389"/>
      <c r="D15" s="389"/>
    </row>
    <row r="16" spans="1:4" ht="15" customHeight="1">
      <c r="A16" s="355"/>
      <c r="B16" s="355"/>
      <c r="C16" s="355"/>
      <c r="D16" s="355"/>
    </row>
  </sheetData>
  <mergeCells count="2">
    <mergeCell ref="B3:C3"/>
    <mergeCell ref="D3:E3"/>
  </mergeCells>
  <hyperlinks>
    <hyperlink ref="A1" location="目次!A12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2" sqref="A2"/>
    </sheetView>
  </sheetViews>
  <sheetFormatPr defaultColWidth="9.00390625" defaultRowHeight="13.5"/>
  <cols>
    <col min="1" max="1" width="15.125" style="356" customWidth="1"/>
    <col min="2" max="11" width="7.375" style="356" customWidth="1"/>
    <col min="12" max="16384" width="8.00390625" style="356" customWidth="1"/>
  </cols>
  <sheetData>
    <row r="1" s="2" customFormat="1" ht="15" customHeight="1">
      <c r="A1" s="751" t="s">
        <v>1002</v>
      </c>
    </row>
    <row r="2" ht="18" customHeight="1">
      <c r="A2" s="327" t="s">
        <v>929</v>
      </c>
    </row>
    <row r="3" spans="1:11" ht="18" customHeight="1">
      <c r="A3" s="780" t="s">
        <v>930</v>
      </c>
      <c r="B3" s="784" t="s">
        <v>931</v>
      </c>
      <c r="C3" s="781" t="s">
        <v>932</v>
      </c>
      <c r="D3" s="782"/>
      <c r="E3" s="782"/>
      <c r="F3" s="782"/>
      <c r="G3" s="783"/>
      <c r="H3" s="779" t="s">
        <v>933</v>
      </c>
      <c r="I3" s="779" t="s">
        <v>934</v>
      </c>
      <c r="J3" s="779" t="s">
        <v>935</v>
      </c>
      <c r="K3" s="779" t="s">
        <v>936</v>
      </c>
    </row>
    <row r="4" spans="1:11" ht="45" customHeight="1">
      <c r="A4" s="780"/>
      <c r="B4" s="785"/>
      <c r="C4" s="396" t="s">
        <v>709</v>
      </c>
      <c r="D4" s="397" t="s">
        <v>937</v>
      </c>
      <c r="E4" s="397" t="s">
        <v>938</v>
      </c>
      <c r="F4" s="397" t="s">
        <v>939</v>
      </c>
      <c r="G4" s="397" t="s">
        <v>940</v>
      </c>
      <c r="H4" s="779"/>
      <c r="I4" s="779"/>
      <c r="J4" s="779"/>
      <c r="K4" s="779"/>
    </row>
    <row r="5" spans="1:11" ht="13.5" customHeight="1">
      <c r="A5" s="400"/>
      <c r="B5" s="454" t="s">
        <v>669</v>
      </c>
      <c r="C5" s="454" t="s">
        <v>669</v>
      </c>
      <c r="D5" s="454" t="s">
        <v>669</v>
      </c>
      <c r="E5" s="454" t="s">
        <v>669</v>
      </c>
      <c r="F5" s="454" t="s">
        <v>669</v>
      </c>
      <c r="G5" s="454" t="s">
        <v>669</v>
      </c>
      <c r="H5" s="454" t="s">
        <v>669</v>
      </c>
      <c r="I5" s="454" t="s">
        <v>669</v>
      </c>
      <c r="J5" s="454" t="s">
        <v>669</v>
      </c>
      <c r="K5" s="455" t="s">
        <v>669</v>
      </c>
    </row>
    <row r="6" spans="1:11" ht="31.5" customHeight="1">
      <c r="A6" s="398" t="s">
        <v>941</v>
      </c>
      <c r="B6" s="303">
        <v>34075</v>
      </c>
      <c r="C6" s="303">
        <v>22956</v>
      </c>
      <c r="D6" s="303">
        <v>8559</v>
      </c>
      <c r="E6" s="303">
        <v>11573</v>
      </c>
      <c r="F6" s="303">
        <v>382</v>
      </c>
      <c r="G6" s="303">
        <v>2442</v>
      </c>
      <c r="H6" s="303">
        <v>377</v>
      </c>
      <c r="I6" s="303">
        <f>117+652</f>
        <v>769</v>
      </c>
      <c r="J6" s="44">
        <v>1008</v>
      </c>
      <c r="K6" s="452">
        <v>8965</v>
      </c>
    </row>
    <row r="7" spans="1:11" ht="31.5" customHeight="1">
      <c r="A7" s="398" t="s">
        <v>942</v>
      </c>
      <c r="B7" s="444">
        <f aca="true" t="shared" si="0" ref="B7:K7">B6/34075*100</f>
        <v>100</v>
      </c>
      <c r="C7" s="444">
        <f t="shared" si="0"/>
        <v>67.36903888481291</v>
      </c>
      <c r="D7" s="444">
        <f t="shared" si="0"/>
        <v>25.118121790168747</v>
      </c>
      <c r="E7" s="444">
        <f t="shared" si="0"/>
        <v>33.96331621423331</v>
      </c>
      <c r="F7" s="444">
        <f t="shared" si="0"/>
        <v>1.1210564930300808</v>
      </c>
      <c r="G7" s="444">
        <f t="shared" si="0"/>
        <v>7.166544387380777</v>
      </c>
      <c r="H7" s="444">
        <f t="shared" si="0"/>
        <v>1.1063829787234043</v>
      </c>
      <c r="I7" s="444">
        <f t="shared" si="0"/>
        <v>2.2567865003668377</v>
      </c>
      <c r="J7" s="444">
        <f t="shared" si="0"/>
        <v>2.958180484225972</v>
      </c>
      <c r="K7" s="444">
        <f t="shared" si="0"/>
        <v>26.30961115187087</v>
      </c>
    </row>
    <row r="8" spans="1:11" ht="31.5" customHeight="1">
      <c r="A8" s="398" t="s">
        <v>992</v>
      </c>
      <c r="B8" s="303">
        <v>3370</v>
      </c>
      <c r="C8" s="303">
        <v>3170</v>
      </c>
      <c r="D8" s="44" t="s">
        <v>944</v>
      </c>
      <c r="E8" s="44">
        <v>3049</v>
      </c>
      <c r="F8" s="44">
        <v>7</v>
      </c>
      <c r="G8" s="44">
        <v>114</v>
      </c>
      <c r="H8" s="44" t="s">
        <v>944</v>
      </c>
      <c r="I8" s="44">
        <v>118</v>
      </c>
      <c r="J8" s="44">
        <v>81</v>
      </c>
      <c r="K8" s="44" t="s">
        <v>944</v>
      </c>
    </row>
    <row r="9" spans="1:11" ht="31.5" customHeight="1">
      <c r="A9" s="398" t="s">
        <v>945</v>
      </c>
      <c r="B9" s="303">
        <v>8068</v>
      </c>
      <c r="C9" s="303">
        <v>7392</v>
      </c>
      <c r="D9" s="44">
        <v>1</v>
      </c>
      <c r="E9" s="44">
        <v>6712</v>
      </c>
      <c r="F9" s="44">
        <v>63</v>
      </c>
      <c r="G9" s="44">
        <v>616</v>
      </c>
      <c r="H9" s="44">
        <v>1</v>
      </c>
      <c r="I9" s="44">
        <v>393</v>
      </c>
      <c r="J9" s="44">
        <v>277</v>
      </c>
      <c r="K9" s="44">
        <v>5</v>
      </c>
    </row>
    <row r="10" spans="1:11" ht="31.5" customHeight="1">
      <c r="A10" s="399" t="s">
        <v>946</v>
      </c>
      <c r="B10" s="445">
        <v>10888</v>
      </c>
      <c r="C10" s="445">
        <v>6236</v>
      </c>
      <c r="D10" s="445">
        <v>3983</v>
      </c>
      <c r="E10" s="445">
        <v>1263</v>
      </c>
      <c r="F10" s="445">
        <v>149</v>
      </c>
      <c r="G10" s="445">
        <v>841</v>
      </c>
      <c r="H10" s="445">
        <v>344</v>
      </c>
      <c r="I10" s="446">
        <v>704</v>
      </c>
      <c r="J10" s="446">
        <v>557</v>
      </c>
      <c r="K10" s="445">
        <v>3047</v>
      </c>
    </row>
  </sheetData>
  <mergeCells count="7">
    <mergeCell ref="I3:I4"/>
    <mergeCell ref="J3:J4"/>
    <mergeCell ref="K3:K4"/>
    <mergeCell ref="A3:A4"/>
    <mergeCell ref="C3:G3"/>
    <mergeCell ref="B3:B4"/>
    <mergeCell ref="H3:H4"/>
  </mergeCells>
  <hyperlinks>
    <hyperlink ref="A1" location="目次!A13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2" sqref="A2"/>
    </sheetView>
  </sheetViews>
  <sheetFormatPr defaultColWidth="9.00390625" defaultRowHeight="13.5"/>
  <cols>
    <col min="1" max="1" width="14.00390625" style="356" customWidth="1"/>
    <col min="2" max="11" width="7.375" style="356" customWidth="1"/>
    <col min="12" max="16384" width="8.00390625" style="356" customWidth="1"/>
  </cols>
  <sheetData>
    <row r="1" s="2" customFormat="1" ht="15" customHeight="1">
      <c r="A1" s="751" t="s">
        <v>1002</v>
      </c>
    </row>
    <row r="2" ht="18" customHeight="1">
      <c r="A2" s="327" t="s">
        <v>947</v>
      </c>
    </row>
    <row r="3" spans="1:11" ht="18" customHeight="1">
      <c r="A3" s="780" t="s">
        <v>930</v>
      </c>
      <c r="B3" s="784" t="s">
        <v>948</v>
      </c>
      <c r="C3" s="781" t="s">
        <v>932</v>
      </c>
      <c r="D3" s="782"/>
      <c r="E3" s="782"/>
      <c r="F3" s="782"/>
      <c r="G3" s="783"/>
      <c r="H3" s="779" t="s">
        <v>933</v>
      </c>
      <c r="I3" s="779" t="s">
        <v>934</v>
      </c>
      <c r="J3" s="779" t="s">
        <v>935</v>
      </c>
      <c r="K3" s="779" t="s">
        <v>936</v>
      </c>
    </row>
    <row r="4" spans="1:11" ht="45" customHeight="1">
      <c r="A4" s="780"/>
      <c r="B4" s="785"/>
      <c r="C4" s="396" t="s">
        <v>709</v>
      </c>
      <c r="D4" s="397" t="s">
        <v>937</v>
      </c>
      <c r="E4" s="397" t="s">
        <v>938</v>
      </c>
      <c r="F4" s="397" t="s">
        <v>939</v>
      </c>
      <c r="G4" s="397" t="s">
        <v>940</v>
      </c>
      <c r="H4" s="779"/>
      <c r="I4" s="779"/>
      <c r="J4" s="779"/>
      <c r="K4" s="779"/>
    </row>
    <row r="5" spans="1:11" ht="13.5" customHeight="1">
      <c r="A5" s="400"/>
      <c r="B5" s="454" t="s">
        <v>667</v>
      </c>
      <c r="C5" s="454" t="s">
        <v>667</v>
      </c>
      <c r="D5" s="454" t="s">
        <v>667</v>
      </c>
      <c r="E5" s="454" t="s">
        <v>667</v>
      </c>
      <c r="F5" s="454" t="s">
        <v>667</v>
      </c>
      <c r="G5" s="454" t="s">
        <v>667</v>
      </c>
      <c r="H5" s="454" t="s">
        <v>667</v>
      </c>
      <c r="I5" s="454" t="s">
        <v>667</v>
      </c>
      <c r="J5" s="454" t="s">
        <v>667</v>
      </c>
      <c r="K5" s="455" t="s">
        <v>667</v>
      </c>
    </row>
    <row r="6" spans="1:11" ht="31.5" customHeight="1">
      <c r="A6" s="398" t="s">
        <v>949</v>
      </c>
      <c r="B6" s="303">
        <v>83082</v>
      </c>
      <c r="C6" s="303">
        <v>66051</v>
      </c>
      <c r="D6" s="303">
        <v>17140</v>
      </c>
      <c r="E6" s="303">
        <v>42136</v>
      </c>
      <c r="F6" s="303">
        <v>901</v>
      </c>
      <c r="G6" s="303">
        <v>5874</v>
      </c>
      <c r="H6" s="303">
        <v>1175</v>
      </c>
      <c r="I6" s="303">
        <v>3718</v>
      </c>
      <c r="J6" s="44">
        <v>3173</v>
      </c>
      <c r="K6" s="452">
        <v>8965</v>
      </c>
    </row>
    <row r="7" spans="1:11" ht="31.5" customHeight="1">
      <c r="A7" s="398" t="s">
        <v>943</v>
      </c>
      <c r="B7" s="303">
        <v>12503</v>
      </c>
      <c r="C7" s="303">
        <v>11511</v>
      </c>
      <c r="D7" s="44" t="s">
        <v>944</v>
      </c>
      <c r="E7" s="44">
        <v>11184</v>
      </c>
      <c r="F7" s="44">
        <v>19</v>
      </c>
      <c r="G7" s="44">
        <v>308</v>
      </c>
      <c r="H7" s="44" t="s">
        <v>944</v>
      </c>
      <c r="I7" s="44">
        <v>600</v>
      </c>
      <c r="J7" s="44">
        <v>392</v>
      </c>
      <c r="K7" s="44" t="s">
        <v>944</v>
      </c>
    </row>
    <row r="8" spans="1:11" ht="31.5" customHeight="1">
      <c r="A8" s="398" t="s">
        <v>945</v>
      </c>
      <c r="B8" s="303">
        <v>30720</v>
      </c>
      <c r="C8" s="303">
        <v>27497</v>
      </c>
      <c r="D8" s="44">
        <v>2</v>
      </c>
      <c r="E8" s="44">
        <v>25603</v>
      </c>
      <c r="F8" s="44">
        <v>181</v>
      </c>
      <c r="G8" s="44">
        <v>1711</v>
      </c>
      <c r="H8" s="44">
        <v>3</v>
      </c>
      <c r="I8" s="44">
        <v>2017</v>
      </c>
      <c r="J8" s="44">
        <v>1198</v>
      </c>
      <c r="K8" s="44">
        <v>5</v>
      </c>
    </row>
    <row r="9" spans="1:11" ht="31.5" customHeight="1">
      <c r="A9" s="399" t="s">
        <v>946</v>
      </c>
      <c r="B9" s="445">
        <v>23545</v>
      </c>
      <c r="C9" s="445">
        <v>14110</v>
      </c>
      <c r="D9" s="445">
        <v>7982</v>
      </c>
      <c r="E9" s="445">
        <v>4002</v>
      </c>
      <c r="F9" s="445">
        <v>325</v>
      </c>
      <c r="G9" s="445">
        <v>1801</v>
      </c>
      <c r="H9" s="445">
        <v>1064</v>
      </c>
      <c r="I9" s="446">
        <v>3408</v>
      </c>
      <c r="J9" s="446">
        <v>1916</v>
      </c>
      <c r="K9" s="445">
        <v>3047</v>
      </c>
    </row>
  </sheetData>
  <mergeCells count="7">
    <mergeCell ref="I3:I4"/>
    <mergeCell ref="J3:J4"/>
    <mergeCell ref="K3:K4"/>
    <mergeCell ref="A3:A4"/>
    <mergeCell ref="H3:H4"/>
    <mergeCell ref="B3:B4"/>
    <mergeCell ref="C3:G3"/>
  </mergeCells>
  <hyperlinks>
    <hyperlink ref="A1" location="目次!A14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2" sqref="A2"/>
    </sheetView>
  </sheetViews>
  <sheetFormatPr defaultColWidth="9.00390625" defaultRowHeight="13.5"/>
  <cols>
    <col min="1" max="1" width="8.75390625" style="356" customWidth="1"/>
    <col min="2" max="7" width="7.625" style="356" customWidth="1"/>
    <col min="8" max="12" width="7.125" style="356" customWidth="1"/>
    <col min="13" max="16384" width="8.00390625" style="356" customWidth="1"/>
  </cols>
  <sheetData>
    <row r="1" s="2" customFormat="1" ht="15" customHeight="1">
      <c r="A1" s="751" t="s">
        <v>1002</v>
      </c>
    </row>
    <row r="2" spans="1:12" ht="18" customHeight="1">
      <c r="A2" s="327" t="s">
        <v>950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2" ht="20.25" customHeight="1">
      <c r="A3" s="780" t="s">
        <v>951</v>
      </c>
      <c r="B3" s="784" t="s">
        <v>931</v>
      </c>
      <c r="C3" s="781" t="s">
        <v>932</v>
      </c>
      <c r="D3" s="782"/>
      <c r="E3" s="782"/>
      <c r="F3" s="782"/>
      <c r="G3" s="783"/>
      <c r="H3" s="781" t="s">
        <v>952</v>
      </c>
      <c r="I3" s="782"/>
      <c r="J3" s="782"/>
      <c r="K3" s="782"/>
      <c r="L3" s="783"/>
    </row>
    <row r="4" spans="1:12" ht="42" customHeight="1">
      <c r="A4" s="780"/>
      <c r="B4" s="786"/>
      <c r="C4" s="396" t="s">
        <v>709</v>
      </c>
      <c r="D4" s="397" t="s">
        <v>937</v>
      </c>
      <c r="E4" s="397" t="s">
        <v>938</v>
      </c>
      <c r="F4" s="397" t="s">
        <v>939</v>
      </c>
      <c r="G4" s="397" t="s">
        <v>940</v>
      </c>
      <c r="H4" s="396" t="s">
        <v>709</v>
      </c>
      <c r="I4" s="397" t="s">
        <v>937</v>
      </c>
      <c r="J4" s="397" t="s">
        <v>938</v>
      </c>
      <c r="K4" s="397" t="s">
        <v>939</v>
      </c>
      <c r="L4" s="397" t="s">
        <v>940</v>
      </c>
    </row>
    <row r="5" spans="1:12" ht="13.5" customHeight="1">
      <c r="A5" s="401"/>
      <c r="B5" s="454" t="s">
        <v>669</v>
      </c>
      <c r="C5" s="454" t="s">
        <v>669</v>
      </c>
      <c r="D5" s="454" t="s">
        <v>669</v>
      </c>
      <c r="E5" s="454" t="s">
        <v>669</v>
      </c>
      <c r="F5" s="454" t="s">
        <v>669</v>
      </c>
      <c r="G5" s="454" t="s">
        <v>669</v>
      </c>
      <c r="H5" s="454" t="s">
        <v>994</v>
      </c>
      <c r="I5" s="454" t="s">
        <v>994</v>
      </c>
      <c r="J5" s="454" t="s">
        <v>994</v>
      </c>
      <c r="K5" s="454" t="s">
        <v>994</v>
      </c>
      <c r="L5" s="455" t="s">
        <v>994</v>
      </c>
    </row>
    <row r="6" spans="1:12" ht="31.5" customHeight="1">
      <c r="A6" s="401" t="s">
        <v>743</v>
      </c>
      <c r="B6" s="44">
        <v>28556</v>
      </c>
      <c r="C6" s="44">
        <v>19540</v>
      </c>
      <c r="D6" s="44">
        <v>5151</v>
      </c>
      <c r="E6" s="44">
        <v>12718</v>
      </c>
      <c r="F6" s="44">
        <v>234</v>
      </c>
      <c r="G6" s="44">
        <v>1437</v>
      </c>
      <c r="H6" s="43">
        <v>68.4</v>
      </c>
      <c r="I6" s="43">
        <v>18</v>
      </c>
      <c r="J6" s="43">
        <v>44.5</v>
      </c>
      <c r="K6" s="43">
        <v>0.8</v>
      </c>
      <c r="L6" s="43">
        <v>5</v>
      </c>
    </row>
    <row r="7" spans="1:12" ht="31.5" customHeight="1">
      <c r="A7" s="401" t="s">
        <v>953</v>
      </c>
      <c r="B7" s="44">
        <v>30647</v>
      </c>
      <c r="C7" s="44">
        <v>21203</v>
      </c>
      <c r="D7" s="44">
        <v>5775</v>
      </c>
      <c r="E7" s="44">
        <v>13413</v>
      </c>
      <c r="F7" s="44">
        <v>279</v>
      </c>
      <c r="G7" s="44">
        <v>1736</v>
      </c>
      <c r="H7" s="43">
        <f>ROUND(C7/$B$7*100,1)</f>
        <v>69.2</v>
      </c>
      <c r="I7" s="43">
        <f>ROUND(D7/$B$7*100,1)</f>
        <v>18.8</v>
      </c>
      <c r="J7" s="43">
        <f>ROUND(E7/$B$7*100,1)</f>
        <v>43.8</v>
      </c>
      <c r="K7" s="43">
        <f>ROUND(F7/$B$7*100,1)</f>
        <v>0.9</v>
      </c>
      <c r="L7" s="43">
        <f>ROUND(G7/$B$7*100,1)</f>
        <v>5.7</v>
      </c>
    </row>
    <row r="8" spans="1:12" ht="31.5" customHeight="1">
      <c r="A8" s="401" t="s">
        <v>954</v>
      </c>
      <c r="B8" s="44">
        <v>32186</v>
      </c>
      <c r="C8" s="44">
        <v>22269</v>
      </c>
      <c r="D8" s="44">
        <v>6688</v>
      </c>
      <c r="E8" s="44">
        <v>13245</v>
      </c>
      <c r="F8" s="44">
        <v>325</v>
      </c>
      <c r="G8" s="44">
        <v>2011</v>
      </c>
      <c r="H8" s="43">
        <f>ROUND(C8/$B$8*100,1)</f>
        <v>69.2</v>
      </c>
      <c r="I8" s="43">
        <f>ROUND(D8/$B$8*100,1)</f>
        <v>20.8</v>
      </c>
      <c r="J8" s="43">
        <f>ROUND(E8/$B$8*100,1)</f>
        <v>41.2</v>
      </c>
      <c r="K8" s="43">
        <f>ROUND(F8/$B$8*100,1)</f>
        <v>1</v>
      </c>
      <c r="L8" s="43">
        <f>ROUND(G8/$B$8*100,1)</f>
        <v>6.2</v>
      </c>
    </row>
    <row r="9" spans="1:12" ht="31.5" customHeight="1">
      <c r="A9" s="401" t="s">
        <v>955</v>
      </c>
      <c r="B9" s="44">
        <v>28982</v>
      </c>
      <c r="C9" s="44">
        <v>19862</v>
      </c>
      <c r="D9" s="44">
        <v>6607</v>
      </c>
      <c r="E9" s="44">
        <v>10868</v>
      </c>
      <c r="F9" s="44">
        <v>353</v>
      </c>
      <c r="G9" s="44">
        <v>2034</v>
      </c>
      <c r="H9" s="43">
        <f>ROUND(C9/$B$9*100,1)</f>
        <v>68.5</v>
      </c>
      <c r="I9" s="43">
        <f>ROUND(D9/$B$9*100,1)</f>
        <v>22.8</v>
      </c>
      <c r="J9" s="43">
        <f>ROUND(E9/$B$9*100,1)</f>
        <v>37.5</v>
      </c>
      <c r="K9" s="43">
        <f>ROUND(F9/$B$9*100,1)</f>
        <v>1.2</v>
      </c>
      <c r="L9" s="43">
        <f>ROUND(G9/$B$9*100,1)</f>
        <v>7</v>
      </c>
    </row>
    <row r="10" spans="1:12" ht="31.5" customHeight="1">
      <c r="A10" s="402" t="s">
        <v>956</v>
      </c>
      <c r="B10" s="456">
        <v>34075</v>
      </c>
      <c r="C10" s="456">
        <v>22956</v>
      </c>
      <c r="D10" s="456">
        <v>8559</v>
      </c>
      <c r="E10" s="456">
        <v>11573</v>
      </c>
      <c r="F10" s="456">
        <v>382</v>
      </c>
      <c r="G10" s="457">
        <v>2442</v>
      </c>
      <c r="H10" s="458">
        <f>ROUND(C10/$B$10*100,1)</f>
        <v>67.4</v>
      </c>
      <c r="I10" s="458">
        <f>ROUND(D10/$B$10*100,1)</f>
        <v>25.1</v>
      </c>
      <c r="J10" s="458">
        <f>ROUND(E10/$B$10*100,1)</f>
        <v>34</v>
      </c>
      <c r="K10" s="458">
        <f>ROUND(F10/$B$10*100,1)</f>
        <v>1.1</v>
      </c>
      <c r="L10" s="458">
        <f>ROUND(G10/$B$10*100,1)</f>
        <v>7.2</v>
      </c>
    </row>
    <row r="11" spans="1:12" ht="18.75" customHeight="1">
      <c r="A11" s="403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</row>
  </sheetData>
  <mergeCells count="4">
    <mergeCell ref="C3:G3"/>
    <mergeCell ref="B3:B4"/>
    <mergeCell ref="H3:L3"/>
    <mergeCell ref="A3:A4"/>
  </mergeCells>
  <hyperlinks>
    <hyperlink ref="A1" location="目次!A15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" sqref="A2"/>
    </sheetView>
  </sheetViews>
  <sheetFormatPr defaultColWidth="9.00390625" defaultRowHeight="13.5"/>
  <cols>
    <col min="1" max="1" width="12.00390625" style="356" customWidth="1"/>
    <col min="2" max="3" width="15.375" style="356" customWidth="1"/>
    <col min="4" max="4" width="9.75390625" style="356" customWidth="1"/>
    <col min="5" max="5" width="15.375" style="356" customWidth="1"/>
    <col min="6" max="6" width="10.50390625" style="356" customWidth="1"/>
    <col min="7" max="16384" width="8.00390625" style="356" customWidth="1"/>
  </cols>
  <sheetData>
    <row r="1" s="2" customFormat="1" ht="15" customHeight="1">
      <c r="A1" s="751" t="s">
        <v>1002</v>
      </c>
    </row>
    <row r="2" ht="18" customHeight="1">
      <c r="A2" s="327" t="s">
        <v>957</v>
      </c>
    </row>
    <row r="3" spans="1:6" ht="23.25" customHeight="1">
      <c r="A3" s="787" t="s">
        <v>656</v>
      </c>
      <c r="B3" s="784" t="s">
        <v>958</v>
      </c>
      <c r="C3" s="789" t="s">
        <v>959</v>
      </c>
      <c r="D3" s="791"/>
      <c r="E3" s="789" t="s">
        <v>960</v>
      </c>
      <c r="F3" s="790"/>
    </row>
    <row r="4" spans="1:6" ht="19.5" customHeight="1">
      <c r="A4" s="786"/>
      <c r="B4" s="788"/>
      <c r="C4" s="399" t="s">
        <v>659</v>
      </c>
      <c r="D4" s="405" t="s">
        <v>961</v>
      </c>
      <c r="E4" s="397" t="s">
        <v>659</v>
      </c>
      <c r="F4" s="404" t="s">
        <v>961</v>
      </c>
    </row>
    <row r="5" spans="1:6" ht="14.25" customHeight="1">
      <c r="A5" s="400"/>
      <c r="B5" s="459" t="s">
        <v>669</v>
      </c>
      <c r="C5" s="459" t="s">
        <v>962</v>
      </c>
      <c r="D5" s="453" t="s">
        <v>963</v>
      </c>
      <c r="E5" s="460" t="s">
        <v>962</v>
      </c>
      <c r="F5" s="461" t="s">
        <v>963</v>
      </c>
    </row>
    <row r="6" spans="1:6" ht="19.5" customHeight="1">
      <c r="A6" s="401" t="s">
        <v>743</v>
      </c>
      <c r="B6" s="447">
        <v>28556</v>
      </c>
      <c r="C6" s="447">
        <v>5950</v>
      </c>
      <c r="D6" s="406">
        <f>ROUND(C6/B6*100,1)</f>
        <v>20.8</v>
      </c>
      <c r="E6" s="449">
        <v>947</v>
      </c>
      <c r="F6" s="407">
        <f>ROUND(E6/B6*100,1)</f>
        <v>3.3</v>
      </c>
    </row>
    <row r="7" spans="1:6" ht="19.5" customHeight="1">
      <c r="A7" s="401" t="s">
        <v>953</v>
      </c>
      <c r="B7" s="447">
        <v>30647</v>
      </c>
      <c r="C7" s="447">
        <v>6817</v>
      </c>
      <c r="D7" s="406">
        <f>ROUND(C7/B7*100,1)</f>
        <v>22.2</v>
      </c>
      <c r="E7" s="450">
        <v>1185</v>
      </c>
      <c r="F7" s="408">
        <f>ROUND(E7/B7*100,1)</f>
        <v>3.9</v>
      </c>
    </row>
    <row r="8" spans="1:6" ht="19.5" customHeight="1">
      <c r="A8" s="401" t="s">
        <v>954</v>
      </c>
      <c r="B8" s="447">
        <v>32186</v>
      </c>
      <c r="C8" s="447">
        <v>7873</v>
      </c>
      <c r="D8" s="406">
        <f>ROUND(C8/B8*100,1)</f>
        <v>24.5</v>
      </c>
      <c r="E8" s="450">
        <v>1752</v>
      </c>
      <c r="F8" s="408">
        <f>ROUND(E8/B8*100,1)</f>
        <v>5.4</v>
      </c>
    </row>
    <row r="9" spans="1:6" ht="19.5" customHeight="1">
      <c r="A9" s="401" t="s">
        <v>955</v>
      </c>
      <c r="B9" s="447">
        <v>28982</v>
      </c>
      <c r="C9" s="447">
        <v>8225</v>
      </c>
      <c r="D9" s="406">
        <f>ROUND(C9/B9*100,1)</f>
        <v>28.4</v>
      </c>
      <c r="E9" s="450">
        <v>1953</v>
      </c>
      <c r="F9" s="408">
        <f>ROUND(E9/B9*100,1)</f>
        <v>6.7</v>
      </c>
    </row>
    <row r="10" spans="1:6" ht="19.5" customHeight="1">
      <c r="A10" s="402" t="s">
        <v>956</v>
      </c>
      <c r="B10" s="448">
        <v>34075</v>
      </c>
      <c r="C10" s="448">
        <v>10888</v>
      </c>
      <c r="D10" s="409">
        <f>ROUND(C10/B10*100,1)</f>
        <v>32</v>
      </c>
      <c r="E10" s="451">
        <v>3047</v>
      </c>
      <c r="F10" s="410">
        <f>ROUND(E10/B10*100,1)</f>
        <v>8.9</v>
      </c>
    </row>
    <row r="11" spans="1:3" ht="13.5">
      <c r="A11" s="328"/>
      <c r="B11" s="328"/>
      <c r="C11" s="328"/>
    </row>
    <row r="14" spans="2:5" ht="13.5">
      <c r="B14" s="411"/>
      <c r="C14" s="411"/>
      <c r="D14" s="412"/>
      <c r="E14" s="413"/>
    </row>
    <row r="15" spans="2:5" ht="13.5">
      <c r="B15" s="411"/>
      <c r="C15" s="411"/>
      <c r="D15" s="412"/>
      <c r="E15" s="411"/>
    </row>
    <row r="16" spans="2:5" ht="13.5">
      <c r="B16" s="411"/>
      <c r="C16" s="411"/>
      <c r="D16" s="412"/>
      <c r="E16" s="411"/>
    </row>
    <row r="17" spans="2:5" ht="13.5">
      <c r="B17" s="411"/>
      <c r="C17" s="411"/>
      <c r="D17" s="412"/>
      <c r="E17" s="411"/>
    </row>
    <row r="18" spans="2:5" ht="13.5">
      <c r="B18" s="414"/>
      <c r="C18" s="411"/>
      <c r="D18" s="412"/>
      <c r="E18" s="411"/>
    </row>
    <row r="19" spans="2:5" ht="13.5">
      <c r="B19" s="412"/>
      <c r="C19" s="412"/>
      <c r="D19" s="412"/>
      <c r="E19" s="412"/>
    </row>
  </sheetData>
  <mergeCells count="4">
    <mergeCell ref="A3:A4"/>
    <mergeCell ref="B3:B4"/>
    <mergeCell ref="E3:F3"/>
    <mergeCell ref="C3:D3"/>
  </mergeCells>
  <hyperlinks>
    <hyperlink ref="A1" location="目次!A16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2" sqref="A2"/>
    </sheetView>
  </sheetViews>
  <sheetFormatPr defaultColWidth="9.00390625" defaultRowHeight="13.5"/>
  <cols>
    <col min="1" max="1" width="10.50390625" style="356" customWidth="1"/>
    <col min="2" max="2" width="4.125" style="356" customWidth="1"/>
    <col min="3" max="11" width="6.75390625" style="356" customWidth="1"/>
    <col min="12" max="12" width="6.75390625" style="416" customWidth="1"/>
    <col min="13" max="13" width="6.75390625" style="356" customWidth="1"/>
    <col min="14" max="14" width="8.00390625" style="356" customWidth="1"/>
    <col min="15" max="25" width="6.75390625" style="356" customWidth="1"/>
    <col min="26" max="16384" width="8.00390625" style="356" customWidth="1"/>
  </cols>
  <sheetData>
    <row r="1" s="2" customFormat="1" ht="15" customHeight="1">
      <c r="A1" s="751" t="s">
        <v>1002</v>
      </c>
    </row>
    <row r="2" spans="1:6" ht="20.25" customHeight="1">
      <c r="A2" s="415" t="s">
        <v>964</v>
      </c>
      <c r="B2" s="415"/>
      <c r="C2" s="412"/>
      <c r="D2" s="412"/>
      <c r="E2" s="412"/>
      <c r="F2" s="412"/>
    </row>
    <row r="3" spans="1:13" ht="15" customHeight="1">
      <c r="A3" s="780" t="s">
        <v>698</v>
      </c>
      <c r="B3" s="780"/>
      <c r="C3" s="779" t="s">
        <v>965</v>
      </c>
      <c r="D3" s="780" t="s">
        <v>966</v>
      </c>
      <c r="E3" s="780"/>
      <c r="F3" s="780"/>
      <c r="G3" s="780"/>
      <c r="H3" s="780"/>
      <c r="I3" s="780"/>
      <c r="J3" s="780"/>
      <c r="K3" s="779" t="s">
        <v>967</v>
      </c>
      <c r="L3" s="792" t="s">
        <v>968</v>
      </c>
      <c r="M3" s="779" t="s">
        <v>969</v>
      </c>
    </row>
    <row r="4" spans="1:13" ht="15" customHeight="1">
      <c r="A4" s="780"/>
      <c r="B4" s="780"/>
      <c r="C4" s="779"/>
      <c r="D4" s="780" t="s">
        <v>709</v>
      </c>
      <c r="E4" s="780" t="s">
        <v>970</v>
      </c>
      <c r="F4" s="780"/>
      <c r="G4" s="780"/>
      <c r="H4" s="780"/>
      <c r="I4" s="780"/>
      <c r="J4" s="779" t="s">
        <v>971</v>
      </c>
      <c r="K4" s="779"/>
      <c r="L4" s="792"/>
      <c r="M4" s="779"/>
    </row>
    <row r="5" spans="1:13" ht="40.5" customHeight="1">
      <c r="A5" s="787"/>
      <c r="B5" s="780"/>
      <c r="C5" s="779"/>
      <c r="D5" s="780"/>
      <c r="E5" s="396" t="s">
        <v>709</v>
      </c>
      <c r="F5" s="397" t="s">
        <v>972</v>
      </c>
      <c r="G5" s="397" t="s">
        <v>973</v>
      </c>
      <c r="H5" s="397" t="s">
        <v>974</v>
      </c>
      <c r="I5" s="397" t="s">
        <v>975</v>
      </c>
      <c r="J5" s="779"/>
      <c r="K5" s="779"/>
      <c r="L5" s="792"/>
      <c r="M5" s="779"/>
    </row>
    <row r="6" spans="1:13" s="421" customFormat="1" ht="12" customHeight="1">
      <c r="A6" s="417"/>
      <c r="B6" s="418"/>
      <c r="C6" s="419" t="s">
        <v>667</v>
      </c>
      <c r="D6" s="419" t="s">
        <v>667</v>
      </c>
      <c r="E6" s="419" t="s">
        <v>667</v>
      </c>
      <c r="F6" s="419" t="s">
        <v>667</v>
      </c>
      <c r="G6" s="419" t="s">
        <v>667</v>
      </c>
      <c r="H6" s="419" t="s">
        <v>667</v>
      </c>
      <c r="I6" s="419" t="s">
        <v>667</v>
      </c>
      <c r="J6" s="419" t="s">
        <v>667</v>
      </c>
      <c r="K6" s="419" t="s">
        <v>667</v>
      </c>
      <c r="L6" s="420" t="s">
        <v>668</v>
      </c>
      <c r="M6" s="419" t="s">
        <v>668</v>
      </c>
    </row>
    <row r="7" spans="1:13" ht="18.75" customHeight="1">
      <c r="A7" s="422"/>
      <c r="B7" s="423" t="s">
        <v>976</v>
      </c>
      <c r="C7" s="20">
        <v>63729</v>
      </c>
      <c r="D7" s="20">
        <f aca="true" t="shared" si="0" ref="D7:D12">E7+J7</f>
        <v>35832</v>
      </c>
      <c r="E7" s="41">
        <f aca="true" t="shared" si="1" ref="E7:E12">SUM(F7:I7)</f>
        <v>35028</v>
      </c>
      <c r="F7" s="41">
        <f aca="true" t="shared" si="2" ref="F7:K7">F8+F9</f>
        <v>30387</v>
      </c>
      <c r="G7" s="41">
        <f t="shared" si="2"/>
        <v>3890</v>
      </c>
      <c r="H7" s="41">
        <f t="shared" si="2"/>
        <v>388</v>
      </c>
      <c r="I7" s="41">
        <f t="shared" si="2"/>
        <v>363</v>
      </c>
      <c r="J7" s="41">
        <f t="shared" si="2"/>
        <v>804</v>
      </c>
      <c r="K7" s="41">
        <f t="shared" si="2"/>
        <v>27861</v>
      </c>
      <c r="L7" s="424">
        <f aca="true" t="shared" si="3" ref="L7:L21">ROUND(E7/C7,3)*100</f>
        <v>55.00000000000001</v>
      </c>
      <c r="M7" s="425">
        <f aca="true" t="shared" si="4" ref="M7:M21">ROUND(J7/D7*100,1)</f>
        <v>2.2</v>
      </c>
    </row>
    <row r="8" spans="1:13" ht="18.75" customHeight="1">
      <c r="A8" s="401" t="s">
        <v>786</v>
      </c>
      <c r="B8" s="423" t="s">
        <v>663</v>
      </c>
      <c r="C8" s="20">
        <v>29756</v>
      </c>
      <c r="D8" s="20">
        <f t="shared" si="0"/>
        <v>24681</v>
      </c>
      <c r="E8" s="41">
        <f t="shared" si="1"/>
        <v>24127</v>
      </c>
      <c r="F8" s="41">
        <v>23615</v>
      </c>
      <c r="G8" s="41">
        <v>72</v>
      </c>
      <c r="H8" s="41">
        <v>200</v>
      </c>
      <c r="I8" s="41">
        <v>240</v>
      </c>
      <c r="J8" s="41">
        <v>554</v>
      </c>
      <c r="K8" s="41">
        <v>5062</v>
      </c>
      <c r="L8" s="424">
        <f t="shared" si="3"/>
        <v>81.10000000000001</v>
      </c>
      <c r="M8" s="425">
        <f t="shared" si="4"/>
        <v>2.2</v>
      </c>
    </row>
    <row r="9" spans="1:13" ht="18.75" customHeight="1">
      <c r="A9" s="402"/>
      <c r="B9" s="423" t="s">
        <v>664</v>
      </c>
      <c r="C9" s="20">
        <v>33973</v>
      </c>
      <c r="D9" s="20">
        <f t="shared" si="0"/>
        <v>11151</v>
      </c>
      <c r="E9" s="41">
        <f t="shared" si="1"/>
        <v>10901</v>
      </c>
      <c r="F9" s="41">
        <v>6772</v>
      </c>
      <c r="G9" s="41">
        <v>3818</v>
      </c>
      <c r="H9" s="41">
        <v>188</v>
      </c>
      <c r="I9" s="41">
        <v>123</v>
      </c>
      <c r="J9" s="41">
        <v>250</v>
      </c>
      <c r="K9" s="44">
        <v>22799</v>
      </c>
      <c r="L9" s="424">
        <f t="shared" si="3"/>
        <v>32.1</v>
      </c>
      <c r="M9" s="425">
        <f t="shared" si="4"/>
        <v>2.2</v>
      </c>
    </row>
    <row r="10" spans="1:13" ht="18.75" customHeight="1">
      <c r="A10" s="426"/>
      <c r="B10" s="427" t="s">
        <v>976</v>
      </c>
      <c r="C10" s="37">
        <v>68992</v>
      </c>
      <c r="D10" s="37">
        <f t="shared" si="0"/>
        <v>39201</v>
      </c>
      <c r="E10" s="288">
        <f t="shared" si="1"/>
        <v>38041</v>
      </c>
      <c r="F10" s="288">
        <f aca="true" t="shared" si="5" ref="F10:K10">F11+F12</f>
        <v>32775</v>
      </c>
      <c r="G10" s="288">
        <f t="shared" si="5"/>
        <v>4400</v>
      </c>
      <c r="H10" s="288">
        <f t="shared" si="5"/>
        <v>520</v>
      </c>
      <c r="I10" s="288">
        <f t="shared" si="5"/>
        <v>346</v>
      </c>
      <c r="J10" s="288">
        <f t="shared" si="5"/>
        <v>1160</v>
      </c>
      <c r="K10" s="288">
        <f t="shared" si="5"/>
        <v>29672</v>
      </c>
      <c r="L10" s="428">
        <f t="shared" si="3"/>
        <v>55.1</v>
      </c>
      <c r="M10" s="429">
        <f t="shared" si="4"/>
        <v>3</v>
      </c>
    </row>
    <row r="11" spans="1:13" ht="18.75" customHeight="1">
      <c r="A11" s="430" t="s">
        <v>977</v>
      </c>
      <c r="B11" s="423" t="s">
        <v>663</v>
      </c>
      <c r="C11" s="20">
        <v>32052</v>
      </c>
      <c r="D11" s="20">
        <f t="shared" si="0"/>
        <v>26095</v>
      </c>
      <c r="E11" s="41">
        <f t="shared" si="1"/>
        <v>25328</v>
      </c>
      <c r="F11" s="41">
        <v>24765</v>
      </c>
      <c r="G11" s="41">
        <v>62</v>
      </c>
      <c r="H11" s="41">
        <v>274</v>
      </c>
      <c r="I11" s="41">
        <v>227</v>
      </c>
      <c r="J11" s="41">
        <v>767</v>
      </c>
      <c r="K11" s="41">
        <v>5866</v>
      </c>
      <c r="L11" s="424">
        <f t="shared" si="3"/>
        <v>79</v>
      </c>
      <c r="M11" s="425">
        <f t="shared" si="4"/>
        <v>2.9</v>
      </c>
    </row>
    <row r="12" spans="1:13" ht="18.75" customHeight="1">
      <c r="A12" s="431"/>
      <c r="B12" s="432" t="s">
        <v>664</v>
      </c>
      <c r="C12" s="29">
        <v>36940</v>
      </c>
      <c r="D12" s="29">
        <f t="shared" si="0"/>
        <v>13106</v>
      </c>
      <c r="E12" s="433">
        <f t="shared" si="1"/>
        <v>12713</v>
      </c>
      <c r="F12" s="433">
        <v>8010</v>
      </c>
      <c r="G12" s="433">
        <v>4338</v>
      </c>
      <c r="H12" s="433">
        <v>246</v>
      </c>
      <c r="I12" s="433">
        <v>119</v>
      </c>
      <c r="J12" s="433">
        <v>393</v>
      </c>
      <c r="K12" s="433">
        <v>23806</v>
      </c>
      <c r="L12" s="434">
        <f t="shared" si="3"/>
        <v>34.4</v>
      </c>
      <c r="M12" s="435">
        <f t="shared" si="4"/>
        <v>3</v>
      </c>
    </row>
    <row r="13" spans="1:13" ht="18.75" customHeight="1">
      <c r="A13" s="426"/>
      <c r="B13" s="423" t="s">
        <v>976</v>
      </c>
      <c r="C13" s="20">
        <v>72199</v>
      </c>
      <c r="D13" s="20">
        <v>41023</v>
      </c>
      <c r="E13" s="41">
        <v>39859</v>
      </c>
      <c r="F13" s="41">
        <v>34501</v>
      </c>
      <c r="G13" s="41">
        <v>4260</v>
      </c>
      <c r="H13" s="41">
        <v>680</v>
      </c>
      <c r="I13" s="41">
        <v>418</v>
      </c>
      <c r="J13" s="41">
        <f>J14+J15</f>
        <v>1164</v>
      </c>
      <c r="K13" s="41">
        <f>K14+K15</f>
        <v>30735</v>
      </c>
      <c r="L13" s="424">
        <f t="shared" si="3"/>
        <v>55.2</v>
      </c>
      <c r="M13" s="425">
        <f t="shared" si="4"/>
        <v>2.8</v>
      </c>
    </row>
    <row r="14" spans="1:13" ht="18.75" customHeight="1">
      <c r="A14" s="401" t="s">
        <v>756</v>
      </c>
      <c r="B14" s="423" t="s">
        <v>663</v>
      </c>
      <c r="C14" s="20">
        <v>33279</v>
      </c>
      <c r="D14" s="20">
        <v>26324</v>
      </c>
      <c r="E14" s="41">
        <v>25609</v>
      </c>
      <c r="F14" s="41">
        <v>24915</v>
      </c>
      <c r="G14" s="41">
        <v>108</v>
      </c>
      <c r="H14" s="41">
        <v>340</v>
      </c>
      <c r="I14" s="41">
        <v>246</v>
      </c>
      <c r="J14" s="41">
        <v>715</v>
      </c>
      <c r="K14" s="41">
        <v>6689</v>
      </c>
      <c r="L14" s="424">
        <f t="shared" si="3"/>
        <v>77</v>
      </c>
      <c r="M14" s="425">
        <f t="shared" si="4"/>
        <v>2.7</v>
      </c>
    </row>
    <row r="15" spans="1:13" ht="18.75" customHeight="1">
      <c r="A15" s="431"/>
      <c r="B15" s="423" t="s">
        <v>664</v>
      </c>
      <c r="C15" s="20">
        <v>38920</v>
      </c>
      <c r="D15" s="20">
        <v>14699</v>
      </c>
      <c r="E15" s="41">
        <v>14250</v>
      </c>
      <c r="F15" s="41">
        <v>9586</v>
      </c>
      <c r="G15" s="41">
        <v>4152</v>
      </c>
      <c r="H15" s="41">
        <v>340</v>
      </c>
      <c r="I15" s="41">
        <v>172</v>
      </c>
      <c r="J15" s="41">
        <v>449</v>
      </c>
      <c r="K15" s="41">
        <v>24046</v>
      </c>
      <c r="L15" s="424">
        <f t="shared" si="3"/>
        <v>36.6</v>
      </c>
      <c r="M15" s="425">
        <f t="shared" si="4"/>
        <v>3.1</v>
      </c>
    </row>
    <row r="16" spans="1:13" ht="18.75" customHeight="1">
      <c r="A16" s="426"/>
      <c r="B16" s="427" t="s">
        <v>976</v>
      </c>
      <c r="C16" s="37">
        <v>64126</v>
      </c>
      <c r="D16" s="37">
        <v>36998</v>
      </c>
      <c r="E16" s="288">
        <v>35305</v>
      </c>
      <c r="F16" s="288">
        <v>29751</v>
      </c>
      <c r="G16" s="288">
        <v>4416</v>
      </c>
      <c r="H16" s="288">
        <f>H17+H18</f>
        <v>725</v>
      </c>
      <c r="I16" s="288">
        <v>413</v>
      </c>
      <c r="J16" s="288">
        <f>J17+J18</f>
        <v>1693</v>
      </c>
      <c r="K16" s="288">
        <f>K17+K18</f>
        <v>26893</v>
      </c>
      <c r="L16" s="428">
        <f t="shared" si="3"/>
        <v>55.1</v>
      </c>
      <c r="M16" s="429">
        <f t="shared" si="4"/>
        <v>4.6</v>
      </c>
    </row>
    <row r="17" spans="1:13" ht="18.75" customHeight="1">
      <c r="A17" s="430" t="s">
        <v>978</v>
      </c>
      <c r="B17" s="423" t="s">
        <v>663</v>
      </c>
      <c r="C17" s="20">
        <v>29376</v>
      </c>
      <c r="D17" s="20">
        <v>22996</v>
      </c>
      <c r="E17" s="41">
        <v>21948</v>
      </c>
      <c r="F17" s="41">
        <v>21229</v>
      </c>
      <c r="G17" s="41">
        <v>141</v>
      </c>
      <c r="H17" s="41">
        <v>339</v>
      </c>
      <c r="I17" s="41">
        <v>239</v>
      </c>
      <c r="J17" s="41">
        <v>1048</v>
      </c>
      <c r="K17" s="41">
        <v>6240</v>
      </c>
      <c r="L17" s="424">
        <f t="shared" si="3"/>
        <v>74.7</v>
      </c>
      <c r="M17" s="425">
        <f t="shared" si="4"/>
        <v>4.6</v>
      </c>
    </row>
    <row r="18" spans="1:13" ht="18.75" customHeight="1">
      <c r="A18" s="431"/>
      <c r="B18" s="432" t="s">
        <v>664</v>
      </c>
      <c r="C18" s="29">
        <v>34750</v>
      </c>
      <c r="D18" s="29">
        <v>14002</v>
      </c>
      <c r="E18" s="433">
        <v>13357</v>
      </c>
      <c r="F18" s="433">
        <v>8522</v>
      </c>
      <c r="G18" s="433">
        <v>4275</v>
      </c>
      <c r="H18" s="433">
        <v>386</v>
      </c>
      <c r="I18" s="433">
        <v>174</v>
      </c>
      <c r="J18" s="433">
        <v>645</v>
      </c>
      <c r="K18" s="433">
        <v>20653</v>
      </c>
      <c r="L18" s="434">
        <f t="shared" si="3"/>
        <v>38.4</v>
      </c>
      <c r="M18" s="425">
        <f t="shared" si="4"/>
        <v>4.6</v>
      </c>
    </row>
    <row r="19" spans="1:13" ht="18.75" customHeight="1">
      <c r="A19" s="426"/>
      <c r="B19" s="423" t="s">
        <v>976</v>
      </c>
      <c r="C19" s="20">
        <v>73113</v>
      </c>
      <c r="D19" s="20">
        <f>E19+J19</f>
        <v>40979</v>
      </c>
      <c r="E19" s="41">
        <f>SUM(F19:I19)</f>
        <v>39240</v>
      </c>
      <c r="F19" s="41">
        <f aca="true" t="shared" si="6" ref="F19:K19">F20+F21</f>
        <v>33089</v>
      </c>
      <c r="G19" s="41">
        <f t="shared" si="6"/>
        <v>4711</v>
      </c>
      <c r="H19" s="41">
        <f t="shared" si="6"/>
        <v>892</v>
      </c>
      <c r="I19" s="41">
        <f t="shared" si="6"/>
        <v>548</v>
      </c>
      <c r="J19" s="41">
        <f t="shared" si="6"/>
        <v>1739</v>
      </c>
      <c r="K19" s="41">
        <f t="shared" si="6"/>
        <v>30215</v>
      </c>
      <c r="L19" s="428">
        <f t="shared" si="3"/>
        <v>53.7</v>
      </c>
      <c r="M19" s="429">
        <f t="shared" si="4"/>
        <v>4.2</v>
      </c>
    </row>
    <row r="20" spans="1:13" ht="18.75" customHeight="1">
      <c r="A20" s="430" t="s">
        <v>979</v>
      </c>
      <c r="B20" s="423" t="s">
        <v>663</v>
      </c>
      <c r="C20" s="20">
        <v>33238</v>
      </c>
      <c r="D20" s="20">
        <f>E20+J20</f>
        <v>24580</v>
      </c>
      <c r="E20" s="41">
        <f>SUM(F20:I20)</f>
        <v>23523</v>
      </c>
      <c r="F20" s="41">
        <v>22578</v>
      </c>
      <c r="G20" s="41">
        <v>210</v>
      </c>
      <c r="H20" s="41">
        <v>432</v>
      </c>
      <c r="I20" s="41">
        <v>303</v>
      </c>
      <c r="J20" s="41">
        <v>1057</v>
      </c>
      <c r="K20" s="41">
        <v>7487</v>
      </c>
      <c r="L20" s="424">
        <f t="shared" si="3"/>
        <v>70.8</v>
      </c>
      <c r="M20" s="425">
        <f t="shared" si="4"/>
        <v>4.3</v>
      </c>
    </row>
    <row r="21" spans="1:13" ht="18.75" customHeight="1">
      <c r="A21" s="431"/>
      <c r="B21" s="432" t="s">
        <v>664</v>
      </c>
      <c r="C21" s="29">
        <v>39875</v>
      </c>
      <c r="D21" s="29">
        <f>E21+J21</f>
        <v>16399</v>
      </c>
      <c r="E21" s="433">
        <f>SUM(F21:I21)</f>
        <v>15717</v>
      </c>
      <c r="F21" s="433">
        <v>10511</v>
      </c>
      <c r="G21" s="433">
        <v>4501</v>
      </c>
      <c r="H21" s="433">
        <v>460</v>
      </c>
      <c r="I21" s="433">
        <v>245</v>
      </c>
      <c r="J21" s="433">
        <v>682</v>
      </c>
      <c r="K21" s="433">
        <v>22728</v>
      </c>
      <c r="L21" s="434">
        <f t="shared" si="3"/>
        <v>39.4</v>
      </c>
      <c r="M21" s="435">
        <f t="shared" si="4"/>
        <v>4.2</v>
      </c>
    </row>
    <row r="22" spans="2:13" ht="13.5">
      <c r="B22" s="436"/>
      <c r="J22" s="328"/>
      <c r="K22" s="328"/>
      <c r="L22" s="437"/>
      <c r="M22" s="438"/>
    </row>
    <row r="23" spans="2:9" ht="13.5">
      <c r="B23" s="436"/>
      <c r="F23" s="439"/>
      <c r="G23" s="439"/>
      <c r="H23" s="439"/>
      <c r="I23" s="439"/>
    </row>
    <row r="24" ht="13.5">
      <c r="B24" s="436"/>
    </row>
    <row r="42" ht="13.5">
      <c r="H42" s="440"/>
    </row>
    <row r="51" spans="3:22" ht="13.5">
      <c r="C51" s="441"/>
      <c r="D51" s="441"/>
      <c r="E51" s="441"/>
      <c r="F51" s="441"/>
      <c r="G51" s="441"/>
      <c r="H51" s="441"/>
      <c r="P51" s="442"/>
      <c r="Q51" s="442"/>
      <c r="R51" s="442"/>
      <c r="S51" s="442"/>
      <c r="T51" s="442"/>
      <c r="U51" s="442"/>
      <c r="V51" s="442"/>
    </row>
    <row r="52" spans="16:22" ht="13.5">
      <c r="P52" s="299"/>
      <c r="Q52" s="443"/>
      <c r="R52" s="443"/>
      <c r="S52" s="443"/>
      <c r="T52" s="443"/>
      <c r="U52" s="443"/>
      <c r="V52" s="443"/>
    </row>
    <row r="53" spans="16:22" ht="13.5">
      <c r="P53" s="299"/>
      <c r="Q53" s="443"/>
      <c r="R53" s="443"/>
      <c r="S53" s="443"/>
      <c r="T53" s="443"/>
      <c r="U53" s="443"/>
      <c r="V53" s="443"/>
    </row>
    <row r="54" spans="16:22" ht="13.5">
      <c r="P54" s="299"/>
      <c r="Q54" s="443"/>
      <c r="R54" s="443"/>
      <c r="S54" s="443"/>
      <c r="T54" s="443"/>
      <c r="U54" s="443"/>
      <c r="V54" s="443"/>
    </row>
    <row r="55" spans="3:8" ht="13.5">
      <c r="C55" s="441"/>
      <c r="D55" s="441"/>
      <c r="E55" s="441"/>
      <c r="F55" s="441"/>
      <c r="G55" s="441"/>
      <c r="H55" s="441"/>
    </row>
  </sheetData>
  <mergeCells count="9">
    <mergeCell ref="K3:K5"/>
    <mergeCell ref="L3:L5"/>
    <mergeCell ref="M3:M5"/>
    <mergeCell ref="A3:B5"/>
    <mergeCell ref="C3:C5"/>
    <mergeCell ref="D3:J3"/>
    <mergeCell ref="E4:I4"/>
    <mergeCell ref="J4:J5"/>
    <mergeCell ref="D4:D5"/>
  </mergeCells>
  <hyperlinks>
    <hyperlink ref="A1" location="目次!A17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A2" sqref="A2"/>
    </sheetView>
  </sheetViews>
  <sheetFormatPr defaultColWidth="9.00390625" defaultRowHeight="13.5"/>
  <cols>
    <col min="1" max="1" width="10.375" style="463" customWidth="1"/>
    <col min="2" max="2" width="7.625" style="463" customWidth="1"/>
    <col min="3" max="3" width="1.4921875" style="463" customWidth="1"/>
    <col min="4" max="4" width="7.625" style="463" customWidth="1"/>
    <col min="5" max="5" width="1.4921875" style="463" customWidth="1"/>
    <col min="6" max="6" width="7.625" style="463" customWidth="1"/>
    <col min="7" max="7" width="1.4921875" style="463" customWidth="1"/>
    <col min="8" max="8" width="7.625" style="463" customWidth="1"/>
    <col min="9" max="9" width="1.4921875" style="463" customWidth="1"/>
    <col min="10" max="10" width="7.125" style="463" customWidth="1"/>
    <col min="11" max="11" width="1.4921875" style="463" customWidth="1"/>
    <col min="12" max="12" width="7.125" style="477" customWidth="1"/>
    <col min="13" max="13" width="1.4921875" style="463" customWidth="1"/>
    <col min="14" max="14" width="7.125" style="477" customWidth="1"/>
    <col min="15" max="15" width="1.4921875" style="463" customWidth="1"/>
    <col min="16" max="16" width="7.125" style="463" customWidth="1"/>
    <col min="17" max="17" width="1.4921875" style="463" customWidth="1"/>
    <col min="18" max="22" width="0" style="463" hidden="1" customWidth="1"/>
    <col min="23" max="16384" width="8.00390625" style="463" customWidth="1"/>
  </cols>
  <sheetData>
    <row r="1" s="2" customFormat="1" ht="15" customHeight="1">
      <c r="A1" s="751" t="s">
        <v>1002</v>
      </c>
    </row>
    <row r="2" spans="1:17" ht="19.5" customHeight="1">
      <c r="A2" s="462" t="s">
        <v>995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6"/>
      <c r="M2" s="465"/>
      <c r="N2" s="466"/>
      <c r="O2" s="465"/>
      <c r="P2" s="465"/>
      <c r="Q2" s="465"/>
    </row>
    <row r="3" spans="1:19" ht="19.5" customHeight="1">
      <c r="A3" s="554" t="s">
        <v>478</v>
      </c>
      <c r="B3" s="793" t="s">
        <v>996</v>
      </c>
      <c r="C3" s="794"/>
      <c r="D3" s="795" t="s">
        <v>663</v>
      </c>
      <c r="E3" s="795"/>
      <c r="F3" s="793" t="s">
        <v>664</v>
      </c>
      <c r="G3" s="794"/>
      <c r="H3" s="795" t="s">
        <v>659</v>
      </c>
      <c r="I3" s="795"/>
      <c r="J3" s="796" t="s">
        <v>997</v>
      </c>
      <c r="K3" s="797"/>
      <c r="L3" s="798" t="s">
        <v>998</v>
      </c>
      <c r="M3" s="798"/>
      <c r="N3" s="796" t="s">
        <v>999</v>
      </c>
      <c r="O3" s="797"/>
      <c r="P3" s="795" t="s">
        <v>833</v>
      </c>
      <c r="Q3" s="794"/>
      <c r="R3" s="467" t="s">
        <v>1000</v>
      </c>
      <c r="S3" s="468" t="s">
        <v>1001</v>
      </c>
    </row>
    <row r="4" spans="1:17" s="467" customFormat="1" ht="11.25" customHeight="1">
      <c r="A4" s="555"/>
      <c r="B4" s="469" t="s">
        <v>667</v>
      </c>
      <c r="C4" s="471"/>
      <c r="D4" s="470" t="s">
        <v>667</v>
      </c>
      <c r="E4" s="470"/>
      <c r="F4" s="469" t="s">
        <v>667</v>
      </c>
      <c r="G4" s="471"/>
      <c r="H4" s="470" t="s">
        <v>667</v>
      </c>
      <c r="I4" s="470"/>
      <c r="J4" s="469" t="s">
        <v>667</v>
      </c>
      <c r="K4" s="471"/>
      <c r="L4" s="472" t="s">
        <v>479</v>
      </c>
      <c r="M4" s="470"/>
      <c r="N4" s="473" t="s">
        <v>479</v>
      </c>
      <c r="O4" s="471"/>
      <c r="P4" s="470" t="s">
        <v>479</v>
      </c>
      <c r="Q4" s="471"/>
    </row>
    <row r="5" spans="1:19" s="465" customFormat="1" ht="13.5" customHeight="1">
      <c r="A5" s="556" t="s">
        <v>976</v>
      </c>
      <c r="B5" s="557">
        <v>83834</v>
      </c>
      <c r="C5" s="558"/>
      <c r="D5" s="559">
        <v>38705</v>
      </c>
      <c r="E5" s="559"/>
      <c r="F5" s="557">
        <v>45129</v>
      </c>
      <c r="G5" s="558"/>
      <c r="H5" s="559">
        <v>34209</v>
      </c>
      <c r="I5" s="559"/>
      <c r="J5" s="560">
        <f>ROUND(B5/H5,2)</f>
        <v>2.45</v>
      </c>
      <c r="K5" s="561"/>
      <c r="L5" s="562">
        <f>B5/R5*100</f>
        <v>111.73099477556244</v>
      </c>
      <c r="M5" s="563"/>
      <c r="N5" s="564">
        <f>H5/S5*100</f>
        <v>118.0353322752053</v>
      </c>
      <c r="O5" s="561"/>
      <c r="P5" s="565">
        <f>ROUND(D5/F5,3)*100</f>
        <v>85.8</v>
      </c>
      <c r="Q5" s="566"/>
      <c r="R5" s="465">
        <v>75032</v>
      </c>
      <c r="S5" s="465">
        <v>28982</v>
      </c>
    </row>
    <row r="6" spans="1:19" s="465" customFormat="1" ht="13.5" customHeight="1">
      <c r="A6" s="567" t="s">
        <v>480</v>
      </c>
      <c r="B6" s="568">
        <v>567</v>
      </c>
      <c r="C6" s="569"/>
      <c r="D6" s="570">
        <v>254</v>
      </c>
      <c r="E6" s="570"/>
      <c r="F6" s="568">
        <v>313</v>
      </c>
      <c r="G6" s="569"/>
      <c r="H6" s="570">
        <v>212</v>
      </c>
      <c r="I6" s="570"/>
      <c r="J6" s="571">
        <f aca="true" t="shared" si="0" ref="J6:J37">ROUND(B6/H6,2)</f>
        <v>2.67</v>
      </c>
      <c r="K6" s="572"/>
      <c r="L6" s="573">
        <f aca="true" t="shared" si="1" ref="L6:L37">B6/R6*100</f>
        <v>100.71047957371226</v>
      </c>
      <c r="M6" s="574"/>
      <c r="N6" s="575">
        <f aca="true" t="shared" si="2" ref="N6:N37">H6/S6*100</f>
        <v>107.07070707070707</v>
      </c>
      <c r="O6" s="572"/>
      <c r="P6" s="576">
        <f aca="true" t="shared" si="3" ref="P6:P37">ROUND(D6/F6,3)*100</f>
        <v>81.2</v>
      </c>
      <c r="Q6" s="577"/>
      <c r="R6" s="465">
        <v>563</v>
      </c>
      <c r="S6" s="465">
        <v>198</v>
      </c>
    </row>
    <row r="7" spans="1:19" s="465" customFormat="1" ht="13.5" customHeight="1">
      <c r="A7" s="556" t="s">
        <v>481</v>
      </c>
      <c r="B7" s="557">
        <v>485</v>
      </c>
      <c r="C7" s="558"/>
      <c r="D7" s="559">
        <v>222</v>
      </c>
      <c r="E7" s="559"/>
      <c r="F7" s="557">
        <v>263</v>
      </c>
      <c r="G7" s="558"/>
      <c r="H7" s="559">
        <v>181</v>
      </c>
      <c r="I7" s="559"/>
      <c r="J7" s="560">
        <f t="shared" si="0"/>
        <v>2.68</v>
      </c>
      <c r="K7" s="561"/>
      <c r="L7" s="562">
        <f t="shared" si="1"/>
        <v>111.49425287356323</v>
      </c>
      <c r="M7" s="563"/>
      <c r="N7" s="564">
        <f t="shared" si="2"/>
        <v>109.69696969696969</v>
      </c>
      <c r="O7" s="561"/>
      <c r="P7" s="565">
        <f t="shared" si="3"/>
        <v>84.39999999999999</v>
      </c>
      <c r="Q7" s="566"/>
      <c r="R7" s="465">
        <v>435</v>
      </c>
      <c r="S7" s="465">
        <v>165</v>
      </c>
    </row>
    <row r="8" spans="1:19" s="465" customFormat="1" ht="13.5" customHeight="1">
      <c r="A8" s="556" t="s">
        <v>482</v>
      </c>
      <c r="B8" s="557">
        <v>698</v>
      </c>
      <c r="C8" s="558"/>
      <c r="D8" s="559">
        <v>320</v>
      </c>
      <c r="E8" s="559"/>
      <c r="F8" s="557">
        <v>378</v>
      </c>
      <c r="G8" s="558"/>
      <c r="H8" s="559">
        <v>272</v>
      </c>
      <c r="I8" s="559"/>
      <c r="J8" s="560">
        <f t="shared" si="0"/>
        <v>2.57</v>
      </c>
      <c r="K8" s="561"/>
      <c r="L8" s="562">
        <f t="shared" si="1"/>
        <v>89.94845360824742</v>
      </c>
      <c r="M8" s="563"/>
      <c r="N8" s="564">
        <f t="shared" si="2"/>
        <v>98.19494584837545</v>
      </c>
      <c r="O8" s="561"/>
      <c r="P8" s="565">
        <f t="shared" si="3"/>
        <v>84.7</v>
      </c>
      <c r="Q8" s="566"/>
      <c r="R8" s="465">
        <v>776</v>
      </c>
      <c r="S8" s="465">
        <v>277</v>
      </c>
    </row>
    <row r="9" spans="1:19" s="465" customFormat="1" ht="13.5" customHeight="1">
      <c r="A9" s="556" t="s">
        <v>483</v>
      </c>
      <c r="B9" s="557">
        <v>584</v>
      </c>
      <c r="C9" s="558"/>
      <c r="D9" s="559">
        <v>248</v>
      </c>
      <c r="E9" s="559"/>
      <c r="F9" s="557">
        <v>336</v>
      </c>
      <c r="G9" s="558"/>
      <c r="H9" s="559">
        <v>193</v>
      </c>
      <c r="I9" s="559"/>
      <c r="J9" s="560">
        <f t="shared" si="0"/>
        <v>3.03</v>
      </c>
      <c r="K9" s="561"/>
      <c r="L9" s="562">
        <f t="shared" si="1"/>
        <v>90.12345679012346</v>
      </c>
      <c r="M9" s="563"/>
      <c r="N9" s="564">
        <f t="shared" si="2"/>
        <v>96.01990049751244</v>
      </c>
      <c r="O9" s="561"/>
      <c r="P9" s="565">
        <f t="shared" si="3"/>
        <v>73.8</v>
      </c>
      <c r="Q9" s="566"/>
      <c r="R9" s="465">
        <v>648</v>
      </c>
      <c r="S9" s="465">
        <v>201</v>
      </c>
    </row>
    <row r="10" spans="1:19" s="465" customFormat="1" ht="13.5" customHeight="1">
      <c r="A10" s="578" t="s">
        <v>484</v>
      </c>
      <c r="B10" s="579">
        <v>51</v>
      </c>
      <c r="C10" s="580"/>
      <c r="D10" s="581">
        <v>38</v>
      </c>
      <c r="E10" s="581"/>
      <c r="F10" s="579">
        <v>13</v>
      </c>
      <c r="G10" s="580"/>
      <c r="H10" s="581">
        <v>51</v>
      </c>
      <c r="I10" s="581"/>
      <c r="J10" s="582">
        <f t="shared" si="0"/>
        <v>1</v>
      </c>
      <c r="K10" s="583"/>
      <c r="L10" s="584">
        <f t="shared" si="1"/>
        <v>20.647773279352226</v>
      </c>
      <c r="M10" s="585"/>
      <c r="N10" s="586">
        <f t="shared" si="2"/>
        <v>24.519230769230766</v>
      </c>
      <c r="O10" s="583"/>
      <c r="P10" s="587">
        <f t="shared" si="3"/>
        <v>292.3</v>
      </c>
      <c r="Q10" s="588"/>
      <c r="R10" s="465">
        <v>247</v>
      </c>
      <c r="S10" s="465">
        <v>208</v>
      </c>
    </row>
    <row r="11" spans="1:19" s="465" customFormat="1" ht="13.5" customHeight="1">
      <c r="A11" s="556" t="s">
        <v>485</v>
      </c>
      <c r="B11" s="557">
        <v>6373</v>
      </c>
      <c r="C11" s="558"/>
      <c r="D11" s="559">
        <v>2939</v>
      </c>
      <c r="E11" s="559"/>
      <c r="F11" s="557">
        <v>3434</v>
      </c>
      <c r="G11" s="558"/>
      <c r="H11" s="559">
        <v>2487</v>
      </c>
      <c r="I11" s="559"/>
      <c r="J11" s="560">
        <f t="shared" si="0"/>
        <v>2.56</v>
      </c>
      <c r="K11" s="561"/>
      <c r="L11" s="562">
        <f t="shared" si="1"/>
        <v>113.25750844144305</v>
      </c>
      <c r="M11" s="563"/>
      <c r="N11" s="564">
        <f t="shared" si="2"/>
        <v>121.25792296440761</v>
      </c>
      <c r="O11" s="561"/>
      <c r="P11" s="565">
        <f t="shared" si="3"/>
        <v>85.6</v>
      </c>
      <c r="Q11" s="566"/>
      <c r="R11" s="465">
        <v>5627</v>
      </c>
      <c r="S11" s="465">
        <v>2051</v>
      </c>
    </row>
    <row r="12" spans="1:19" s="465" customFormat="1" ht="13.5" customHeight="1">
      <c r="A12" s="556" t="s">
        <v>486</v>
      </c>
      <c r="B12" s="557">
        <v>1363</v>
      </c>
      <c r="C12" s="558"/>
      <c r="D12" s="559">
        <v>642</v>
      </c>
      <c r="E12" s="559"/>
      <c r="F12" s="557">
        <v>721</v>
      </c>
      <c r="G12" s="558"/>
      <c r="H12" s="559">
        <v>524</v>
      </c>
      <c r="I12" s="559"/>
      <c r="J12" s="560">
        <f t="shared" si="0"/>
        <v>2.6</v>
      </c>
      <c r="K12" s="561"/>
      <c r="L12" s="562">
        <f t="shared" si="1"/>
        <v>112.27347611202636</v>
      </c>
      <c r="M12" s="563"/>
      <c r="N12" s="564">
        <f t="shared" si="2"/>
        <v>120.1834862385321</v>
      </c>
      <c r="O12" s="561"/>
      <c r="P12" s="565">
        <f t="shared" si="3"/>
        <v>89</v>
      </c>
      <c r="Q12" s="566"/>
      <c r="R12" s="465">
        <v>1214</v>
      </c>
      <c r="S12" s="465">
        <v>436</v>
      </c>
    </row>
    <row r="13" spans="1:19" s="465" customFormat="1" ht="13.5" customHeight="1">
      <c r="A13" s="556" t="s">
        <v>487</v>
      </c>
      <c r="B13" s="557">
        <v>1228</v>
      </c>
      <c r="C13" s="558"/>
      <c r="D13" s="559">
        <v>579</v>
      </c>
      <c r="E13" s="559"/>
      <c r="F13" s="557">
        <v>649</v>
      </c>
      <c r="G13" s="558"/>
      <c r="H13" s="559">
        <v>506</v>
      </c>
      <c r="I13" s="559"/>
      <c r="J13" s="560">
        <f t="shared" si="0"/>
        <v>2.43</v>
      </c>
      <c r="K13" s="561"/>
      <c r="L13" s="562">
        <f t="shared" si="1"/>
        <v>120.51030421982335</v>
      </c>
      <c r="M13" s="563"/>
      <c r="N13" s="564">
        <f t="shared" si="2"/>
        <v>125.24752475247524</v>
      </c>
      <c r="O13" s="561"/>
      <c r="P13" s="565">
        <f t="shared" si="3"/>
        <v>89.2</v>
      </c>
      <c r="Q13" s="566"/>
      <c r="R13" s="465">
        <v>1019</v>
      </c>
      <c r="S13" s="465">
        <v>404</v>
      </c>
    </row>
    <row r="14" spans="1:19" s="465" customFormat="1" ht="13.5" customHeight="1">
      <c r="A14" s="556" t="s">
        <v>488</v>
      </c>
      <c r="B14" s="557">
        <v>2772</v>
      </c>
      <c r="C14" s="558"/>
      <c r="D14" s="559">
        <v>1279</v>
      </c>
      <c r="E14" s="559"/>
      <c r="F14" s="557">
        <v>1493</v>
      </c>
      <c r="G14" s="558"/>
      <c r="H14" s="559">
        <v>1128</v>
      </c>
      <c r="I14" s="559"/>
      <c r="J14" s="560">
        <f t="shared" si="0"/>
        <v>2.46</v>
      </c>
      <c r="K14" s="561"/>
      <c r="L14" s="562">
        <f t="shared" si="1"/>
        <v>95.4874267998622</v>
      </c>
      <c r="M14" s="563"/>
      <c r="N14" s="564">
        <f t="shared" si="2"/>
        <v>101.16591928251123</v>
      </c>
      <c r="O14" s="561"/>
      <c r="P14" s="565">
        <f t="shared" si="3"/>
        <v>85.7</v>
      </c>
      <c r="Q14" s="566"/>
      <c r="R14" s="465">
        <v>2903</v>
      </c>
      <c r="S14" s="465">
        <v>1115</v>
      </c>
    </row>
    <row r="15" spans="1:19" s="465" customFormat="1" ht="13.5" customHeight="1">
      <c r="A15" s="556" t="s">
        <v>489</v>
      </c>
      <c r="B15" s="557">
        <v>2369</v>
      </c>
      <c r="C15" s="558"/>
      <c r="D15" s="559">
        <v>1042</v>
      </c>
      <c r="E15" s="559"/>
      <c r="F15" s="557">
        <v>1327</v>
      </c>
      <c r="G15" s="558"/>
      <c r="H15" s="559">
        <v>986</v>
      </c>
      <c r="I15" s="559"/>
      <c r="J15" s="560">
        <f t="shared" si="0"/>
        <v>2.4</v>
      </c>
      <c r="K15" s="561"/>
      <c r="L15" s="562">
        <f t="shared" si="1"/>
        <v>98.01406702523789</v>
      </c>
      <c r="M15" s="563"/>
      <c r="N15" s="564">
        <f t="shared" si="2"/>
        <v>106.82556879739977</v>
      </c>
      <c r="O15" s="561"/>
      <c r="P15" s="565">
        <f t="shared" si="3"/>
        <v>78.5</v>
      </c>
      <c r="Q15" s="566"/>
      <c r="R15" s="465">
        <v>2417</v>
      </c>
      <c r="S15" s="465">
        <v>923</v>
      </c>
    </row>
    <row r="16" spans="1:19" s="465" customFormat="1" ht="13.5" customHeight="1">
      <c r="A16" s="567" t="s">
        <v>490</v>
      </c>
      <c r="B16" s="568">
        <v>2023</v>
      </c>
      <c r="C16" s="569"/>
      <c r="D16" s="570">
        <v>932</v>
      </c>
      <c r="E16" s="570"/>
      <c r="F16" s="568">
        <v>1091</v>
      </c>
      <c r="G16" s="569"/>
      <c r="H16" s="570">
        <v>959</v>
      </c>
      <c r="I16" s="570"/>
      <c r="J16" s="571">
        <f t="shared" si="0"/>
        <v>2.11</v>
      </c>
      <c r="K16" s="572"/>
      <c r="L16" s="573">
        <f t="shared" si="1"/>
        <v>105.30973451327435</v>
      </c>
      <c r="M16" s="574"/>
      <c r="N16" s="575">
        <f t="shared" si="2"/>
        <v>112.29508196721312</v>
      </c>
      <c r="O16" s="572"/>
      <c r="P16" s="576">
        <f t="shared" si="3"/>
        <v>85.39999999999999</v>
      </c>
      <c r="Q16" s="577"/>
      <c r="R16" s="465">
        <v>1921</v>
      </c>
      <c r="S16" s="465">
        <v>854</v>
      </c>
    </row>
    <row r="17" spans="1:19" s="465" customFormat="1" ht="13.5" customHeight="1">
      <c r="A17" s="556" t="s">
        <v>491</v>
      </c>
      <c r="B17" s="557">
        <v>1181</v>
      </c>
      <c r="C17" s="558"/>
      <c r="D17" s="559">
        <v>519</v>
      </c>
      <c r="E17" s="559"/>
      <c r="F17" s="557">
        <v>662</v>
      </c>
      <c r="G17" s="558"/>
      <c r="H17" s="559">
        <v>519</v>
      </c>
      <c r="I17" s="559"/>
      <c r="J17" s="560">
        <f t="shared" si="0"/>
        <v>2.28</v>
      </c>
      <c r="K17" s="561"/>
      <c r="L17" s="562">
        <f t="shared" si="1"/>
        <v>133.5972850678733</v>
      </c>
      <c r="M17" s="563"/>
      <c r="N17" s="564">
        <f t="shared" si="2"/>
        <v>139.8921832884097</v>
      </c>
      <c r="O17" s="561"/>
      <c r="P17" s="565">
        <f t="shared" si="3"/>
        <v>78.4</v>
      </c>
      <c r="Q17" s="566"/>
      <c r="R17" s="465">
        <v>884</v>
      </c>
      <c r="S17" s="465">
        <v>371</v>
      </c>
    </row>
    <row r="18" spans="1:19" s="465" customFormat="1" ht="13.5" customHeight="1">
      <c r="A18" s="556" t="s">
        <v>492</v>
      </c>
      <c r="B18" s="557">
        <v>1746</v>
      </c>
      <c r="C18" s="558"/>
      <c r="D18" s="559">
        <v>740</v>
      </c>
      <c r="E18" s="559"/>
      <c r="F18" s="557">
        <v>1006</v>
      </c>
      <c r="G18" s="558"/>
      <c r="H18" s="559">
        <v>679</v>
      </c>
      <c r="I18" s="559"/>
      <c r="J18" s="560">
        <f t="shared" si="0"/>
        <v>2.57</v>
      </c>
      <c r="K18" s="561"/>
      <c r="L18" s="562">
        <f t="shared" si="1"/>
        <v>137.0486656200942</v>
      </c>
      <c r="M18" s="563"/>
      <c r="N18" s="564">
        <f t="shared" si="2"/>
        <v>137.72819472616632</v>
      </c>
      <c r="O18" s="561"/>
      <c r="P18" s="565">
        <f t="shared" si="3"/>
        <v>73.6</v>
      </c>
      <c r="Q18" s="566"/>
      <c r="R18" s="465">
        <v>1274</v>
      </c>
      <c r="S18" s="465">
        <v>493</v>
      </c>
    </row>
    <row r="19" spans="1:19" s="465" customFormat="1" ht="13.5" customHeight="1">
      <c r="A19" s="556" t="s">
        <v>493</v>
      </c>
      <c r="B19" s="557">
        <v>4407</v>
      </c>
      <c r="C19" s="558"/>
      <c r="D19" s="559">
        <v>2030</v>
      </c>
      <c r="E19" s="559"/>
      <c r="F19" s="557">
        <v>2377</v>
      </c>
      <c r="G19" s="558"/>
      <c r="H19" s="559">
        <v>1818</v>
      </c>
      <c r="I19" s="559"/>
      <c r="J19" s="560">
        <f t="shared" si="0"/>
        <v>2.42</v>
      </c>
      <c r="K19" s="561"/>
      <c r="L19" s="562">
        <f t="shared" si="1"/>
        <v>116.64902064584437</v>
      </c>
      <c r="M19" s="563"/>
      <c r="N19" s="564">
        <f t="shared" si="2"/>
        <v>122.920892494929</v>
      </c>
      <c r="O19" s="561"/>
      <c r="P19" s="565">
        <f t="shared" si="3"/>
        <v>85.39999999999999</v>
      </c>
      <c r="Q19" s="566"/>
      <c r="R19" s="465">
        <v>3778</v>
      </c>
      <c r="S19" s="465">
        <v>1479</v>
      </c>
    </row>
    <row r="20" spans="1:19" s="465" customFormat="1" ht="13.5" customHeight="1">
      <c r="A20" s="578" t="s">
        <v>494</v>
      </c>
      <c r="B20" s="579">
        <v>1296</v>
      </c>
      <c r="C20" s="580"/>
      <c r="D20" s="581">
        <v>578</v>
      </c>
      <c r="E20" s="581"/>
      <c r="F20" s="579">
        <v>718</v>
      </c>
      <c r="G20" s="580"/>
      <c r="H20" s="581">
        <v>558</v>
      </c>
      <c r="I20" s="581"/>
      <c r="J20" s="582">
        <f t="shared" si="0"/>
        <v>2.32</v>
      </c>
      <c r="K20" s="583"/>
      <c r="L20" s="584">
        <f t="shared" si="1"/>
        <v>134.43983402489627</v>
      </c>
      <c r="M20" s="585"/>
      <c r="N20" s="586">
        <f t="shared" si="2"/>
        <v>134.4578313253012</v>
      </c>
      <c r="O20" s="583"/>
      <c r="P20" s="587">
        <f t="shared" si="3"/>
        <v>80.5</v>
      </c>
      <c r="Q20" s="588"/>
      <c r="R20" s="465">
        <v>964</v>
      </c>
      <c r="S20" s="465">
        <v>415</v>
      </c>
    </row>
    <row r="21" spans="1:19" s="465" customFormat="1" ht="13.5" customHeight="1">
      <c r="A21" s="556" t="s">
        <v>495</v>
      </c>
      <c r="B21" s="557">
        <v>2276</v>
      </c>
      <c r="C21" s="558"/>
      <c r="D21" s="559">
        <v>1014</v>
      </c>
      <c r="E21" s="559"/>
      <c r="F21" s="557">
        <v>1262</v>
      </c>
      <c r="G21" s="558"/>
      <c r="H21" s="559">
        <v>1040</v>
      </c>
      <c r="I21" s="559"/>
      <c r="J21" s="560">
        <f t="shared" si="0"/>
        <v>2.19</v>
      </c>
      <c r="K21" s="561"/>
      <c r="L21" s="562">
        <f t="shared" si="1"/>
        <v>145.71062740076826</v>
      </c>
      <c r="M21" s="563"/>
      <c r="N21" s="564">
        <f t="shared" si="2"/>
        <v>148.35948644793154</v>
      </c>
      <c r="O21" s="561"/>
      <c r="P21" s="565">
        <f t="shared" si="3"/>
        <v>80.30000000000001</v>
      </c>
      <c r="Q21" s="566"/>
      <c r="R21" s="465">
        <v>1562</v>
      </c>
      <c r="S21" s="465">
        <v>701</v>
      </c>
    </row>
    <row r="22" spans="1:19" s="465" customFormat="1" ht="13.5" customHeight="1">
      <c r="A22" s="556" t="s">
        <v>496</v>
      </c>
      <c r="B22" s="557">
        <v>805</v>
      </c>
      <c r="C22" s="558"/>
      <c r="D22" s="559">
        <v>377</v>
      </c>
      <c r="E22" s="559"/>
      <c r="F22" s="557">
        <v>428</v>
      </c>
      <c r="G22" s="558"/>
      <c r="H22" s="559">
        <v>428</v>
      </c>
      <c r="I22" s="559"/>
      <c r="J22" s="560">
        <f t="shared" si="0"/>
        <v>1.88</v>
      </c>
      <c r="K22" s="561"/>
      <c r="L22" s="562">
        <f t="shared" si="1"/>
        <v>126.57232704402517</v>
      </c>
      <c r="M22" s="563"/>
      <c r="N22" s="564">
        <f t="shared" si="2"/>
        <v>146.07508532423208</v>
      </c>
      <c r="O22" s="561"/>
      <c r="P22" s="565">
        <f t="shared" si="3"/>
        <v>88.1</v>
      </c>
      <c r="Q22" s="566"/>
      <c r="R22" s="465">
        <v>636</v>
      </c>
      <c r="S22" s="465">
        <v>293</v>
      </c>
    </row>
    <row r="23" spans="1:19" s="465" customFormat="1" ht="13.5" customHeight="1">
      <c r="A23" s="556" t="s">
        <v>497</v>
      </c>
      <c r="B23" s="557">
        <v>1156</v>
      </c>
      <c r="C23" s="558"/>
      <c r="D23" s="559">
        <v>523</v>
      </c>
      <c r="E23" s="559"/>
      <c r="F23" s="557">
        <v>633</v>
      </c>
      <c r="G23" s="558"/>
      <c r="H23" s="559">
        <v>531</v>
      </c>
      <c r="I23" s="559"/>
      <c r="J23" s="560">
        <f t="shared" si="0"/>
        <v>2.18</v>
      </c>
      <c r="K23" s="561"/>
      <c r="L23" s="562">
        <f t="shared" si="1"/>
        <v>113.77952755905511</v>
      </c>
      <c r="M23" s="563"/>
      <c r="N23" s="564">
        <f t="shared" si="2"/>
        <v>124.35597189695551</v>
      </c>
      <c r="O23" s="561"/>
      <c r="P23" s="565">
        <f t="shared" si="3"/>
        <v>82.6</v>
      </c>
      <c r="Q23" s="566"/>
      <c r="R23" s="465">
        <v>1016</v>
      </c>
      <c r="S23" s="465">
        <v>427</v>
      </c>
    </row>
    <row r="24" spans="1:19" s="465" customFormat="1" ht="13.5" customHeight="1">
      <c r="A24" s="556" t="s">
        <v>498</v>
      </c>
      <c r="B24" s="557">
        <v>593</v>
      </c>
      <c r="C24" s="558"/>
      <c r="D24" s="559">
        <v>244</v>
      </c>
      <c r="E24" s="559"/>
      <c r="F24" s="557">
        <v>349</v>
      </c>
      <c r="G24" s="558"/>
      <c r="H24" s="559">
        <v>261</v>
      </c>
      <c r="I24" s="559"/>
      <c r="J24" s="560">
        <f t="shared" si="0"/>
        <v>2.27</v>
      </c>
      <c r="K24" s="561"/>
      <c r="L24" s="562">
        <f t="shared" si="1"/>
        <v>114.25818882466281</v>
      </c>
      <c r="M24" s="563"/>
      <c r="N24" s="564">
        <f t="shared" si="2"/>
        <v>125.48076923076923</v>
      </c>
      <c r="O24" s="561"/>
      <c r="P24" s="565">
        <f t="shared" si="3"/>
        <v>69.89999999999999</v>
      </c>
      <c r="Q24" s="566"/>
      <c r="R24" s="465">
        <v>519</v>
      </c>
      <c r="S24" s="465">
        <v>208</v>
      </c>
    </row>
    <row r="25" spans="1:19" s="465" customFormat="1" ht="13.5" customHeight="1">
      <c r="A25" s="556" t="s">
        <v>499</v>
      </c>
      <c r="B25" s="557">
        <v>456</v>
      </c>
      <c r="C25" s="558"/>
      <c r="D25" s="559">
        <v>208</v>
      </c>
      <c r="E25" s="559"/>
      <c r="F25" s="557">
        <v>248</v>
      </c>
      <c r="G25" s="558"/>
      <c r="H25" s="559">
        <v>209</v>
      </c>
      <c r="I25" s="559"/>
      <c r="J25" s="560">
        <f t="shared" si="0"/>
        <v>2.18</v>
      </c>
      <c r="K25" s="561"/>
      <c r="L25" s="562">
        <f t="shared" si="1"/>
        <v>114.57286432160805</v>
      </c>
      <c r="M25" s="563"/>
      <c r="N25" s="564">
        <f t="shared" si="2"/>
        <v>129.01234567901236</v>
      </c>
      <c r="O25" s="561"/>
      <c r="P25" s="565">
        <f t="shared" si="3"/>
        <v>83.89999999999999</v>
      </c>
      <c r="Q25" s="566"/>
      <c r="R25" s="465">
        <v>398</v>
      </c>
      <c r="S25" s="465">
        <v>162</v>
      </c>
    </row>
    <row r="26" spans="1:19" s="465" customFormat="1" ht="13.5" customHeight="1">
      <c r="A26" s="567" t="s">
        <v>500</v>
      </c>
      <c r="B26" s="568">
        <v>876</v>
      </c>
      <c r="C26" s="569"/>
      <c r="D26" s="570">
        <v>391</v>
      </c>
      <c r="E26" s="570"/>
      <c r="F26" s="568">
        <v>485</v>
      </c>
      <c r="G26" s="569"/>
      <c r="H26" s="570">
        <v>366</v>
      </c>
      <c r="I26" s="570"/>
      <c r="J26" s="571">
        <f t="shared" si="0"/>
        <v>2.39</v>
      </c>
      <c r="K26" s="572"/>
      <c r="L26" s="573">
        <f t="shared" si="1"/>
        <v>161.62361623616238</v>
      </c>
      <c r="M26" s="574"/>
      <c r="N26" s="575">
        <f t="shared" si="2"/>
        <v>177.66990291262138</v>
      </c>
      <c r="O26" s="572"/>
      <c r="P26" s="576">
        <f t="shared" si="3"/>
        <v>80.60000000000001</v>
      </c>
      <c r="Q26" s="577"/>
      <c r="R26" s="465">
        <v>542</v>
      </c>
      <c r="S26" s="465">
        <v>206</v>
      </c>
    </row>
    <row r="27" spans="1:19" s="465" customFormat="1" ht="13.5" customHeight="1">
      <c r="A27" s="556" t="s">
        <v>501</v>
      </c>
      <c r="B27" s="557">
        <v>2480</v>
      </c>
      <c r="C27" s="558"/>
      <c r="D27" s="559">
        <v>1128</v>
      </c>
      <c r="E27" s="559"/>
      <c r="F27" s="557">
        <v>1352</v>
      </c>
      <c r="G27" s="558"/>
      <c r="H27" s="559">
        <v>1024</v>
      </c>
      <c r="I27" s="559"/>
      <c r="J27" s="560">
        <f t="shared" si="0"/>
        <v>2.42</v>
      </c>
      <c r="K27" s="561"/>
      <c r="L27" s="562">
        <f t="shared" si="1"/>
        <v>134.5632121540966</v>
      </c>
      <c r="M27" s="563"/>
      <c r="N27" s="564">
        <f t="shared" si="2"/>
        <v>149.4890510948905</v>
      </c>
      <c r="O27" s="561"/>
      <c r="P27" s="565">
        <f t="shared" si="3"/>
        <v>83.39999999999999</v>
      </c>
      <c r="Q27" s="566"/>
      <c r="R27" s="465">
        <v>1843</v>
      </c>
      <c r="S27" s="465">
        <v>685</v>
      </c>
    </row>
    <row r="28" spans="1:19" s="465" customFormat="1" ht="13.5" customHeight="1">
      <c r="A28" s="556" t="s">
        <v>502</v>
      </c>
      <c r="B28" s="557">
        <v>462</v>
      </c>
      <c r="C28" s="558"/>
      <c r="D28" s="559">
        <v>219</v>
      </c>
      <c r="E28" s="559"/>
      <c r="F28" s="557">
        <v>243</v>
      </c>
      <c r="G28" s="558"/>
      <c r="H28" s="559">
        <v>218</v>
      </c>
      <c r="I28" s="559"/>
      <c r="J28" s="560">
        <f t="shared" si="0"/>
        <v>2.12</v>
      </c>
      <c r="K28" s="561"/>
      <c r="L28" s="562">
        <f t="shared" si="1"/>
        <v>111.0576923076923</v>
      </c>
      <c r="M28" s="563"/>
      <c r="N28" s="564">
        <f t="shared" si="2"/>
        <v>117.20430107526883</v>
      </c>
      <c r="O28" s="561"/>
      <c r="P28" s="565">
        <f t="shared" si="3"/>
        <v>90.10000000000001</v>
      </c>
      <c r="Q28" s="566"/>
      <c r="R28" s="465">
        <v>416</v>
      </c>
      <c r="S28" s="465">
        <v>186</v>
      </c>
    </row>
    <row r="29" spans="1:19" s="465" customFormat="1" ht="13.5" customHeight="1">
      <c r="A29" s="556" t="s">
        <v>503</v>
      </c>
      <c r="B29" s="557">
        <v>1000</v>
      </c>
      <c r="C29" s="558"/>
      <c r="D29" s="559">
        <v>479</v>
      </c>
      <c r="E29" s="559"/>
      <c r="F29" s="557">
        <v>521</v>
      </c>
      <c r="G29" s="558"/>
      <c r="H29" s="559">
        <v>508</v>
      </c>
      <c r="I29" s="559"/>
      <c r="J29" s="560">
        <f t="shared" si="0"/>
        <v>1.97</v>
      </c>
      <c r="K29" s="561"/>
      <c r="L29" s="562">
        <f t="shared" si="1"/>
        <v>219.2982456140351</v>
      </c>
      <c r="M29" s="563"/>
      <c r="N29" s="564">
        <f t="shared" si="2"/>
        <v>194.63601532567048</v>
      </c>
      <c r="O29" s="561"/>
      <c r="P29" s="565">
        <f t="shared" si="3"/>
        <v>91.9</v>
      </c>
      <c r="Q29" s="566"/>
      <c r="R29" s="465">
        <v>456</v>
      </c>
      <c r="S29" s="465">
        <v>261</v>
      </c>
    </row>
    <row r="30" spans="1:19" s="465" customFormat="1" ht="13.5" customHeight="1">
      <c r="A30" s="556" t="s">
        <v>504</v>
      </c>
      <c r="B30" s="557">
        <v>297</v>
      </c>
      <c r="C30" s="558"/>
      <c r="D30" s="559">
        <v>130</v>
      </c>
      <c r="E30" s="559"/>
      <c r="F30" s="557">
        <v>167</v>
      </c>
      <c r="G30" s="558"/>
      <c r="H30" s="559">
        <v>136</v>
      </c>
      <c r="I30" s="559"/>
      <c r="J30" s="560">
        <f t="shared" si="0"/>
        <v>2.18</v>
      </c>
      <c r="K30" s="561"/>
      <c r="L30" s="562">
        <f t="shared" si="1"/>
        <v>90.82568807339449</v>
      </c>
      <c r="M30" s="563"/>
      <c r="N30" s="564">
        <f t="shared" si="2"/>
        <v>75.97765363128491</v>
      </c>
      <c r="O30" s="561"/>
      <c r="P30" s="565">
        <f t="shared" si="3"/>
        <v>77.8</v>
      </c>
      <c r="Q30" s="566"/>
      <c r="R30" s="465">
        <v>327</v>
      </c>
      <c r="S30" s="465">
        <v>179</v>
      </c>
    </row>
    <row r="31" spans="1:19" s="465" customFormat="1" ht="13.5" customHeight="1">
      <c r="A31" s="567" t="s">
        <v>505</v>
      </c>
      <c r="B31" s="568">
        <v>340</v>
      </c>
      <c r="C31" s="569"/>
      <c r="D31" s="570">
        <v>169</v>
      </c>
      <c r="E31" s="570"/>
      <c r="F31" s="568">
        <v>171</v>
      </c>
      <c r="G31" s="569"/>
      <c r="H31" s="570">
        <v>150</v>
      </c>
      <c r="I31" s="570"/>
      <c r="J31" s="571">
        <f t="shared" si="0"/>
        <v>2.27</v>
      </c>
      <c r="K31" s="572"/>
      <c r="L31" s="573">
        <f t="shared" si="1"/>
        <v>131.7829457364341</v>
      </c>
      <c r="M31" s="574"/>
      <c r="N31" s="575">
        <f t="shared" si="2"/>
        <v>151.5151515151515</v>
      </c>
      <c r="O31" s="572"/>
      <c r="P31" s="576">
        <f t="shared" si="3"/>
        <v>98.8</v>
      </c>
      <c r="Q31" s="577"/>
      <c r="R31" s="465">
        <v>258</v>
      </c>
      <c r="S31" s="465">
        <v>99</v>
      </c>
    </row>
    <row r="32" spans="1:19" s="465" customFormat="1" ht="13.5" customHeight="1">
      <c r="A32" s="556" t="s">
        <v>506</v>
      </c>
      <c r="B32" s="557">
        <v>1712</v>
      </c>
      <c r="C32" s="558"/>
      <c r="D32" s="559">
        <v>774</v>
      </c>
      <c r="E32" s="559"/>
      <c r="F32" s="557">
        <v>938</v>
      </c>
      <c r="G32" s="558"/>
      <c r="H32" s="559">
        <v>718</v>
      </c>
      <c r="I32" s="559"/>
      <c r="J32" s="560">
        <f t="shared" si="0"/>
        <v>2.38</v>
      </c>
      <c r="K32" s="561"/>
      <c r="L32" s="562">
        <f t="shared" si="1"/>
        <v>121.93732193732194</v>
      </c>
      <c r="M32" s="563"/>
      <c r="N32" s="564">
        <f t="shared" si="2"/>
        <v>129.83725135623868</v>
      </c>
      <c r="O32" s="561"/>
      <c r="P32" s="565">
        <f t="shared" si="3"/>
        <v>82.5</v>
      </c>
      <c r="Q32" s="566"/>
      <c r="R32" s="465">
        <v>1404</v>
      </c>
      <c r="S32" s="465">
        <v>553</v>
      </c>
    </row>
    <row r="33" spans="1:19" s="465" customFormat="1" ht="13.5" customHeight="1">
      <c r="A33" s="556" t="s">
        <v>507</v>
      </c>
      <c r="B33" s="557">
        <v>1449</v>
      </c>
      <c r="C33" s="558"/>
      <c r="D33" s="559">
        <v>640</v>
      </c>
      <c r="E33" s="559"/>
      <c r="F33" s="557">
        <v>809</v>
      </c>
      <c r="G33" s="558"/>
      <c r="H33" s="559">
        <v>613</v>
      </c>
      <c r="I33" s="559"/>
      <c r="J33" s="560">
        <f t="shared" si="0"/>
        <v>2.36</v>
      </c>
      <c r="K33" s="561"/>
      <c r="L33" s="562">
        <f t="shared" si="1"/>
        <v>153.49576271186442</v>
      </c>
      <c r="M33" s="563"/>
      <c r="N33" s="564">
        <f t="shared" si="2"/>
        <v>176.14942528735634</v>
      </c>
      <c r="O33" s="561"/>
      <c r="P33" s="565">
        <f t="shared" si="3"/>
        <v>79.10000000000001</v>
      </c>
      <c r="Q33" s="566"/>
      <c r="R33" s="465">
        <v>944</v>
      </c>
      <c r="S33" s="465">
        <v>348</v>
      </c>
    </row>
    <row r="34" spans="1:19" s="465" customFormat="1" ht="13.5" customHeight="1">
      <c r="A34" s="556" t="s">
        <v>508</v>
      </c>
      <c r="B34" s="557">
        <v>1152</v>
      </c>
      <c r="C34" s="558"/>
      <c r="D34" s="559">
        <v>529</v>
      </c>
      <c r="E34" s="559"/>
      <c r="F34" s="557">
        <v>623</v>
      </c>
      <c r="G34" s="558"/>
      <c r="H34" s="559">
        <v>570</v>
      </c>
      <c r="I34" s="559"/>
      <c r="J34" s="560">
        <f t="shared" si="0"/>
        <v>2.02</v>
      </c>
      <c r="K34" s="561"/>
      <c r="L34" s="562">
        <f t="shared" si="1"/>
        <v>124.54054054054053</v>
      </c>
      <c r="M34" s="563"/>
      <c r="N34" s="564">
        <f t="shared" si="2"/>
        <v>130.43478260869566</v>
      </c>
      <c r="O34" s="561"/>
      <c r="P34" s="565">
        <f t="shared" si="3"/>
        <v>84.89999999999999</v>
      </c>
      <c r="Q34" s="566"/>
      <c r="R34" s="465">
        <v>925</v>
      </c>
      <c r="S34" s="465">
        <v>437</v>
      </c>
    </row>
    <row r="35" spans="1:19" s="465" customFormat="1" ht="13.5" customHeight="1">
      <c r="A35" s="556" t="s">
        <v>509</v>
      </c>
      <c r="B35" s="557">
        <v>751</v>
      </c>
      <c r="C35" s="558"/>
      <c r="D35" s="559">
        <v>355</v>
      </c>
      <c r="E35" s="559"/>
      <c r="F35" s="557">
        <v>396</v>
      </c>
      <c r="G35" s="558"/>
      <c r="H35" s="559">
        <v>374</v>
      </c>
      <c r="I35" s="559"/>
      <c r="J35" s="560">
        <f t="shared" si="0"/>
        <v>2.01</v>
      </c>
      <c r="K35" s="561"/>
      <c r="L35" s="562">
        <f t="shared" si="1"/>
        <v>120.54574638844302</v>
      </c>
      <c r="M35" s="563"/>
      <c r="N35" s="564">
        <f t="shared" si="2"/>
        <v>121.03559870550163</v>
      </c>
      <c r="O35" s="561"/>
      <c r="P35" s="565">
        <f t="shared" si="3"/>
        <v>89.60000000000001</v>
      </c>
      <c r="Q35" s="566"/>
      <c r="R35" s="465">
        <v>623</v>
      </c>
      <c r="S35" s="465">
        <v>309</v>
      </c>
    </row>
    <row r="36" spans="1:19" s="465" customFormat="1" ht="13.5" customHeight="1">
      <c r="A36" s="567" t="s">
        <v>510</v>
      </c>
      <c r="B36" s="568">
        <v>363</v>
      </c>
      <c r="C36" s="569"/>
      <c r="D36" s="570">
        <v>167</v>
      </c>
      <c r="E36" s="570"/>
      <c r="F36" s="568">
        <v>196</v>
      </c>
      <c r="G36" s="569"/>
      <c r="H36" s="570">
        <v>172</v>
      </c>
      <c r="I36" s="570"/>
      <c r="J36" s="571">
        <f t="shared" si="0"/>
        <v>2.11</v>
      </c>
      <c r="K36" s="572"/>
      <c r="L36" s="573">
        <f t="shared" si="1"/>
        <v>99.72527472527473</v>
      </c>
      <c r="M36" s="574"/>
      <c r="N36" s="575">
        <f t="shared" si="2"/>
        <v>100.58479532163742</v>
      </c>
      <c r="O36" s="572"/>
      <c r="P36" s="576">
        <f t="shared" si="3"/>
        <v>85.2</v>
      </c>
      <c r="Q36" s="577"/>
      <c r="R36" s="465">
        <v>364</v>
      </c>
      <c r="S36" s="465">
        <v>171</v>
      </c>
    </row>
    <row r="37" spans="1:19" s="465" customFormat="1" ht="13.5" customHeight="1">
      <c r="A37" s="556" t="s">
        <v>511</v>
      </c>
      <c r="B37" s="557">
        <v>336</v>
      </c>
      <c r="C37" s="558"/>
      <c r="D37" s="559">
        <v>157</v>
      </c>
      <c r="E37" s="559"/>
      <c r="F37" s="557">
        <v>179</v>
      </c>
      <c r="G37" s="558"/>
      <c r="H37" s="559">
        <v>151</v>
      </c>
      <c r="I37" s="559"/>
      <c r="J37" s="560">
        <f t="shared" si="0"/>
        <v>2.23</v>
      </c>
      <c r="K37" s="561"/>
      <c r="L37" s="562">
        <f t="shared" si="1"/>
        <v>106.66666666666667</v>
      </c>
      <c r="M37" s="563"/>
      <c r="N37" s="564">
        <f t="shared" si="2"/>
        <v>98.05194805194806</v>
      </c>
      <c r="O37" s="561"/>
      <c r="P37" s="565">
        <f t="shared" si="3"/>
        <v>87.7</v>
      </c>
      <c r="Q37" s="566"/>
      <c r="R37" s="465">
        <v>315</v>
      </c>
      <c r="S37" s="465">
        <v>154</v>
      </c>
    </row>
    <row r="38" spans="1:19" s="465" customFormat="1" ht="13.5" customHeight="1">
      <c r="A38" s="556" t="s">
        <v>512</v>
      </c>
      <c r="B38" s="557">
        <v>1066</v>
      </c>
      <c r="C38" s="558"/>
      <c r="D38" s="559">
        <v>512</v>
      </c>
      <c r="E38" s="559"/>
      <c r="F38" s="557">
        <v>554</v>
      </c>
      <c r="G38" s="558"/>
      <c r="H38" s="559">
        <v>474</v>
      </c>
      <c r="I38" s="559"/>
      <c r="J38" s="560">
        <f aca="true" t="shared" si="4" ref="J38:J61">ROUND(B38/H38,2)</f>
        <v>2.25</v>
      </c>
      <c r="K38" s="561"/>
      <c r="L38" s="562">
        <f aca="true" t="shared" si="5" ref="L38:L60">B38/R38*100</f>
        <v>149.0909090909091</v>
      </c>
      <c r="M38" s="563"/>
      <c r="N38" s="564">
        <f aca="true" t="shared" si="6" ref="N38:N60">H38/S38*100</f>
        <v>151.43769968051117</v>
      </c>
      <c r="O38" s="561"/>
      <c r="P38" s="565">
        <f aca="true" t="shared" si="7" ref="P38:P61">ROUND(D38/F38,3)*100</f>
        <v>92.4</v>
      </c>
      <c r="Q38" s="566"/>
      <c r="R38" s="465">
        <v>715</v>
      </c>
      <c r="S38" s="465">
        <v>313</v>
      </c>
    </row>
    <row r="39" spans="1:19" s="465" customFormat="1" ht="13.5" customHeight="1">
      <c r="A39" s="556" t="s">
        <v>513</v>
      </c>
      <c r="B39" s="557">
        <v>851</v>
      </c>
      <c r="C39" s="558"/>
      <c r="D39" s="559">
        <v>408</v>
      </c>
      <c r="E39" s="559"/>
      <c r="F39" s="557">
        <v>443</v>
      </c>
      <c r="G39" s="558"/>
      <c r="H39" s="559">
        <v>342</v>
      </c>
      <c r="I39" s="559"/>
      <c r="J39" s="560">
        <f t="shared" si="4"/>
        <v>2.49</v>
      </c>
      <c r="K39" s="561"/>
      <c r="L39" s="562">
        <f t="shared" si="5"/>
        <v>193.4090909090909</v>
      </c>
      <c r="M39" s="563"/>
      <c r="N39" s="564">
        <f t="shared" si="6"/>
        <v>196.55172413793102</v>
      </c>
      <c r="O39" s="561"/>
      <c r="P39" s="565">
        <f t="shared" si="7"/>
        <v>92.10000000000001</v>
      </c>
      <c r="Q39" s="566"/>
      <c r="R39" s="465">
        <v>440</v>
      </c>
      <c r="S39" s="465">
        <v>174</v>
      </c>
    </row>
    <row r="40" spans="1:19" s="465" customFormat="1" ht="13.5" customHeight="1">
      <c r="A40" s="578" t="s">
        <v>514</v>
      </c>
      <c r="B40" s="579">
        <v>435</v>
      </c>
      <c r="C40" s="580"/>
      <c r="D40" s="581">
        <v>212</v>
      </c>
      <c r="E40" s="581"/>
      <c r="F40" s="579">
        <v>223</v>
      </c>
      <c r="G40" s="580"/>
      <c r="H40" s="581">
        <v>193</v>
      </c>
      <c r="I40" s="581"/>
      <c r="J40" s="582">
        <f t="shared" si="4"/>
        <v>2.25</v>
      </c>
      <c r="K40" s="583"/>
      <c r="L40" s="584">
        <f t="shared" si="5"/>
        <v>133.0275229357798</v>
      </c>
      <c r="M40" s="585"/>
      <c r="N40" s="586">
        <f t="shared" si="6"/>
        <v>126.9736842105263</v>
      </c>
      <c r="O40" s="583"/>
      <c r="P40" s="587">
        <f t="shared" si="7"/>
        <v>95.1</v>
      </c>
      <c r="Q40" s="588"/>
      <c r="R40" s="465">
        <v>327</v>
      </c>
      <c r="S40" s="465">
        <v>152</v>
      </c>
    </row>
    <row r="41" spans="1:19" s="465" customFormat="1" ht="13.5" customHeight="1">
      <c r="A41" s="556" t="s">
        <v>515</v>
      </c>
      <c r="B41" s="557">
        <v>3237</v>
      </c>
      <c r="C41" s="558"/>
      <c r="D41" s="559">
        <v>1559</v>
      </c>
      <c r="E41" s="559"/>
      <c r="F41" s="557">
        <v>1678</v>
      </c>
      <c r="G41" s="558"/>
      <c r="H41" s="559">
        <v>1270</v>
      </c>
      <c r="I41" s="559"/>
      <c r="J41" s="560">
        <f t="shared" si="4"/>
        <v>2.55</v>
      </c>
      <c r="K41" s="561"/>
      <c r="L41" s="562">
        <f t="shared" si="5"/>
        <v>138.03837953091684</v>
      </c>
      <c r="M41" s="563"/>
      <c r="N41" s="564">
        <f t="shared" si="6"/>
        <v>144.3181818181818</v>
      </c>
      <c r="O41" s="561"/>
      <c r="P41" s="565">
        <f t="shared" si="7"/>
        <v>92.9</v>
      </c>
      <c r="Q41" s="566"/>
      <c r="R41" s="465">
        <v>2345</v>
      </c>
      <c r="S41" s="465">
        <v>880</v>
      </c>
    </row>
    <row r="42" spans="1:19" s="465" customFormat="1" ht="13.5" customHeight="1">
      <c r="A42" s="556" t="s">
        <v>516</v>
      </c>
      <c r="B42" s="557">
        <v>601</v>
      </c>
      <c r="C42" s="558"/>
      <c r="D42" s="559">
        <v>274</v>
      </c>
      <c r="E42" s="559"/>
      <c r="F42" s="557">
        <v>327</v>
      </c>
      <c r="G42" s="558"/>
      <c r="H42" s="559">
        <v>234</v>
      </c>
      <c r="I42" s="559"/>
      <c r="J42" s="560">
        <f t="shared" si="4"/>
        <v>2.57</v>
      </c>
      <c r="K42" s="561"/>
      <c r="L42" s="562">
        <f t="shared" si="5"/>
        <v>120.92555331991952</v>
      </c>
      <c r="M42" s="563"/>
      <c r="N42" s="564">
        <f t="shared" si="6"/>
        <v>136.04651162790697</v>
      </c>
      <c r="O42" s="561"/>
      <c r="P42" s="565">
        <f t="shared" si="7"/>
        <v>83.8</v>
      </c>
      <c r="Q42" s="566"/>
      <c r="R42" s="465">
        <v>497</v>
      </c>
      <c r="S42" s="465">
        <v>172</v>
      </c>
    </row>
    <row r="43" spans="1:19" s="465" customFormat="1" ht="13.5" customHeight="1">
      <c r="A43" s="556" t="s">
        <v>517</v>
      </c>
      <c r="B43" s="557">
        <v>641</v>
      </c>
      <c r="C43" s="558"/>
      <c r="D43" s="559">
        <v>289</v>
      </c>
      <c r="E43" s="559"/>
      <c r="F43" s="557">
        <v>352</v>
      </c>
      <c r="G43" s="558"/>
      <c r="H43" s="559">
        <v>285</v>
      </c>
      <c r="I43" s="559"/>
      <c r="J43" s="560">
        <f t="shared" si="4"/>
        <v>2.25</v>
      </c>
      <c r="K43" s="561"/>
      <c r="L43" s="562">
        <f t="shared" si="5"/>
        <v>155.20581113801452</v>
      </c>
      <c r="M43" s="563"/>
      <c r="N43" s="564">
        <f t="shared" si="6"/>
        <v>157.45856353591162</v>
      </c>
      <c r="O43" s="561"/>
      <c r="P43" s="565">
        <f t="shared" si="7"/>
        <v>82.1</v>
      </c>
      <c r="Q43" s="566"/>
      <c r="R43" s="465">
        <v>413</v>
      </c>
      <c r="S43" s="465">
        <v>181</v>
      </c>
    </row>
    <row r="44" spans="1:19" s="465" customFormat="1" ht="13.5" customHeight="1">
      <c r="A44" s="556" t="s">
        <v>518</v>
      </c>
      <c r="B44" s="557">
        <v>720</v>
      </c>
      <c r="C44" s="558"/>
      <c r="D44" s="559">
        <v>325</v>
      </c>
      <c r="E44" s="559"/>
      <c r="F44" s="557">
        <v>395</v>
      </c>
      <c r="G44" s="558"/>
      <c r="H44" s="559">
        <v>301</v>
      </c>
      <c r="I44" s="559"/>
      <c r="J44" s="560">
        <f t="shared" si="4"/>
        <v>2.39</v>
      </c>
      <c r="K44" s="561"/>
      <c r="L44" s="562">
        <f t="shared" si="5"/>
        <v>193.02949061662198</v>
      </c>
      <c r="M44" s="563"/>
      <c r="N44" s="564">
        <f t="shared" si="6"/>
        <v>177.05882352941177</v>
      </c>
      <c r="O44" s="561"/>
      <c r="P44" s="565">
        <f t="shared" si="7"/>
        <v>82.3</v>
      </c>
      <c r="Q44" s="566"/>
      <c r="R44" s="465">
        <v>373</v>
      </c>
      <c r="S44" s="465">
        <v>170</v>
      </c>
    </row>
    <row r="45" spans="1:19" s="465" customFormat="1" ht="13.5" customHeight="1">
      <c r="A45" s="556" t="s">
        <v>519</v>
      </c>
      <c r="B45" s="557">
        <v>968</v>
      </c>
      <c r="C45" s="558"/>
      <c r="D45" s="559">
        <v>459</v>
      </c>
      <c r="E45" s="559"/>
      <c r="F45" s="557">
        <v>509</v>
      </c>
      <c r="G45" s="558"/>
      <c r="H45" s="559">
        <v>421</v>
      </c>
      <c r="I45" s="559"/>
      <c r="J45" s="560">
        <f t="shared" si="4"/>
        <v>2.3</v>
      </c>
      <c r="K45" s="561"/>
      <c r="L45" s="562">
        <f t="shared" si="5"/>
        <v>143.40740740740742</v>
      </c>
      <c r="M45" s="563"/>
      <c r="N45" s="564">
        <f t="shared" si="6"/>
        <v>143.1972789115646</v>
      </c>
      <c r="O45" s="561"/>
      <c r="P45" s="565">
        <f t="shared" si="7"/>
        <v>90.2</v>
      </c>
      <c r="Q45" s="566"/>
      <c r="R45" s="465">
        <v>675</v>
      </c>
      <c r="S45" s="465">
        <v>294</v>
      </c>
    </row>
    <row r="46" spans="1:19" s="465" customFormat="1" ht="13.5" customHeight="1">
      <c r="A46" s="567" t="s">
        <v>520</v>
      </c>
      <c r="B46" s="568">
        <v>1022</v>
      </c>
      <c r="C46" s="569"/>
      <c r="D46" s="570">
        <v>485</v>
      </c>
      <c r="E46" s="570"/>
      <c r="F46" s="568">
        <v>537</v>
      </c>
      <c r="G46" s="569"/>
      <c r="H46" s="570">
        <v>433</v>
      </c>
      <c r="I46" s="570"/>
      <c r="J46" s="571">
        <f t="shared" si="4"/>
        <v>2.36</v>
      </c>
      <c r="K46" s="572"/>
      <c r="L46" s="573">
        <f t="shared" si="5"/>
        <v>151.40740740740742</v>
      </c>
      <c r="M46" s="574"/>
      <c r="N46" s="575">
        <f t="shared" si="6"/>
        <v>149.82698961937717</v>
      </c>
      <c r="O46" s="572"/>
      <c r="P46" s="576">
        <f t="shared" si="7"/>
        <v>90.3</v>
      </c>
      <c r="Q46" s="577"/>
      <c r="R46" s="465">
        <v>675</v>
      </c>
      <c r="S46" s="465">
        <v>289</v>
      </c>
    </row>
    <row r="47" spans="1:19" s="465" customFormat="1" ht="13.5" customHeight="1">
      <c r="A47" s="556" t="s">
        <v>521</v>
      </c>
      <c r="B47" s="557">
        <v>637</v>
      </c>
      <c r="C47" s="558"/>
      <c r="D47" s="559">
        <v>288</v>
      </c>
      <c r="E47" s="559"/>
      <c r="F47" s="557">
        <v>349</v>
      </c>
      <c r="G47" s="558"/>
      <c r="H47" s="559">
        <v>295</v>
      </c>
      <c r="I47" s="559"/>
      <c r="J47" s="560">
        <f t="shared" si="4"/>
        <v>2.16</v>
      </c>
      <c r="K47" s="561"/>
      <c r="L47" s="562">
        <f t="shared" si="5"/>
        <v>348.08743169398906</v>
      </c>
      <c r="M47" s="563"/>
      <c r="N47" s="564">
        <f t="shared" si="6"/>
        <v>301.0204081632653</v>
      </c>
      <c r="O47" s="561"/>
      <c r="P47" s="565">
        <f t="shared" si="7"/>
        <v>82.5</v>
      </c>
      <c r="Q47" s="566"/>
      <c r="R47" s="465">
        <v>183</v>
      </c>
      <c r="S47" s="465">
        <v>98</v>
      </c>
    </row>
    <row r="48" spans="1:19" s="465" customFormat="1" ht="13.5" customHeight="1">
      <c r="A48" s="556" t="s">
        <v>522</v>
      </c>
      <c r="B48" s="557">
        <v>3690</v>
      </c>
      <c r="C48" s="558"/>
      <c r="D48" s="559">
        <v>1765</v>
      </c>
      <c r="E48" s="559"/>
      <c r="F48" s="557">
        <v>1925</v>
      </c>
      <c r="G48" s="558"/>
      <c r="H48" s="559">
        <v>1421</v>
      </c>
      <c r="I48" s="559"/>
      <c r="J48" s="560">
        <f t="shared" si="4"/>
        <v>2.6</v>
      </c>
      <c r="K48" s="561"/>
      <c r="L48" s="562">
        <f t="shared" si="5"/>
        <v>133.98692810457516</v>
      </c>
      <c r="M48" s="563"/>
      <c r="N48" s="564">
        <f t="shared" si="6"/>
        <v>139.450441609421</v>
      </c>
      <c r="O48" s="561"/>
      <c r="P48" s="565">
        <f t="shared" si="7"/>
        <v>91.7</v>
      </c>
      <c r="Q48" s="566"/>
      <c r="R48" s="465">
        <v>2754</v>
      </c>
      <c r="S48" s="465">
        <v>1019</v>
      </c>
    </row>
    <row r="49" spans="1:19" s="465" customFormat="1" ht="13.5" customHeight="1">
      <c r="A49" s="556" t="s">
        <v>523</v>
      </c>
      <c r="B49" s="557">
        <v>2096</v>
      </c>
      <c r="C49" s="558"/>
      <c r="D49" s="559">
        <v>914</v>
      </c>
      <c r="E49" s="559"/>
      <c r="F49" s="557">
        <v>1182</v>
      </c>
      <c r="G49" s="558"/>
      <c r="H49" s="559">
        <v>826</v>
      </c>
      <c r="I49" s="559"/>
      <c r="J49" s="560">
        <f t="shared" si="4"/>
        <v>2.54</v>
      </c>
      <c r="K49" s="561"/>
      <c r="L49" s="562">
        <f t="shared" si="5"/>
        <v>126.03728202044498</v>
      </c>
      <c r="M49" s="563"/>
      <c r="N49" s="564">
        <f t="shared" si="6"/>
        <v>128.66043613707166</v>
      </c>
      <c r="O49" s="561"/>
      <c r="P49" s="565">
        <f t="shared" si="7"/>
        <v>77.3</v>
      </c>
      <c r="Q49" s="566"/>
      <c r="R49" s="465">
        <v>1663</v>
      </c>
      <c r="S49" s="465">
        <v>642</v>
      </c>
    </row>
    <row r="50" spans="1:19" s="465" customFormat="1" ht="13.5" customHeight="1">
      <c r="A50" s="578" t="s">
        <v>524</v>
      </c>
      <c r="B50" s="579">
        <v>2212</v>
      </c>
      <c r="C50" s="580"/>
      <c r="D50" s="581">
        <v>1062</v>
      </c>
      <c r="E50" s="581"/>
      <c r="F50" s="579">
        <v>1150</v>
      </c>
      <c r="G50" s="580"/>
      <c r="H50" s="581">
        <v>848</v>
      </c>
      <c r="I50" s="581"/>
      <c r="J50" s="582">
        <f t="shared" si="4"/>
        <v>2.61</v>
      </c>
      <c r="K50" s="583"/>
      <c r="L50" s="584">
        <f t="shared" si="5"/>
        <v>117.97333333333333</v>
      </c>
      <c r="M50" s="585"/>
      <c r="N50" s="586">
        <f t="shared" si="6"/>
        <v>122.7206946454414</v>
      </c>
      <c r="O50" s="583"/>
      <c r="P50" s="587">
        <f t="shared" si="7"/>
        <v>92.30000000000001</v>
      </c>
      <c r="Q50" s="588"/>
      <c r="R50" s="465">
        <v>1875</v>
      </c>
      <c r="S50" s="465">
        <v>691</v>
      </c>
    </row>
    <row r="51" spans="1:19" s="465" customFormat="1" ht="13.5" customHeight="1">
      <c r="A51" s="556" t="s">
        <v>525</v>
      </c>
      <c r="B51" s="557">
        <v>2196</v>
      </c>
      <c r="C51" s="558"/>
      <c r="D51" s="559">
        <v>1063</v>
      </c>
      <c r="E51" s="559"/>
      <c r="F51" s="557">
        <v>1133</v>
      </c>
      <c r="G51" s="558"/>
      <c r="H51" s="559">
        <v>879</v>
      </c>
      <c r="I51" s="559"/>
      <c r="J51" s="560">
        <f t="shared" si="4"/>
        <v>2.5</v>
      </c>
      <c r="K51" s="561"/>
      <c r="L51" s="562">
        <f t="shared" si="5"/>
        <v>113.60579410243146</v>
      </c>
      <c r="M51" s="563"/>
      <c r="N51" s="564">
        <f t="shared" si="6"/>
        <v>111.5482233502538</v>
      </c>
      <c r="O51" s="561"/>
      <c r="P51" s="565">
        <f t="shared" si="7"/>
        <v>93.8</v>
      </c>
      <c r="Q51" s="566"/>
      <c r="R51" s="465">
        <v>1933</v>
      </c>
      <c r="S51" s="465">
        <v>788</v>
      </c>
    </row>
    <row r="52" spans="1:19" s="465" customFormat="1" ht="13.5" customHeight="1">
      <c r="A52" s="556" t="s">
        <v>526</v>
      </c>
      <c r="B52" s="557">
        <v>1762</v>
      </c>
      <c r="C52" s="558"/>
      <c r="D52" s="559">
        <v>821</v>
      </c>
      <c r="E52" s="559"/>
      <c r="F52" s="557">
        <v>941</v>
      </c>
      <c r="G52" s="558"/>
      <c r="H52" s="559">
        <v>668</v>
      </c>
      <c r="I52" s="559"/>
      <c r="J52" s="560">
        <f t="shared" si="4"/>
        <v>2.64</v>
      </c>
      <c r="K52" s="561"/>
      <c r="L52" s="562">
        <f t="shared" si="5"/>
        <v>159.60144927536234</v>
      </c>
      <c r="M52" s="563"/>
      <c r="N52" s="564">
        <f t="shared" si="6"/>
        <v>163.32518337408314</v>
      </c>
      <c r="O52" s="561"/>
      <c r="P52" s="565">
        <f t="shared" si="7"/>
        <v>87.2</v>
      </c>
      <c r="Q52" s="566"/>
      <c r="R52" s="465">
        <v>1104</v>
      </c>
      <c r="S52" s="465">
        <v>409</v>
      </c>
    </row>
    <row r="53" spans="1:19" s="465" customFormat="1" ht="13.5" customHeight="1">
      <c r="A53" s="556" t="s">
        <v>527</v>
      </c>
      <c r="B53" s="557">
        <v>1469</v>
      </c>
      <c r="C53" s="558"/>
      <c r="D53" s="559">
        <v>692</v>
      </c>
      <c r="E53" s="559"/>
      <c r="F53" s="557">
        <v>777</v>
      </c>
      <c r="G53" s="558"/>
      <c r="H53" s="559">
        <v>636</v>
      </c>
      <c r="I53" s="559"/>
      <c r="J53" s="560">
        <f t="shared" si="4"/>
        <v>2.31</v>
      </c>
      <c r="K53" s="561"/>
      <c r="L53" s="562">
        <f t="shared" si="5"/>
        <v>85.3573503776874</v>
      </c>
      <c r="M53" s="563"/>
      <c r="N53" s="564">
        <f t="shared" si="6"/>
        <v>94.22222222222221</v>
      </c>
      <c r="O53" s="561"/>
      <c r="P53" s="565">
        <f t="shared" si="7"/>
        <v>89.1</v>
      </c>
      <c r="Q53" s="566"/>
      <c r="R53" s="465">
        <v>1721</v>
      </c>
      <c r="S53" s="465">
        <v>675</v>
      </c>
    </row>
    <row r="54" spans="1:19" s="465" customFormat="1" ht="13.5" customHeight="1">
      <c r="A54" s="556" t="s">
        <v>528</v>
      </c>
      <c r="B54" s="557">
        <v>984</v>
      </c>
      <c r="C54" s="558"/>
      <c r="D54" s="559">
        <v>461</v>
      </c>
      <c r="E54" s="559"/>
      <c r="F54" s="557">
        <v>523</v>
      </c>
      <c r="G54" s="558"/>
      <c r="H54" s="559">
        <v>461</v>
      </c>
      <c r="I54" s="559"/>
      <c r="J54" s="560">
        <f t="shared" si="4"/>
        <v>2.13</v>
      </c>
      <c r="K54" s="561"/>
      <c r="L54" s="562">
        <f t="shared" si="5"/>
        <v>115.22248243559719</v>
      </c>
      <c r="M54" s="563"/>
      <c r="N54" s="564">
        <f t="shared" si="6"/>
        <v>119.43005181347151</v>
      </c>
      <c r="O54" s="561"/>
      <c r="P54" s="565">
        <f t="shared" si="7"/>
        <v>88.1</v>
      </c>
      <c r="Q54" s="566"/>
      <c r="R54" s="465">
        <v>854</v>
      </c>
      <c r="S54" s="465">
        <v>386</v>
      </c>
    </row>
    <row r="55" spans="1:19" s="465" customFormat="1" ht="13.5" customHeight="1">
      <c r="A55" s="556" t="s">
        <v>529</v>
      </c>
      <c r="B55" s="557">
        <v>1251</v>
      </c>
      <c r="C55" s="558"/>
      <c r="D55" s="559">
        <v>593</v>
      </c>
      <c r="E55" s="559"/>
      <c r="F55" s="557">
        <v>658</v>
      </c>
      <c r="G55" s="558"/>
      <c r="H55" s="559">
        <v>395</v>
      </c>
      <c r="I55" s="559"/>
      <c r="J55" s="560">
        <f t="shared" si="4"/>
        <v>3.17</v>
      </c>
      <c r="K55" s="561"/>
      <c r="L55" s="562">
        <f t="shared" si="5"/>
        <v>126.36363636363637</v>
      </c>
      <c r="M55" s="563"/>
      <c r="N55" s="564">
        <f t="shared" si="6"/>
        <v>123.05295950155764</v>
      </c>
      <c r="O55" s="561"/>
      <c r="P55" s="565">
        <f t="shared" si="7"/>
        <v>90.10000000000001</v>
      </c>
      <c r="Q55" s="566"/>
      <c r="R55" s="465">
        <v>990</v>
      </c>
      <c r="S55" s="465">
        <v>321</v>
      </c>
    </row>
    <row r="56" spans="1:19" s="465" customFormat="1" ht="13.5" customHeight="1">
      <c r="A56" s="567" t="s">
        <v>530</v>
      </c>
      <c r="B56" s="568">
        <v>1478</v>
      </c>
      <c r="C56" s="569"/>
      <c r="D56" s="570">
        <v>689</v>
      </c>
      <c r="E56" s="570"/>
      <c r="F56" s="568">
        <v>789</v>
      </c>
      <c r="G56" s="569"/>
      <c r="H56" s="570">
        <v>498</v>
      </c>
      <c r="I56" s="570"/>
      <c r="J56" s="571">
        <f t="shared" si="4"/>
        <v>2.97</v>
      </c>
      <c r="K56" s="572"/>
      <c r="L56" s="573">
        <f t="shared" si="5"/>
        <v>80.36976617727025</v>
      </c>
      <c r="M56" s="574"/>
      <c r="N56" s="575">
        <f t="shared" si="6"/>
        <v>79.29936305732484</v>
      </c>
      <c r="O56" s="572"/>
      <c r="P56" s="576">
        <f t="shared" si="7"/>
        <v>87.3</v>
      </c>
      <c r="Q56" s="577"/>
      <c r="R56" s="465">
        <v>1839</v>
      </c>
      <c r="S56" s="465">
        <v>628</v>
      </c>
    </row>
    <row r="57" spans="1:19" s="465" customFormat="1" ht="13.5" customHeight="1">
      <c r="A57" s="556" t="s">
        <v>531</v>
      </c>
      <c r="B57" s="557">
        <v>4333</v>
      </c>
      <c r="C57" s="558"/>
      <c r="D57" s="559">
        <v>2016</v>
      </c>
      <c r="E57" s="559"/>
      <c r="F57" s="557">
        <v>2317</v>
      </c>
      <c r="G57" s="558"/>
      <c r="H57" s="559">
        <v>1579</v>
      </c>
      <c r="I57" s="559"/>
      <c r="J57" s="560">
        <f t="shared" si="4"/>
        <v>2.74</v>
      </c>
      <c r="K57" s="561"/>
      <c r="L57" s="562">
        <f t="shared" si="5"/>
        <v>59.98062015503876</v>
      </c>
      <c r="M57" s="563"/>
      <c r="N57" s="564">
        <f t="shared" si="6"/>
        <v>61.24903025601242</v>
      </c>
      <c r="O57" s="561"/>
      <c r="P57" s="565">
        <f t="shared" si="7"/>
        <v>87</v>
      </c>
      <c r="Q57" s="566"/>
      <c r="R57" s="465">
        <v>7224</v>
      </c>
      <c r="S57" s="465">
        <v>2578</v>
      </c>
    </row>
    <row r="58" spans="1:19" s="465" customFormat="1" ht="13.5" customHeight="1">
      <c r="A58" s="556" t="s">
        <v>532</v>
      </c>
      <c r="B58" s="557">
        <v>3407</v>
      </c>
      <c r="C58" s="558"/>
      <c r="D58" s="559">
        <v>1628</v>
      </c>
      <c r="E58" s="559"/>
      <c r="F58" s="557">
        <v>1779</v>
      </c>
      <c r="G58" s="558"/>
      <c r="H58" s="559">
        <v>1234</v>
      </c>
      <c r="I58" s="559"/>
      <c r="J58" s="560">
        <f t="shared" si="4"/>
        <v>2.76</v>
      </c>
      <c r="K58" s="561"/>
      <c r="L58" s="562">
        <f t="shared" si="5"/>
        <v>71.08282912580847</v>
      </c>
      <c r="M58" s="563"/>
      <c r="N58" s="564">
        <f t="shared" si="6"/>
        <v>73.71565113500597</v>
      </c>
      <c r="O58" s="561"/>
      <c r="P58" s="565">
        <f t="shared" si="7"/>
        <v>91.5</v>
      </c>
      <c r="Q58" s="566"/>
      <c r="R58" s="465">
        <v>4793</v>
      </c>
      <c r="S58" s="465">
        <v>1674</v>
      </c>
    </row>
    <row r="59" spans="1:19" s="465" customFormat="1" ht="13.5" customHeight="1">
      <c r="A59" s="556" t="s">
        <v>533</v>
      </c>
      <c r="B59" s="557">
        <v>1967</v>
      </c>
      <c r="C59" s="558"/>
      <c r="D59" s="559">
        <v>907</v>
      </c>
      <c r="E59" s="559"/>
      <c r="F59" s="557">
        <v>1060</v>
      </c>
      <c r="G59" s="558"/>
      <c r="H59" s="559">
        <v>655</v>
      </c>
      <c r="I59" s="559"/>
      <c r="J59" s="560">
        <f t="shared" si="4"/>
        <v>3</v>
      </c>
      <c r="K59" s="561"/>
      <c r="L59" s="562">
        <f t="shared" si="5"/>
        <v>86.84326710816777</v>
      </c>
      <c r="M59" s="563"/>
      <c r="N59" s="564">
        <f t="shared" si="6"/>
        <v>90.4696132596685</v>
      </c>
      <c r="O59" s="561"/>
      <c r="P59" s="565">
        <f t="shared" si="7"/>
        <v>85.6</v>
      </c>
      <c r="Q59" s="566"/>
      <c r="R59" s="465">
        <v>2265</v>
      </c>
      <c r="S59" s="465">
        <v>724</v>
      </c>
    </row>
    <row r="60" spans="1:19" s="465" customFormat="1" ht="13.5" customHeight="1">
      <c r="A60" s="578" t="s">
        <v>534</v>
      </c>
      <c r="B60" s="579">
        <v>1268</v>
      </c>
      <c r="C60" s="580"/>
      <c r="D60" s="581">
        <v>573</v>
      </c>
      <c r="E60" s="581"/>
      <c r="F60" s="579">
        <v>695</v>
      </c>
      <c r="G60" s="580"/>
      <c r="H60" s="581">
        <v>410</v>
      </c>
      <c r="I60" s="581"/>
      <c r="J60" s="582">
        <f t="shared" si="4"/>
        <v>3.09</v>
      </c>
      <c r="K60" s="583"/>
      <c r="L60" s="584">
        <f t="shared" si="5"/>
        <v>58.867223769730735</v>
      </c>
      <c r="M60" s="585"/>
      <c r="N60" s="586">
        <f t="shared" si="6"/>
        <v>54.448871181938905</v>
      </c>
      <c r="O60" s="583"/>
      <c r="P60" s="587">
        <f t="shared" si="7"/>
        <v>82.39999999999999</v>
      </c>
      <c r="Q60" s="588"/>
      <c r="R60" s="465">
        <v>2154</v>
      </c>
      <c r="S60" s="465">
        <v>753</v>
      </c>
    </row>
    <row r="61" spans="1:17" s="475" customFormat="1" ht="13.5" customHeight="1">
      <c r="A61" s="556" t="s">
        <v>535</v>
      </c>
      <c r="B61" s="557">
        <v>1896</v>
      </c>
      <c r="C61" s="558"/>
      <c r="D61" s="559">
        <v>844</v>
      </c>
      <c r="E61" s="559"/>
      <c r="F61" s="557">
        <v>1052</v>
      </c>
      <c r="G61" s="558"/>
      <c r="H61" s="559">
        <v>909</v>
      </c>
      <c r="I61" s="559"/>
      <c r="J61" s="560">
        <f t="shared" si="4"/>
        <v>2.09</v>
      </c>
      <c r="K61" s="561"/>
      <c r="L61" s="718" t="s">
        <v>536</v>
      </c>
      <c r="M61" s="719"/>
      <c r="N61" s="718" t="s">
        <v>536</v>
      </c>
      <c r="O61" s="561"/>
      <c r="P61" s="565">
        <f t="shared" si="7"/>
        <v>80.2</v>
      </c>
      <c r="Q61" s="566"/>
    </row>
    <row r="62" spans="1:17" s="465" customFormat="1" ht="13.5" customHeight="1">
      <c r="A62" s="589" t="s">
        <v>981</v>
      </c>
      <c r="B62" s="627" t="s">
        <v>537</v>
      </c>
      <c r="C62" s="715"/>
      <c r="D62" s="627" t="s">
        <v>537</v>
      </c>
      <c r="E62" s="716"/>
      <c r="F62" s="627" t="s">
        <v>537</v>
      </c>
      <c r="G62" s="715"/>
      <c r="H62" s="627" t="s">
        <v>537</v>
      </c>
      <c r="I62" s="716"/>
      <c r="J62" s="627" t="s">
        <v>537</v>
      </c>
      <c r="K62" s="717"/>
      <c r="L62" s="627" t="s">
        <v>537</v>
      </c>
      <c r="M62" s="717"/>
      <c r="N62" s="627" t="s">
        <v>537</v>
      </c>
      <c r="O62" s="717"/>
      <c r="P62" s="627" t="s">
        <v>537</v>
      </c>
      <c r="Q62" s="591"/>
    </row>
    <row r="63" ht="12.75" customHeight="1"/>
  </sheetData>
  <mergeCells count="8">
    <mergeCell ref="J3:K3"/>
    <mergeCell ref="L3:M3"/>
    <mergeCell ref="N3:O3"/>
    <mergeCell ref="P3:Q3"/>
    <mergeCell ref="B3:C3"/>
    <mergeCell ref="D3:E3"/>
    <mergeCell ref="F3:G3"/>
    <mergeCell ref="H3:I3"/>
  </mergeCells>
  <hyperlinks>
    <hyperlink ref="A1" location="目次!A18" display="目次へ"/>
  </hyperlinks>
  <printOptions horizontalCentered="1"/>
  <pageMargins left="0.5905511811023623" right="0.5905511811023623" top="0.5905511811023623" bottom="0.5905511811023623" header="0.1968503937007874" footer="0.590551181102362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A2" sqref="A2"/>
    </sheetView>
  </sheetViews>
  <sheetFormatPr defaultColWidth="9.00390625" defaultRowHeight="13.5"/>
  <cols>
    <col min="1" max="1" width="8.25390625" style="508" customWidth="1"/>
    <col min="2" max="2" width="3.125" style="478" customWidth="1"/>
    <col min="3" max="3" width="7.625" style="479" customWidth="1"/>
    <col min="4" max="4" width="1.12109375" style="479" customWidth="1"/>
    <col min="5" max="5" width="7.625" style="479" customWidth="1"/>
    <col min="6" max="6" width="1.12109375" style="479" customWidth="1"/>
    <col min="7" max="7" width="7.625" style="479" customWidth="1"/>
    <col min="8" max="8" width="1.12109375" style="479" customWidth="1"/>
    <col min="9" max="9" width="4.25390625" style="479" customWidth="1"/>
    <col min="10" max="10" width="8.875" style="480" customWidth="1"/>
    <col min="11" max="11" width="3.125" style="480" customWidth="1"/>
    <col min="12" max="12" width="7.625" style="479" customWidth="1"/>
    <col min="13" max="13" width="1.12109375" style="479" customWidth="1"/>
    <col min="14" max="14" width="7.625" style="479" customWidth="1"/>
    <col min="15" max="15" width="1.12109375" style="479" customWidth="1"/>
    <col min="16" max="16" width="7.625" style="479" customWidth="1"/>
    <col min="17" max="17" width="1.12109375" style="479" customWidth="1"/>
    <col min="18" max="20" width="8.375" style="479" customWidth="1"/>
    <col min="21" max="21" width="8.375" style="481" customWidth="1"/>
    <col min="22" max="22" width="8.375" style="479" customWidth="1"/>
    <col min="23" max="23" width="8.375" style="481" customWidth="1"/>
    <col min="24" max="16384" width="8.375" style="479" customWidth="1"/>
  </cols>
  <sheetData>
    <row r="1" s="2" customFormat="1" ht="15" customHeight="1">
      <c r="A1" s="751" t="s">
        <v>1002</v>
      </c>
    </row>
    <row r="2" ht="22.5" customHeight="1">
      <c r="A2" s="464" t="s">
        <v>621</v>
      </c>
    </row>
    <row r="3" spans="1:17" ht="12" customHeight="1">
      <c r="A3" s="799" t="s">
        <v>0</v>
      </c>
      <c r="B3" s="800"/>
      <c r="C3" s="793" t="s">
        <v>1</v>
      </c>
      <c r="D3" s="794"/>
      <c r="E3" s="793" t="s">
        <v>663</v>
      </c>
      <c r="F3" s="794"/>
      <c r="G3" s="793" t="s">
        <v>664</v>
      </c>
      <c r="H3" s="794"/>
      <c r="I3" s="612"/>
      <c r="J3" s="799" t="s">
        <v>889</v>
      </c>
      <c r="K3" s="800"/>
      <c r="L3" s="793" t="s">
        <v>1</v>
      </c>
      <c r="M3" s="794"/>
      <c r="N3" s="793" t="s">
        <v>663</v>
      </c>
      <c r="O3" s="794"/>
      <c r="P3" s="793" t="s">
        <v>664</v>
      </c>
      <c r="Q3" s="794"/>
    </row>
    <row r="4" spans="1:17" ht="12" customHeight="1">
      <c r="A4" s="482"/>
      <c r="B4" s="483"/>
      <c r="C4" s="484" t="s">
        <v>667</v>
      </c>
      <c r="D4" s="485"/>
      <c r="E4" s="486" t="s">
        <v>667</v>
      </c>
      <c r="F4" s="487"/>
      <c r="G4" s="486" t="s">
        <v>667</v>
      </c>
      <c r="H4" s="487"/>
      <c r="I4" s="488"/>
      <c r="J4" s="482"/>
      <c r="K4" s="474"/>
      <c r="L4" s="484" t="s">
        <v>667</v>
      </c>
      <c r="M4" s="485"/>
      <c r="N4" s="486" t="s">
        <v>667</v>
      </c>
      <c r="O4" s="487"/>
      <c r="P4" s="486" t="s">
        <v>667</v>
      </c>
      <c r="Q4" s="487"/>
    </row>
    <row r="5" spans="1:17" ht="12" customHeight="1">
      <c r="A5" s="489" t="s">
        <v>2</v>
      </c>
      <c r="B5" s="483"/>
      <c r="C5" s="592">
        <v>83834</v>
      </c>
      <c r="D5" s="593"/>
      <c r="E5" s="594">
        <v>38705</v>
      </c>
      <c r="F5" s="593"/>
      <c r="G5" s="594">
        <v>45129</v>
      </c>
      <c r="H5" s="491"/>
      <c r="J5" s="492" t="s">
        <v>3</v>
      </c>
      <c r="K5" s="491" t="s">
        <v>837</v>
      </c>
      <c r="L5" s="592">
        <v>7324</v>
      </c>
      <c r="M5" s="593"/>
      <c r="N5" s="594">
        <v>3420</v>
      </c>
      <c r="O5" s="593"/>
      <c r="P5" s="594">
        <v>3904</v>
      </c>
      <c r="Q5" s="490"/>
    </row>
    <row r="6" spans="1:17" ht="12" customHeight="1">
      <c r="A6" s="493"/>
      <c r="B6" s="494"/>
      <c r="C6" s="595"/>
      <c r="D6" s="596"/>
      <c r="E6" s="595"/>
      <c r="F6" s="596"/>
      <c r="G6" s="595"/>
      <c r="H6" s="490"/>
      <c r="J6" s="489" t="s">
        <v>982</v>
      </c>
      <c r="K6" s="474"/>
      <c r="L6" s="600">
        <v>1411</v>
      </c>
      <c r="M6" s="596"/>
      <c r="N6" s="601">
        <v>662</v>
      </c>
      <c r="O6" s="596"/>
      <c r="P6" s="601">
        <v>749</v>
      </c>
      <c r="Q6" s="495"/>
    </row>
    <row r="7" spans="1:17" ht="12" customHeight="1">
      <c r="A7" s="482" t="s">
        <v>4</v>
      </c>
      <c r="B7" s="483" t="s">
        <v>837</v>
      </c>
      <c r="C7" s="592">
        <v>10575</v>
      </c>
      <c r="D7" s="593"/>
      <c r="E7" s="594">
        <v>5373</v>
      </c>
      <c r="F7" s="593"/>
      <c r="G7" s="594">
        <v>5202</v>
      </c>
      <c r="H7" s="490"/>
      <c r="J7" s="489" t="s">
        <v>5</v>
      </c>
      <c r="K7" s="474"/>
      <c r="L7" s="592">
        <v>1610</v>
      </c>
      <c r="M7" s="593"/>
      <c r="N7" s="594">
        <v>768</v>
      </c>
      <c r="O7" s="593"/>
      <c r="P7" s="594">
        <v>842</v>
      </c>
      <c r="Q7" s="490"/>
    </row>
    <row r="8" spans="1:17" ht="12" customHeight="1">
      <c r="A8" s="482" t="s">
        <v>6</v>
      </c>
      <c r="B8" s="483"/>
      <c r="C8" s="592">
        <v>57686</v>
      </c>
      <c r="D8" s="593"/>
      <c r="E8" s="594">
        <v>26716</v>
      </c>
      <c r="F8" s="593"/>
      <c r="G8" s="594">
        <v>30970</v>
      </c>
      <c r="H8" s="490"/>
      <c r="J8" s="489" t="s">
        <v>7</v>
      </c>
      <c r="K8" s="474"/>
      <c r="L8" s="592">
        <v>1638</v>
      </c>
      <c r="M8" s="593"/>
      <c r="N8" s="594">
        <v>757</v>
      </c>
      <c r="O8" s="593"/>
      <c r="P8" s="594">
        <v>881</v>
      </c>
      <c r="Q8" s="490"/>
    </row>
    <row r="9" spans="1:17" ht="12" customHeight="1">
      <c r="A9" s="482" t="s">
        <v>8</v>
      </c>
      <c r="B9" s="483"/>
      <c r="C9" s="592">
        <v>15427</v>
      </c>
      <c r="D9" s="593"/>
      <c r="E9" s="594">
        <v>6522</v>
      </c>
      <c r="F9" s="593"/>
      <c r="G9" s="594">
        <v>8905</v>
      </c>
      <c r="H9" s="490"/>
      <c r="J9" s="489" t="s">
        <v>9</v>
      </c>
      <c r="K9" s="474"/>
      <c r="L9" s="592">
        <v>1677</v>
      </c>
      <c r="M9" s="593"/>
      <c r="N9" s="594">
        <v>781</v>
      </c>
      <c r="O9" s="593"/>
      <c r="P9" s="594">
        <v>896</v>
      </c>
      <c r="Q9" s="490"/>
    </row>
    <row r="10" spans="1:17" ht="12" customHeight="1">
      <c r="A10" s="496"/>
      <c r="B10" s="497"/>
      <c r="C10" s="597"/>
      <c r="D10" s="598"/>
      <c r="E10" s="597"/>
      <c r="F10" s="598"/>
      <c r="G10" s="597"/>
      <c r="H10" s="498"/>
      <c r="J10" s="499" t="s">
        <v>10</v>
      </c>
      <c r="K10" s="476"/>
      <c r="L10" s="592">
        <v>988</v>
      </c>
      <c r="M10" s="593"/>
      <c r="N10" s="594">
        <v>452</v>
      </c>
      <c r="O10" s="593"/>
      <c r="P10" s="594">
        <v>536</v>
      </c>
      <c r="Q10" s="490"/>
    </row>
    <row r="11" spans="1:17" ht="12" customHeight="1">
      <c r="A11" s="500" t="s">
        <v>11</v>
      </c>
      <c r="B11" s="501" t="s">
        <v>837</v>
      </c>
      <c r="C11" s="592">
        <v>3641</v>
      </c>
      <c r="D11" s="599"/>
      <c r="E11" s="594">
        <v>1863</v>
      </c>
      <c r="F11" s="599"/>
      <c r="G11" s="594">
        <v>1778</v>
      </c>
      <c r="H11" s="490"/>
      <c r="J11" s="500" t="s">
        <v>12</v>
      </c>
      <c r="K11" s="502" t="s">
        <v>837</v>
      </c>
      <c r="L11" s="602">
        <v>6108</v>
      </c>
      <c r="M11" s="603"/>
      <c r="N11" s="604">
        <v>2826</v>
      </c>
      <c r="O11" s="603"/>
      <c r="P11" s="604">
        <v>3282</v>
      </c>
      <c r="Q11" s="503"/>
    </row>
    <row r="12" spans="1:17" ht="12" customHeight="1">
      <c r="A12" s="489" t="s">
        <v>13</v>
      </c>
      <c r="B12" s="483"/>
      <c r="C12" s="600">
        <v>789</v>
      </c>
      <c r="D12" s="596"/>
      <c r="E12" s="601">
        <v>413</v>
      </c>
      <c r="F12" s="596"/>
      <c r="G12" s="601">
        <v>376</v>
      </c>
      <c r="H12" s="495"/>
      <c r="J12" s="489" t="s">
        <v>983</v>
      </c>
      <c r="K12" s="474"/>
      <c r="L12" s="592">
        <v>1033</v>
      </c>
      <c r="M12" s="593"/>
      <c r="N12" s="594">
        <v>481</v>
      </c>
      <c r="O12" s="593"/>
      <c r="P12" s="594">
        <v>552</v>
      </c>
      <c r="Q12" s="490"/>
    </row>
    <row r="13" spans="1:17" ht="12" customHeight="1">
      <c r="A13" s="489" t="s">
        <v>14</v>
      </c>
      <c r="B13" s="483"/>
      <c r="C13" s="592">
        <v>727</v>
      </c>
      <c r="D13" s="593"/>
      <c r="E13" s="594">
        <v>374</v>
      </c>
      <c r="F13" s="593"/>
      <c r="G13" s="594">
        <v>353</v>
      </c>
      <c r="H13" s="490"/>
      <c r="J13" s="489" t="s">
        <v>15</v>
      </c>
      <c r="K13" s="474"/>
      <c r="L13" s="592">
        <v>1296</v>
      </c>
      <c r="M13" s="593"/>
      <c r="N13" s="594">
        <v>589</v>
      </c>
      <c r="O13" s="593"/>
      <c r="P13" s="594">
        <v>707</v>
      </c>
      <c r="Q13" s="490"/>
    </row>
    <row r="14" spans="1:17" ht="12" customHeight="1">
      <c r="A14" s="489" t="s">
        <v>16</v>
      </c>
      <c r="B14" s="483"/>
      <c r="C14" s="592">
        <v>708</v>
      </c>
      <c r="D14" s="593"/>
      <c r="E14" s="594">
        <v>348</v>
      </c>
      <c r="F14" s="593"/>
      <c r="G14" s="594">
        <v>360</v>
      </c>
      <c r="H14" s="490"/>
      <c r="J14" s="489" t="s">
        <v>17</v>
      </c>
      <c r="K14" s="474"/>
      <c r="L14" s="592">
        <v>1228</v>
      </c>
      <c r="M14" s="593"/>
      <c r="N14" s="594">
        <v>582</v>
      </c>
      <c r="O14" s="593"/>
      <c r="P14" s="594">
        <v>646</v>
      </c>
      <c r="Q14" s="490"/>
    </row>
    <row r="15" spans="1:17" ht="12" customHeight="1">
      <c r="A15" s="489" t="s">
        <v>18</v>
      </c>
      <c r="B15" s="483"/>
      <c r="C15" s="592">
        <v>735</v>
      </c>
      <c r="D15" s="593"/>
      <c r="E15" s="594">
        <v>364</v>
      </c>
      <c r="F15" s="593"/>
      <c r="G15" s="594">
        <v>371</v>
      </c>
      <c r="H15" s="490"/>
      <c r="J15" s="489" t="s">
        <v>19</v>
      </c>
      <c r="K15" s="474"/>
      <c r="L15" s="592">
        <v>1305</v>
      </c>
      <c r="M15" s="593"/>
      <c r="N15" s="594">
        <v>590</v>
      </c>
      <c r="O15" s="593"/>
      <c r="P15" s="594">
        <v>715</v>
      </c>
      <c r="Q15" s="490"/>
    </row>
    <row r="16" spans="1:17" ht="12" customHeight="1">
      <c r="A16" s="499" t="s">
        <v>20</v>
      </c>
      <c r="B16" s="497"/>
      <c r="C16" s="592">
        <v>682</v>
      </c>
      <c r="D16" s="593"/>
      <c r="E16" s="594">
        <v>364</v>
      </c>
      <c r="F16" s="593"/>
      <c r="G16" s="594">
        <v>318</v>
      </c>
      <c r="H16" s="490"/>
      <c r="J16" s="499" t="s">
        <v>21</v>
      </c>
      <c r="K16" s="476"/>
      <c r="L16" s="605">
        <v>1246</v>
      </c>
      <c r="M16" s="598"/>
      <c r="N16" s="606">
        <v>584</v>
      </c>
      <c r="O16" s="598"/>
      <c r="P16" s="606">
        <v>662</v>
      </c>
      <c r="Q16" s="498"/>
    </row>
    <row r="17" spans="1:17" ht="12" customHeight="1">
      <c r="A17" s="482" t="s">
        <v>838</v>
      </c>
      <c r="B17" s="483" t="s">
        <v>837</v>
      </c>
      <c r="C17" s="602">
        <v>3367</v>
      </c>
      <c r="D17" s="603"/>
      <c r="E17" s="604">
        <v>1704</v>
      </c>
      <c r="F17" s="603"/>
      <c r="G17" s="604">
        <v>1663</v>
      </c>
      <c r="H17" s="503"/>
      <c r="J17" s="482" t="s">
        <v>22</v>
      </c>
      <c r="K17" s="474" t="s">
        <v>837</v>
      </c>
      <c r="L17" s="592">
        <v>5482</v>
      </c>
      <c r="M17" s="593"/>
      <c r="N17" s="594">
        <v>2532</v>
      </c>
      <c r="O17" s="593"/>
      <c r="P17" s="594">
        <v>2950</v>
      </c>
      <c r="Q17" s="490"/>
    </row>
    <row r="18" spans="1:17" ht="12" customHeight="1">
      <c r="A18" s="504" t="s">
        <v>23</v>
      </c>
      <c r="B18" s="494"/>
      <c r="C18" s="592">
        <v>655</v>
      </c>
      <c r="D18" s="593"/>
      <c r="E18" s="594">
        <v>324</v>
      </c>
      <c r="F18" s="593"/>
      <c r="G18" s="594">
        <v>331</v>
      </c>
      <c r="H18" s="490"/>
      <c r="J18" s="504" t="s">
        <v>984</v>
      </c>
      <c r="K18" s="505"/>
      <c r="L18" s="600">
        <v>1100</v>
      </c>
      <c r="M18" s="596"/>
      <c r="N18" s="601">
        <v>535</v>
      </c>
      <c r="O18" s="596"/>
      <c r="P18" s="601">
        <v>565</v>
      </c>
      <c r="Q18" s="495"/>
    </row>
    <row r="19" spans="1:17" ht="12" customHeight="1">
      <c r="A19" s="489" t="s">
        <v>24</v>
      </c>
      <c r="B19" s="483"/>
      <c r="C19" s="592">
        <v>681</v>
      </c>
      <c r="D19" s="593"/>
      <c r="E19" s="594">
        <v>350</v>
      </c>
      <c r="F19" s="593"/>
      <c r="G19" s="594">
        <v>331</v>
      </c>
      <c r="H19" s="490"/>
      <c r="J19" s="489" t="s">
        <v>25</v>
      </c>
      <c r="K19" s="474"/>
      <c r="L19" s="592">
        <v>1053</v>
      </c>
      <c r="M19" s="593"/>
      <c r="N19" s="594">
        <v>477</v>
      </c>
      <c r="O19" s="593"/>
      <c r="P19" s="594">
        <v>576</v>
      </c>
      <c r="Q19" s="490"/>
    </row>
    <row r="20" spans="1:17" ht="12" customHeight="1">
      <c r="A20" s="489" t="s">
        <v>985</v>
      </c>
      <c r="B20" s="483"/>
      <c r="C20" s="592">
        <v>684</v>
      </c>
      <c r="D20" s="593"/>
      <c r="E20" s="594">
        <v>366</v>
      </c>
      <c r="F20" s="593"/>
      <c r="G20" s="594">
        <v>318</v>
      </c>
      <c r="H20" s="490"/>
      <c r="J20" s="489" t="s">
        <v>26</v>
      </c>
      <c r="K20" s="474"/>
      <c r="L20" s="592">
        <v>1074</v>
      </c>
      <c r="M20" s="593"/>
      <c r="N20" s="594">
        <v>492</v>
      </c>
      <c r="O20" s="593"/>
      <c r="P20" s="594">
        <v>582</v>
      </c>
      <c r="Q20" s="490"/>
    </row>
    <row r="21" spans="1:17" ht="12" customHeight="1">
      <c r="A21" s="489" t="s">
        <v>27</v>
      </c>
      <c r="B21" s="483"/>
      <c r="C21" s="592">
        <v>685</v>
      </c>
      <c r="D21" s="593"/>
      <c r="E21" s="594">
        <v>326</v>
      </c>
      <c r="F21" s="593"/>
      <c r="G21" s="594">
        <v>359</v>
      </c>
      <c r="H21" s="490"/>
      <c r="J21" s="489" t="s">
        <v>28</v>
      </c>
      <c r="K21" s="474"/>
      <c r="L21" s="592">
        <v>1119</v>
      </c>
      <c r="M21" s="593"/>
      <c r="N21" s="594">
        <v>491</v>
      </c>
      <c r="O21" s="593"/>
      <c r="P21" s="594">
        <v>628</v>
      </c>
      <c r="Q21" s="490"/>
    </row>
    <row r="22" spans="1:17" ht="12" customHeight="1">
      <c r="A22" s="489" t="s">
        <v>29</v>
      </c>
      <c r="B22" s="483"/>
      <c r="C22" s="605">
        <v>662</v>
      </c>
      <c r="D22" s="598"/>
      <c r="E22" s="606">
        <v>338</v>
      </c>
      <c r="F22" s="598"/>
      <c r="G22" s="606">
        <v>324</v>
      </c>
      <c r="H22" s="498"/>
      <c r="J22" s="489" t="s">
        <v>30</v>
      </c>
      <c r="K22" s="474"/>
      <c r="L22" s="592">
        <v>1136</v>
      </c>
      <c r="M22" s="593"/>
      <c r="N22" s="594">
        <v>537</v>
      </c>
      <c r="O22" s="593"/>
      <c r="P22" s="594">
        <v>599</v>
      </c>
      <c r="Q22" s="490"/>
    </row>
    <row r="23" spans="1:17" ht="12" customHeight="1">
      <c r="A23" s="500" t="s">
        <v>31</v>
      </c>
      <c r="B23" s="501" t="s">
        <v>837</v>
      </c>
      <c r="C23" s="592">
        <v>3567</v>
      </c>
      <c r="D23" s="593"/>
      <c r="E23" s="594">
        <v>1806</v>
      </c>
      <c r="F23" s="593"/>
      <c r="G23" s="594">
        <v>1761</v>
      </c>
      <c r="H23" s="490"/>
      <c r="J23" s="500" t="s">
        <v>32</v>
      </c>
      <c r="K23" s="502" t="s">
        <v>837</v>
      </c>
      <c r="L23" s="602">
        <v>5084</v>
      </c>
      <c r="M23" s="603"/>
      <c r="N23" s="604">
        <v>2297</v>
      </c>
      <c r="O23" s="603"/>
      <c r="P23" s="604">
        <v>2787</v>
      </c>
      <c r="Q23" s="503"/>
    </row>
    <row r="24" spans="1:17" ht="12" customHeight="1">
      <c r="A24" s="489" t="s">
        <v>33</v>
      </c>
      <c r="B24" s="483"/>
      <c r="C24" s="600">
        <v>674</v>
      </c>
      <c r="D24" s="596"/>
      <c r="E24" s="601">
        <v>325</v>
      </c>
      <c r="F24" s="596"/>
      <c r="G24" s="601">
        <v>349</v>
      </c>
      <c r="H24" s="495"/>
      <c r="J24" s="489" t="s">
        <v>34</v>
      </c>
      <c r="K24" s="474"/>
      <c r="L24" s="592">
        <v>1092</v>
      </c>
      <c r="M24" s="593"/>
      <c r="N24" s="594">
        <v>526</v>
      </c>
      <c r="O24" s="593"/>
      <c r="P24" s="594">
        <v>566</v>
      </c>
      <c r="Q24" s="490"/>
    </row>
    <row r="25" spans="1:17" ht="12" customHeight="1">
      <c r="A25" s="489" t="s">
        <v>35</v>
      </c>
      <c r="B25" s="483"/>
      <c r="C25" s="592">
        <v>657</v>
      </c>
      <c r="D25" s="593"/>
      <c r="E25" s="594">
        <v>351</v>
      </c>
      <c r="F25" s="593"/>
      <c r="G25" s="594">
        <v>306</v>
      </c>
      <c r="H25" s="490"/>
      <c r="J25" s="489" t="s">
        <v>36</v>
      </c>
      <c r="K25" s="474"/>
      <c r="L25" s="592">
        <v>1025</v>
      </c>
      <c r="M25" s="593"/>
      <c r="N25" s="594">
        <v>457</v>
      </c>
      <c r="O25" s="593"/>
      <c r="P25" s="594">
        <v>568</v>
      </c>
      <c r="Q25" s="490"/>
    </row>
    <row r="26" spans="1:17" ht="12" customHeight="1">
      <c r="A26" s="489" t="s">
        <v>986</v>
      </c>
      <c r="B26" s="483"/>
      <c r="C26" s="592">
        <v>703</v>
      </c>
      <c r="D26" s="593"/>
      <c r="E26" s="594">
        <v>338</v>
      </c>
      <c r="F26" s="593"/>
      <c r="G26" s="594">
        <v>365</v>
      </c>
      <c r="H26" s="490"/>
      <c r="J26" s="489" t="s">
        <v>37</v>
      </c>
      <c r="K26" s="474"/>
      <c r="L26" s="592">
        <v>1025</v>
      </c>
      <c r="M26" s="593"/>
      <c r="N26" s="594">
        <v>458</v>
      </c>
      <c r="O26" s="593"/>
      <c r="P26" s="594">
        <v>567</v>
      </c>
      <c r="Q26" s="490"/>
    </row>
    <row r="27" spans="1:17" ht="12" customHeight="1">
      <c r="A27" s="489" t="s">
        <v>38</v>
      </c>
      <c r="B27" s="483"/>
      <c r="C27" s="592">
        <v>736</v>
      </c>
      <c r="D27" s="593"/>
      <c r="E27" s="594">
        <v>374</v>
      </c>
      <c r="F27" s="593"/>
      <c r="G27" s="594">
        <v>362</v>
      </c>
      <c r="H27" s="490"/>
      <c r="J27" s="489" t="s">
        <v>39</v>
      </c>
      <c r="K27" s="474"/>
      <c r="L27" s="592">
        <v>991</v>
      </c>
      <c r="M27" s="593"/>
      <c r="N27" s="594">
        <v>443</v>
      </c>
      <c r="O27" s="593"/>
      <c r="P27" s="594">
        <v>548</v>
      </c>
      <c r="Q27" s="490"/>
    </row>
    <row r="28" spans="1:17" ht="12" customHeight="1">
      <c r="A28" s="499" t="s">
        <v>40</v>
      </c>
      <c r="B28" s="497"/>
      <c r="C28" s="592">
        <v>797</v>
      </c>
      <c r="D28" s="593"/>
      <c r="E28" s="594">
        <v>418</v>
      </c>
      <c r="F28" s="593"/>
      <c r="G28" s="594">
        <v>379</v>
      </c>
      <c r="H28" s="490"/>
      <c r="J28" s="499" t="s">
        <v>41</v>
      </c>
      <c r="K28" s="476"/>
      <c r="L28" s="605">
        <v>951</v>
      </c>
      <c r="M28" s="598"/>
      <c r="N28" s="606">
        <v>413</v>
      </c>
      <c r="O28" s="598"/>
      <c r="P28" s="606">
        <v>538</v>
      </c>
      <c r="Q28" s="498"/>
    </row>
    <row r="29" spans="1:17" ht="12" customHeight="1">
      <c r="A29" s="482" t="s">
        <v>42</v>
      </c>
      <c r="B29" s="483" t="s">
        <v>837</v>
      </c>
      <c r="C29" s="602">
        <v>4451</v>
      </c>
      <c r="D29" s="603"/>
      <c r="E29" s="604">
        <v>2193</v>
      </c>
      <c r="F29" s="603"/>
      <c r="G29" s="604">
        <v>2258</v>
      </c>
      <c r="H29" s="503"/>
      <c r="J29" s="482" t="s">
        <v>43</v>
      </c>
      <c r="K29" s="474" t="s">
        <v>837</v>
      </c>
      <c r="L29" s="592">
        <v>4229</v>
      </c>
      <c r="M29" s="593"/>
      <c r="N29" s="594">
        <v>1910</v>
      </c>
      <c r="O29" s="593"/>
      <c r="P29" s="594">
        <v>2319</v>
      </c>
      <c r="Q29" s="490"/>
    </row>
    <row r="30" spans="1:17" ht="12" customHeight="1">
      <c r="A30" s="504" t="s">
        <v>44</v>
      </c>
      <c r="B30" s="494"/>
      <c r="C30" s="592">
        <v>793</v>
      </c>
      <c r="D30" s="593"/>
      <c r="E30" s="594">
        <v>419</v>
      </c>
      <c r="F30" s="593"/>
      <c r="G30" s="594">
        <v>374</v>
      </c>
      <c r="H30" s="490"/>
      <c r="J30" s="504" t="s">
        <v>45</v>
      </c>
      <c r="K30" s="505"/>
      <c r="L30" s="600">
        <v>916</v>
      </c>
      <c r="M30" s="596"/>
      <c r="N30" s="601">
        <v>425</v>
      </c>
      <c r="O30" s="596"/>
      <c r="P30" s="601">
        <v>491</v>
      </c>
      <c r="Q30" s="495"/>
    </row>
    <row r="31" spans="1:17" ht="12" customHeight="1">
      <c r="A31" s="489" t="s">
        <v>46</v>
      </c>
      <c r="B31" s="483"/>
      <c r="C31" s="592">
        <v>828</v>
      </c>
      <c r="D31" s="593"/>
      <c r="E31" s="594">
        <v>401</v>
      </c>
      <c r="F31" s="593"/>
      <c r="G31" s="594">
        <v>427</v>
      </c>
      <c r="H31" s="490"/>
      <c r="J31" s="489" t="s">
        <v>47</v>
      </c>
      <c r="K31" s="474"/>
      <c r="L31" s="592">
        <v>899</v>
      </c>
      <c r="M31" s="593"/>
      <c r="N31" s="594">
        <v>422</v>
      </c>
      <c r="O31" s="593"/>
      <c r="P31" s="594">
        <v>477</v>
      </c>
      <c r="Q31" s="490"/>
    </row>
    <row r="32" spans="1:17" ht="12" customHeight="1">
      <c r="A32" s="489" t="s">
        <v>48</v>
      </c>
      <c r="B32" s="483"/>
      <c r="C32" s="592">
        <v>898</v>
      </c>
      <c r="D32" s="593"/>
      <c r="E32" s="594">
        <v>460</v>
      </c>
      <c r="F32" s="593"/>
      <c r="G32" s="594">
        <v>438</v>
      </c>
      <c r="H32" s="490"/>
      <c r="J32" s="489" t="s">
        <v>49</v>
      </c>
      <c r="K32" s="474"/>
      <c r="L32" s="592">
        <v>834</v>
      </c>
      <c r="M32" s="593"/>
      <c r="N32" s="594">
        <v>333</v>
      </c>
      <c r="O32" s="593"/>
      <c r="P32" s="594">
        <v>501</v>
      </c>
      <c r="Q32" s="490"/>
    </row>
    <row r="33" spans="1:17" ht="12" customHeight="1">
      <c r="A33" s="489" t="s">
        <v>50</v>
      </c>
      <c r="B33" s="483"/>
      <c r="C33" s="592">
        <v>948</v>
      </c>
      <c r="D33" s="593"/>
      <c r="E33" s="594">
        <v>448</v>
      </c>
      <c r="F33" s="593"/>
      <c r="G33" s="594">
        <v>500</v>
      </c>
      <c r="H33" s="490"/>
      <c r="J33" s="489" t="s">
        <v>51</v>
      </c>
      <c r="K33" s="474"/>
      <c r="L33" s="592">
        <v>809</v>
      </c>
      <c r="M33" s="593"/>
      <c r="N33" s="594">
        <v>385</v>
      </c>
      <c r="O33" s="593"/>
      <c r="P33" s="594">
        <v>424</v>
      </c>
      <c r="Q33" s="490"/>
    </row>
    <row r="34" spans="1:17" ht="12" customHeight="1">
      <c r="A34" s="489" t="s">
        <v>52</v>
      </c>
      <c r="B34" s="483"/>
      <c r="C34" s="605">
        <v>984</v>
      </c>
      <c r="D34" s="598"/>
      <c r="E34" s="606">
        <v>465</v>
      </c>
      <c r="F34" s="598"/>
      <c r="G34" s="606">
        <v>519</v>
      </c>
      <c r="H34" s="498"/>
      <c r="J34" s="489" t="s">
        <v>53</v>
      </c>
      <c r="K34" s="474"/>
      <c r="L34" s="592">
        <v>771</v>
      </c>
      <c r="M34" s="593"/>
      <c r="N34" s="594">
        <v>345</v>
      </c>
      <c r="O34" s="593"/>
      <c r="P34" s="594">
        <v>426</v>
      </c>
      <c r="Q34" s="490"/>
    </row>
    <row r="35" spans="1:17" ht="12" customHeight="1">
      <c r="A35" s="500" t="s">
        <v>54</v>
      </c>
      <c r="B35" s="501" t="s">
        <v>837</v>
      </c>
      <c r="C35" s="592">
        <v>4909</v>
      </c>
      <c r="D35" s="593"/>
      <c r="E35" s="594">
        <v>2214</v>
      </c>
      <c r="F35" s="593"/>
      <c r="G35" s="594">
        <v>2695</v>
      </c>
      <c r="H35" s="490"/>
      <c r="J35" s="500" t="s">
        <v>55</v>
      </c>
      <c r="K35" s="502" t="s">
        <v>837</v>
      </c>
      <c r="L35" s="602">
        <v>2897</v>
      </c>
      <c r="M35" s="603"/>
      <c r="N35" s="604">
        <v>1201</v>
      </c>
      <c r="O35" s="603"/>
      <c r="P35" s="604">
        <v>1696</v>
      </c>
      <c r="Q35" s="503"/>
    </row>
    <row r="36" spans="1:17" ht="12" customHeight="1">
      <c r="A36" s="489" t="s">
        <v>56</v>
      </c>
      <c r="B36" s="483"/>
      <c r="C36" s="600">
        <v>935</v>
      </c>
      <c r="D36" s="596"/>
      <c r="E36" s="601">
        <v>421</v>
      </c>
      <c r="F36" s="596"/>
      <c r="G36" s="601">
        <v>514</v>
      </c>
      <c r="H36" s="495"/>
      <c r="J36" s="489" t="s">
        <v>57</v>
      </c>
      <c r="K36" s="474"/>
      <c r="L36" s="592">
        <v>728</v>
      </c>
      <c r="M36" s="593"/>
      <c r="N36" s="594">
        <v>321</v>
      </c>
      <c r="O36" s="593"/>
      <c r="P36" s="594">
        <v>407</v>
      </c>
      <c r="Q36" s="490"/>
    </row>
    <row r="37" spans="1:17" ht="12" customHeight="1">
      <c r="A37" s="489" t="s">
        <v>58</v>
      </c>
      <c r="B37" s="483"/>
      <c r="C37" s="592">
        <v>933</v>
      </c>
      <c r="D37" s="593"/>
      <c r="E37" s="594">
        <v>439</v>
      </c>
      <c r="F37" s="593"/>
      <c r="G37" s="594">
        <v>494</v>
      </c>
      <c r="H37" s="490"/>
      <c r="J37" s="489" t="s">
        <v>59</v>
      </c>
      <c r="K37" s="474"/>
      <c r="L37" s="592">
        <v>581</v>
      </c>
      <c r="M37" s="593"/>
      <c r="N37" s="594">
        <v>239</v>
      </c>
      <c r="O37" s="593"/>
      <c r="P37" s="594">
        <v>342</v>
      </c>
      <c r="Q37" s="490"/>
    </row>
    <row r="38" spans="1:17" ht="12" customHeight="1">
      <c r="A38" s="489" t="s">
        <v>60</v>
      </c>
      <c r="B38" s="483"/>
      <c r="C38" s="592">
        <v>988</v>
      </c>
      <c r="D38" s="593"/>
      <c r="E38" s="594">
        <v>425</v>
      </c>
      <c r="F38" s="593"/>
      <c r="G38" s="594">
        <v>563</v>
      </c>
      <c r="H38" s="490"/>
      <c r="J38" s="489" t="s">
        <v>61</v>
      </c>
      <c r="K38" s="474"/>
      <c r="L38" s="592">
        <v>555</v>
      </c>
      <c r="M38" s="593"/>
      <c r="N38" s="594">
        <v>225</v>
      </c>
      <c r="O38" s="593"/>
      <c r="P38" s="594">
        <v>330</v>
      </c>
      <c r="Q38" s="490"/>
    </row>
    <row r="39" spans="1:17" ht="12" customHeight="1">
      <c r="A39" s="489" t="s">
        <v>62</v>
      </c>
      <c r="B39" s="483"/>
      <c r="C39" s="592">
        <v>970</v>
      </c>
      <c r="D39" s="593"/>
      <c r="E39" s="594">
        <v>439</v>
      </c>
      <c r="F39" s="593"/>
      <c r="G39" s="594">
        <v>531</v>
      </c>
      <c r="H39" s="490"/>
      <c r="J39" s="489" t="s">
        <v>63</v>
      </c>
      <c r="K39" s="474"/>
      <c r="L39" s="592">
        <v>555</v>
      </c>
      <c r="M39" s="593"/>
      <c r="N39" s="594">
        <v>226</v>
      </c>
      <c r="O39" s="593"/>
      <c r="P39" s="594">
        <v>329</v>
      </c>
      <c r="Q39" s="490"/>
    </row>
    <row r="40" spans="1:17" ht="12" customHeight="1">
      <c r="A40" s="499" t="s">
        <v>64</v>
      </c>
      <c r="B40" s="497"/>
      <c r="C40" s="592">
        <v>1083</v>
      </c>
      <c r="D40" s="593"/>
      <c r="E40" s="594">
        <v>490</v>
      </c>
      <c r="F40" s="593"/>
      <c r="G40" s="594">
        <v>593</v>
      </c>
      <c r="H40" s="490"/>
      <c r="J40" s="499" t="s">
        <v>65</v>
      </c>
      <c r="K40" s="476"/>
      <c r="L40" s="605">
        <v>478</v>
      </c>
      <c r="M40" s="598"/>
      <c r="N40" s="606">
        <v>190</v>
      </c>
      <c r="O40" s="598"/>
      <c r="P40" s="606">
        <v>288</v>
      </c>
      <c r="Q40" s="498"/>
    </row>
    <row r="41" spans="1:17" ht="12" customHeight="1">
      <c r="A41" s="482" t="s">
        <v>66</v>
      </c>
      <c r="B41" s="483" t="s">
        <v>837</v>
      </c>
      <c r="C41" s="602">
        <v>6291</v>
      </c>
      <c r="D41" s="603"/>
      <c r="E41" s="604">
        <v>2778</v>
      </c>
      <c r="F41" s="603"/>
      <c r="G41" s="604">
        <v>3513</v>
      </c>
      <c r="H41" s="503"/>
      <c r="J41" s="482" t="s">
        <v>67</v>
      </c>
      <c r="K41" s="474" t="s">
        <v>837</v>
      </c>
      <c r="L41" s="592">
        <v>1665</v>
      </c>
      <c r="M41" s="593"/>
      <c r="N41" s="594">
        <v>635</v>
      </c>
      <c r="O41" s="593"/>
      <c r="P41" s="594">
        <v>1030</v>
      </c>
      <c r="Q41" s="490"/>
    </row>
    <row r="42" spans="1:17" ht="12" customHeight="1">
      <c r="A42" s="504" t="s">
        <v>68</v>
      </c>
      <c r="B42" s="494"/>
      <c r="C42" s="592">
        <v>1139</v>
      </c>
      <c r="D42" s="593"/>
      <c r="E42" s="594">
        <v>505</v>
      </c>
      <c r="F42" s="593"/>
      <c r="G42" s="594">
        <v>634</v>
      </c>
      <c r="H42" s="490"/>
      <c r="J42" s="504" t="s">
        <v>69</v>
      </c>
      <c r="K42" s="505"/>
      <c r="L42" s="600">
        <v>440</v>
      </c>
      <c r="M42" s="596"/>
      <c r="N42" s="601">
        <v>156</v>
      </c>
      <c r="O42" s="596"/>
      <c r="P42" s="601">
        <v>284</v>
      </c>
      <c r="Q42" s="495"/>
    </row>
    <row r="43" spans="1:17" ht="12" customHeight="1">
      <c r="A43" s="489" t="s">
        <v>70</v>
      </c>
      <c r="B43" s="483"/>
      <c r="C43" s="592">
        <v>1249</v>
      </c>
      <c r="D43" s="593"/>
      <c r="E43" s="594">
        <v>550</v>
      </c>
      <c r="F43" s="593"/>
      <c r="G43" s="594">
        <v>699</v>
      </c>
      <c r="H43" s="490"/>
      <c r="J43" s="489" t="s">
        <v>71</v>
      </c>
      <c r="K43" s="474"/>
      <c r="L43" s="592">
        <v>323</v>
      </c>
      <c r="M43" s="593"/>
      <c r="N43" s="594">
        <v>126</v>
      </c>
      <c r="O43" s="593"/>
      <c r="P43" s="594">
        <v>197</v>
      </c>
      <c r="Q43" s="490"/>
    </row>
    <row r="44" spans="1:17" ht="12" customHeight="1">
      <c r="A44" s="489" t="s">
        <v>72</v>
      </c>
      <c r="B44" s="483"/>
      <c r="C44" s="592">
        <v>1287</v>
      </c>
      <c r="D44" s="593"/>
      <c r="E44" s="594">
        <v>559</v>
      </c>
      <c r="F44" s="593"/>
      <c r="G44" s="594">
        <v>728</v>
      </c>
      <c r="H44" s="490"/>
      <c r="J44" s="489" t="s">
        <v>73</v>
      </c>
      <c r="K44" s="474"/>
      <c r="L44" s="592">
        <v>318</v>
      </c>
      <c r="M44" s="593"/>
      <c r="N44" s="594">
        <v>139</v>
      </c>
      <c r="O44" s="593"/>
      <c r="P44" s="594">
        <v>179</v>
      </c>
      <c r="Q44" s="490"/>
    </row>
    <row r="45" spans="1:17" ht="12" customHeight="1">
      <c r="A45" s="489" t="s">
        <v>74</v>
      </c>
      <c r="B45" s="483"/>
      <c r="C45" s="592">
        <v>1280</v>
      </c>
      <c r="D45" s="593"/>
      <c r="E45" s="594">
        <v>562</v>
      </c>
      <c r="F45" s="593"/>
      <c r="G45" s="594">
        <v>718</v>
      </c>
      <c r="H45" s="490"/>
      <c r="J45" s="489" t="s">
        <v>75</v>
      </c>
      <c r="K45" s="474"/>
      <c r="L45" s="592">
        <v>298</v>
      </c>
      <c r="M45" s="593"/>
      <c r="N45" s="594">
        <v>114</v>
      </c>
      <c r="O45" s="593"/>
      <c r="P45" s="594">
        <v>184</v>
      </c>
      <c r="Q45" s="490"/>
    </row>
    <row r="46" spans="1:17" ht="12" customHeight="1">
      <c r="A46" s="489" t="s">
        <v>76</v>
      </c>
      <c r="B46" s="483"/>
      <c r="C46" s="605">
        <v>1336</v>
      </c>
      <c r="D46" s="598"/>
      <c r="E46" s="606">
        <v>602</v>
      </c>
      <c r="F46" s="598"/>
      <c r="G46" s="606">
        <v>734</v>
      </c>
      <c r="H46" s="498"/>
      <c r="J46" s="489" t="s">
        <v>77</v>
      </c>
      <c r="K46" s="474"/>
      <c r="L46" s="592">
        <v>286</v>
      </c>
      <c r="M46" s="593"/>
      <c r="N46" s="594">
        <v>100</v>
      </c>
      <c r="O46" s="593"/>
      <c r="P46" s="594">
        <v>186</v>
      </c>
      <c r="Q46" s="490"/>
    </row>
    <row r="47" spans="1:17" ht="12" customHeight="1">
      <c r="A47" s="500" t="s">
        <v>78</v>
      </c>
      <c r="B47" s="501" t="s">
        <v>837</v>
      </c>
      <c r="C47" s="592">
        <v>6380</v>
      </c>
      <c r="D47" s="593"/>
      <c r="E47" s="594">
        <v>2952</v>
      </c>
      <c r="F47" s="593"/>
      <c r="G47" s="594">
        <v>3428</v>
      </c>
      <c r="H47" s="490"/>
      <c r="J47" s="500" t="s">
        <v>79</v>
      </c>
      <c r="K47" s="502" t="s">
        <v>837</v>
      </c>
      <c r="L47" s="602">
        <v>1019</v>
      </c>
      <c r="M47" s="603"/>
      <c r="N47" s="604">
        <v>341</v>
      </c>
      <c r="O47" s="603"/>
      <c r="P47" s="604">
        <v>678</v>
      </c>
      <c r="Q47" s="503"/>
    </row>
    <row r="48" spans="1:17" ht="12" customHeight="1">
      <c r="A48" s="489" t="s">
        <v>80</v>
      </c>
      <c r="B48" s="483"/>
      <c r="C48" s="600">
        <v>1304</v>
      </c>
      <c r="D48" s="596"/>
      <c r="E48" s="601">
        <v>569</v>
      </c>
      <c r="F48" s="596"/>
      <c r="G48" s="601">
        <v>735</v>
      </c>
      <c r="H48" s="495"/>
      <c r="J48" s="489" t="s">
        <v>81</v>
      </c>
      <c r="K48" s="474"/>
      <c r="L48" s="592">
        <v>262</v>
      </c>
      <c r="M48" s="593"/>
      <c r="N48" s="594">
        <v>94</v>
      </c>
      <c r="O48" s="593"/>
      <c r="P48" s="594">
        <v>168</v>
      </c>
      <c r="Q48" s="490"/>
    </row>
    <row r="49" spans="1:17" ht="12" customHeight="1">
      <c r="A49" s="489" t="s">
        <v>82</v>
      </c>
      <c r="B49" s="483"/>
      <c r="C49" s="592">
        <v>1394</v>
      </c>
      <c r="D49" s="593"/>
      <c r="E49" s="594">
        <v>641</v>
      </c>
      <c r="F49" s="593"/>
      <c r="G49" s="594">
        <v>753</v>
      </c>
      <c r="H49" s="490"/>
      <c r="J49" s="489" t="s">
        <v>83</v>
      </c>
      <c r="K49" s="474"/>
      <c r="L49" s="592">
        <v>213</v>
      </c>
      <c r="M49" s="593"/>
      <c r="N49" s="594">
        <v>73</v>
      </c>
      <c r="O49" s="593"/>
      <c r="P49" s="594">
        <v>140</v>
      </c>
      <c r="Q49" s="490"/>
    </row>
    <row r="50" spans="1:17" ht="12" customHeight="1">
      <c r="A50" s="489" t="s">
        <v>84</v>
      </c>
      <c r="B50" s="483"/>
      <c r="C50" s="592">
        <v>1322</v>
      </c>
      <c r="D50" s="593"/>
      <c r="E50" s="594">
        <v>616</v>
      </c>
      <c r="F50" s="593"/>
      <c r="G50" s="594">
        <v>706</v>
      </c>
      <c r="H50" s="490"/>
      <c r="J50" s="489" t="s">
        <v>85</v>
      </c>
      <c r="K50" s="474"/>
      <c r="L50" s="592">
        <v>201</v>
      </c>
      <c r="M50" s="593"/>
      <c r="N50" s="594">
        <v>64</v>
      </c>
      <c r="O50" s="593"/>
      <c r="P50" s="594">
        <v>137</v>
      </c>
      <c r="Q50" s="490"/>
    </row>
    <row r="51" spans="1:17" ht="12" customHeight="1">
      <c r="A51" s="489" t="s">
        <v>86</v>
      </c>
      <c r="B51" s="483"/>
      <c r="C51" s="592">
        <v>1314</v>
      </c>
      <c r="D51" s="593"/>
      <c r="E51" s="594">
        <v>634</v>
      </c>
      <c r="F51" s="593"/>
      <c r="G51" s="594">
        <v>680</v>
      </c>
      <c r="H51" s="490"/>
      <c r="J51" s="489" t="s">
        <v>87</v>
      </c>
      <c r="K51" s="474"/>
      <c r="L51" s="592">
        <v>184</v>
      </c>
      <c r="M51" s="593"/>
      <c r="N51" s="594">
        <v>58</v>
      </c>
      <c r="O51" s="593"/>
      <c r="P51" s="594">
        <v>126</v>
      </c>
      <c r="Q51" s="490"/>
    </row>
    <row r="52" spans="1:17" ht="12" customHeight="1">
      <c r="A52" s="499" t="s">
        <v>88</v>
      </c>
      <c r="B52" s="497"/>
      <c r="C52" s="592">
        <v>1046</v>
      </c>
      <c r="D52" s="593"/>
      <c r="E52" s="594">
        <v>492</v>
      </c>
      <c r="F52" s="593"/>
      <c r="G52" s="594">
        <v>554</v>
      </c>
      <c r="H52" s="490"/>
      <c r="J52" s="499" t="s">
        <v>89</v>
      </c>
      <c r="K52" s="476"/>
      <c r="L52" s="605">
        <v>159</v>
      </c>
      <c r="M52" s="598"/>
      <c r="N52" s="606">
        <v>52</v>
      </c>
      <c r="O52" s="598"/>
      <c r="P52" s="606">
        <v>107</v>
      </c>
      <c r="Q52" s="498"/>
    </row>
    <row r="53" spans="1:17" ht="12" customHeight="1">
      <c r="A53" s="482" t="s">
        <v>90</v>
      </c>
      <c r="B53" s="483" t="s">
        <v>837</v>
      </c>
      <c r="C53" s="602">
        <v>5823</v>
      </c>
      <c r="D53" s="603"/>
      <c r="E53" s="604">
        <v>2723</v>
      </c>
      <c r="F53" s="603"/>
      <c r="G53" s="604">
        <v>3100</v>
      </c>
      <c r="H53" s="503"/>
      <c r="J53" s="482" t="s">
        <v>91</v>
      </c>
      <c r="K53" s="474" t="s">
        <v>837</v>
      </c>
      <c r="L53" s="592">
        <v>412</v>
      </c>
      <c r="M53" s="593"/>
      <c r="N53" s="594">
        <v>108</v>
      </c>
      <c r="O53" s="593"/>
      <c r="P53" s="594">
        <v>304</v>
      </c>
      <c r="Q53" s="490"/>
    </row>
    <row r="54" spans="1:17" ht="12" customHeight="1">
      <c r="A54" s="504" t="s">
        <v>92</v>
      </c>
      <c r="B54" s="494"/>
      <c r="C54" s="592">
        <v>1252</v>
      </c>
      <c r="D54" s="593"/>
      <c r="E54" s="594">
        <v>599</v>
      </c>
      <c r="F54" s="593"/>
      <c r="G54" s="594">
        <v>653</v>
      </c>
      <c r="H54" s="490"/>
      <c r="J54" s="504" t="s">
        <v>93</v>
      </c>
      <c r="K54" s="505"/>
      <c r="L54" s="600">
        <v>131</v>
      </c>
      <c r="M54" s="596"/>
      <c r="N54" s="601">
        <v>33</v>
      </c>
      <c r="O54" s="596"/>
      <c r="P54" s="601">
        <v>98</v>
      </c>
      <c r="Q54" s="495"/>
    </row>
    <row r="55" spans="1:17" ht="12" customHeight="1">
      <c r="A55" s="489" t="s">
        <v>94</v>
      </c>
      <c r="B55" s="483"/>
      <c r="C55" s="592">
        <v>1222</v>
      </c>
      <c r="D55" s="593"/>
      <c r="E55" s="594">
        <v>574</v>
      </c>
      <c r="F55" s="593"/>
      <c r="G55" s="594">
        <v>648</v>
      </c>
      <c r="H55" s="490"/>
      <c r="J55" s="489" t="s">
        <v>95</v>
      </c>
      <c r="K55" s="474"/>
      <c r="L55" s="592">
        <v>98</v>
      </c>
      <c r="M55" s="593"/>
      <c r="N55" s="594">
        <v>32</v>
      </c>
      <c r="O55" s="593"/>
      <c r="P55" s="594">
        <v>66</v>
      </c>
      <c r="Q55" s="490"/>
    </row>
    <row r="56" spans="1:17" ht="12" customHeight="1">
      <c r="A56" s="489" t="s">
        <v>96</v>
      </c>
      <c r="B56" s="483"/>
      <c r="C56" s="592">
        <v>1110</v>
      </c>
      <c r="D56" s="593"/>
      <c r="E56" s="594">
        <v>521</v>
      </c>
      <c r="F56" s="593"/>
      <c r="G56" s="594">
        <v>589</v>
      </c>
      <c r="H56" s="490"/>
      <c r="J56" s="489" t="s">
        <v>97</v>
      </c>
      <c r="K56" s="474"/>
      <c r="L56" s="592">
        <v>82</v>
      </c>
      <c r="M56" s="593"/>
      <c r="N56" s="594">
        <v>19</v>
      </c>
      <c r="O56" s="593"/>
      <c r="P56" s="594">
        <v>63</v>
      </c>
      <c r="Q56" s="490"/>
    </row>
    <row r="57" spans="1:17" ht="12" customHeight="1">
      <c r="A57" s="489" t="s">
        <v>98</v>
      </c>
      <c r="B57" s="483"/>
      <c r="C57" s="592">
        <v>1163</v>
      </c>
      <c r="D57" s="593"/>
      <c r="E57" s="594">
        <v>529</v>
      </c>
      <c r="F57" s="593"/>
      <c r="G57" s="594">
        <v>634</v>
      </c>
      <c r="H57" s="490"/>
      <c r="J57" s="489" t="s">
        <v>99</v>
      </c>
      <c r="K57" s="474"/>
      <c r="L57" s="592">
        <v>61</v>
      </c>
      <c r="M57" s="593"/>
      <c r="N57" s="594">
        <v>13</v>
      </c>
      <c r="O57" s="593"/>
      <c r="P57" s="594">
        <v>48</v>
      </c>
      <c r="Q57" s="490"/>
    </row>
    <row r="58" spans="1:17" ht="12" customHeight="1">
      <c r="A58" s="489" t="s">
        <v>100</v>
      </c>
      <c r="B58" s="483"/>
      <c r="C58" s="605">
        <v>1076</v>
      </c>
      <c r="D58" s="598"/>
      <c r="E58" s="606">
        <v>500</v>
      </c>
      <c r="F58" s="598"/>
      <c r="G58" s="606">
        <v>576</v>
      </c>
      <c r="H58" s="498"/>
      <c r="J58" s="489" t="s">
        <v>101</v>
      </c>
      <c r="K58" s="474"/>
      <c r="L58" s="592">
        <v>40</v>
      </c>
      <c r="M58" s="593"/>
      <c r="N58" s="594">
        <v>11</v>
      </c>
      <c r="O58" s="593"/>
      <c r="P58" s="594">
        <v>29</v>
      </c>
      <c r="Q58" s="490"/>
    </row>
    <row r="59" spans="1:17" ht="12" customHeight="1">
      <c r="A59" s="500" t="s">
        <v>102</v>
      </c>
      <c r="B59" s="501" t="s">
        <v>837</v>
      </c>
      <c r="C59" s="592">
        <v>5257</v>
      </c>
      <c r="D59" s="593"/>
      <c r="E59" s="594">
        <v>2472</v>
      </c>
      <c r="F59" s="593"/>
      <c r="G59" s="594">
        <v>2785</v>
      </c>
      <c r="H59" s="490"/>
      <c r="J59" s="500" t="s">
        <v>103</v>
      </c>
      <c r="K59" s="502" t="s">
        <v>837</v>
      </c>
      <c r="L59" s="602">
        <v>111</v>
      </c>
      <c r="M59" s="603"/>
      <c r="N59" s="604">
        <v>26</v>
      </c>
      <c r="O59" s="603"/>
      <c r="P59" s="604">
        <v>85</v>
      </c>
      <c r="Q59" s="503"/>
    </row>
    <row r="60" spans="1:17" ht="12" customHeight="1">
      <c r="A60" s="504" t="s">
        <v>104</v>
      </c>
      <c r="B60" s="494"/>
      <c r="C60" s="600">
        <v>1093</v>
      </c>
      <c r="D60" s="596"/>
      <c r="E60" s="601">
        <v>529</v>
      </c>
      <c r="F60" s="596"/>
      <c r="G60" s="601">
        <v>564</v>
      </c>
      <c r="H60" s="495"/>
      <c r="J60" s="504" t="s">
        <v>105</v>
      </c>
      <c r="K60" s="505"/>
      <c r="L60" s="592">
        <v>40</v>
      </c>
      <c r="M60" s="593"/>
      <c r="N60" s="594">
        <v>11</v>
      </c>
      <c r="O60" s="593"/>
      <c r="P60" s="594">
        <v>29</v>
      </c>
      <c r="Q60" s="490"/>
    </row>
    <row r="61" spans="1:17" ht="12" customHeight="1">
      <c r="A61" s="489" t="s">
        <v>106</v>
      </c>
      <c r="B61" s="483"/>
      <c r="C61" s="592">
        <v>1097</v>
      </c>
      <c r="D61" s="593"/>
      <c r="E61" s="594">
        <v>493</v>
      </c>
      <c r="F61" s="593"/>
      <c r="G61" s="594">
        <v>604</v>
      </c>
      <c r="H61" s="490"/>
      <c r="J61" s="489" t="s">
        <v>107</v>
      </c>
      <c r="K61" s="474"/>
      <c r="L61" s="592">
        <v>22</v>
      </c>
      <c r="M61" s="593"/>
      <c r="N61" s="594">
        <v>6</v>
      </c>
      <c r="O61" s="593"/>
      <c r="P61" s="594">
        <v>16</v>
      </c>
      <c r="Q61" s="490"/>
    </row>
    <row r="62" spans="1:17" ht="12" customHeight="1">
      <c r="A62" s="489" t="s">
        <v>108</v>
      </c>
      <c r="B62" s="483"/>
      <c r="C62" s="592">
        <v>1077</v>
      </c>
      <c r="D62" s="593"/>
      <c r="E62" s="594">
        <v>525</v>
      </c>
      <c r="F62" s="593"/>
      <c r="G62" s="594">
        <v>552</v>
      </c>
      <c r="H62" s="490"/>
      <c r="J62" s="489" t="s">
        <v>109</v>
      </c>
      <c r="K62" s="474"/>
      <c r="L62" s="592">
        <v>27</v>
      </c>
      <c r="M62" s="593"/>
      <c r="N62" s="594">
        <v>5</v>
      </c>
      <c r="O62" s="593"/>
      <c r="P62" s="594">
        <v>22</v>
      </c>
      <c r="Q62" s="490"/>
    </row>
    <row r="63" spans="1:17" ht="12" customHeight="1">
      <c r="A63" s="489" t="s">
        <v>110</v>
      </c>
      <c r="B63" s="483"/>
      <c r="C63" s="592">
        <v>1006</v>
      </c>
      <c r="D63" s="593"/>
      <c r="E63" s="594">
        <v>469</v>
      </c>
      <c r="F63" s="593"/>
      <c r="G63" s="594">
        <v>537</v>
      </c>
      <c r="H63" s="490"/>
      <c r="J63" s="489" t="s">
        <v>111</v>
      </c>
      <c r="K63" s="474"/>
      <c r="L63" s="592">
        <v>12</v>
      </c>
      <c r="M63" s="593"/>
      <c r="N63" s="594">
        <v>3</v>
      </c>
      <c r="O63" s="593"/>
      <c r="P63" s="594">
        <v>9</v>
      </c>
      <c r="Q63" s="490"/>
    </row>
    <row r="64" spans="1:17" ht="12" customHeight="1">
      <c r="A64" s="499" t="s">
        <v>112</v>
      </c>
      <c r="B64" s="497"/>
      <c r="C64" s="592">
        <v>984</v>
      </c>
      <c r="D64" s="593"/>
      <c r="E64" s="594">
        <v>456</v>
      </c>
      <c r="F64" s="593"/>
      <c r="G64" s="594">
        <v>528</v>
      </c>
      <c r="H64" s="490"/>
      <c r="J64" s="499" t="s">
        <v>113</v>
      </c>
      <c r="K64" s="476"/>
      <c r="L64" s="605">
        <v>10</v>
      </c>
      <c r="M64" s="598"/>
      <c r="N64" s="606">
        <v>1</v>
      </c>
      <c r="O64" s="598"/>
      <c r="P64" s="606">
        <v>9</v>
      </c>
      <c r="Q64" s="498"/>
    </row>
    <row r="65" spans="1:17" ht="12" customHeight="1">
      <c r="A65" s="492" t="s">
        <v>114</v>
      </c>
      <c r="B65" s="506" t="s">
        <v>837</v>
      </c>
      <c r="C65" s="602">
        <v>5661</v>
      </c>
      <c r="D65" s="603"/>
      <c r="E65" s="604">
        <v>2606</v>
      </c>
      <c r="F65" s="603"/>
      <c r="G65" s="604">
        <v>3055</v>
      </c>
      <c r="H65" s="503"/>
      <c r="J65" s="801" t="s">
        <v>115</v>
      </c>
      <c r="K65" s="802"/>
      <c r="L65" s="607">
        <v>10</v>
      </c>
      <c r="M65" s="608"/>
      <c r="N65" s="609">
        <v>4</v>
      </c>
      <c r="O65" s="608"/>
      <c r="P65" s="609">
        <v>6</v>
      </c>
      <c r="Q65" s="507"/>
    </row>
    <row r="66" spans="1:17" ht="12" customHeight="1">
      <c r="A66" s="489" t="s">
        <v>116</v>
      </c>
      <c r="B66" s="483"/>
      <c r="C66" s="592">
        <v>1010</v>
      </c>
      <c r="D66" s="593"/>
      <c r="E66" s="594">
        <v>468</v>
      </c>
      <c r="F66" s="593"/>
      <c r="G66" s="594">
        <v>542</v>
      </c>
      <c r="H66" s="490"/>
      <c r="J66" s="489"/>
      <c r="K66" s="474"/>
      <c r="L66" s="610"/>
      <c r="M66" s="593"/>
      <c r="N66" s="611"/>
      <c r="O66" s="593"/>
      <c r="P66" s="611"/>
      <c r="Q66" s="490"/>
    </row>
    <row r="67" spans="1:17" ht="12" customHeight="1">
      <c r="A67" s="489" t="s">
        <v>117</v>
      </c>
      <c r="B67" s="483"/>
      <c r="C67" s="592">
        <v>1067</v>
      </c>
      <c r="D67" s="593"/>
      <c r="E67" s="594">
        <v>476</v>
      </c>
      <c r="F67" s="593"/>
      <c r="G67" s="594">
        <v>591</v>
      </c>
      <c r="H67" s="490"/>
      <c r="J67" s="489"/>
      <c r="K67" s="474"/>
      <c r="L67" s="610"/>
      <c r="M67" s="593"/>
      <c r="N67" s="610"/>
      <c r="O67" s="593"/>
      <c r="P67" s="610"/>
      <c r="Q67" s="490"/>
    </row>
    <row r="68" spans="1:17" ht="12" customHeight="1">
      <c r="A68" s="489" t="s">
        <v>118</v>
      </c>
      <c r="B68" s="483"/>
      <c r="C68" s="592">
        <v>1085</v>
      </c>
      <c r="D68" s="593"/>
      <c r="E68" s="594">
        <v>508</v>
      </c>
      <c r="F68" s="593"/>
      <c r="G68" s="594">
        <v>577</v>
      </c>
      <c r="H68" s="490"/>
      <c r="J68" s="489" t="s">
        <v>747</v>
      </c>
      <c r="K68" s="474"/>
      <c r="L68" s="592">
        <v>146</v>
      </c>
      <c r="M68" s="593"/>
      <c r="N68" s="594">
        <v>94</v>
      </c>
      <c r="O68" s="593"/>
      <c r="P68" s="594">
        <v>52</v>
      </c>
      <c r="Q68" s="490"/>
    </row>
    <row r="69" spans="1:17" ht="12" customHeight="1">
      <c r="A69" s="489" t="s">
        <v>119</v>
      </c>
      <c r="B69" s="483"/>
      <c r="C69" s="592">
        <v>1136</v>
      </c>
      <c r="D69" s="593"/>
      <c r="E69" s="594">
        <v>531</v>
      </c>
      <c r="F69" s="593"/>
      <c r="G69" s="594">
        <v>605</v>
      </c>
      <c r="H69" s="490"/>
      <c r="J69" s="489"/>
      <c r="K69" s="474"/>
      <c r="L69" s="610"/>
      <c r="M69" s="593"/>
      <c r="N69" s="610"/>
      <c r="O69" s="593"/>
      <c r="P69" s="610"/>
      <c r="Q69" s="490"/>
    </row>
    <row r="70" spans="1:17" ht="12" customHeight="1">
      <c r="A70" s="499" t="s">
        <v>120</v>
      </c>
      <c r="B70" s="497"/>
      <c r="C70" s="605">
        <v>1363</v>
      </c>
      <c r="D70" s="598"/>
      <c r="E70" s="606">
        <v>623</v>
      </c>
      <c r="F70" s="598"/>
      <c r="G70" s="606">
        <v>740</v>
      </c>
      <c r="H70" s="498"/>
      <c r="J70" s="499"/>
      <c r="K70" s="476"/>
      <c r="L70" s="597"/>
      <c r="M70" s="598"/>
      <c r="N70" s="597"/>
      <c r="O70" s="598"/>
      <c r="P70" s="597"/>
      <c r="Q70" s="498"/>
    </row>
  </sheetData>
  <mergeCells count="9">
    <mergeCell ref="J65:K65"/>
    <mergeCell ref="C3:D3"/>
    <mergeCell ref="J3:K3"/>
    <mergeCell ref="N3:O3"/>
    <mergeCell ref="P3:Q3"/>
    <mergeCell ref="A3:B3"/>
    <mergeCell ref="E3:F3"/>
    <mergeCell ref="G3:H3"/>
    <mergeCell ref="L3:M3"/>
  </mergeCells>
  <hyperlinks>
    <hyperlink ref="A1" location="目次!A19" display="目次へ"/>
  </hyperlinks>
  <printOptions horizontalCentered="1"/>
  <pageMargins left="0.5905511811023623" right="0.5905511811023623" top="0.5905511811023623" bottom="0.5905511811023623" header="0.1968503937007874" footer="0.393700787401574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1">
      <selection activeCell="A2" sqref="A2"/>
    </sheetView>
  </sheetViews>
  <sheetFormatPr defaultColWidth="9.00390625" defaultRowHeight="13.5"/>
  <cols>
    <col min="1" max="1" width="9.375" style="510" customWidth="1"/>
    <col min="2" max="5" width="5.875" style="479" customWidth="1"/>
    <col min="6" max="6" width="6.875" style="479" customWidth="1"/>
    <col min="7" max="7" width="6.875" style="479" bestFit="1" customWidth="1"/>
    <col min="8" max="13" width="6.875" style="479" customWidth="1"/>
    <col min="14" max="14" width="6.875" style="479" bestFit="1" customWidth="1"/>
    <col min="15" max="15" width="6.875" style="481" bestFit="1" customWidth="1"/>
    <col min="16" max="23" width="6.875" style="479" bestFit="1" customWidth="1"/>
    <col min="24" max="24" width="6.75390625" style="479" bestFit="1" customWidth="1"/>
    <col min="25" max="25" width="6.875" style="511" customWidth="1"/>
    <col min="26" max="16384" width="8.00390625" style="479" customWidth="1"/>
  </cols>
  <sheetData>
    <row r="1" s="2" customFormat="1" ht="15" customHeight="1">
      <c r="A1" s="751" t="s">
        <v>1002</v>
      </c>
    </row>
    <row r="2" spans="1:25" ht="22.5" customHeight="1">
      <c r="A2" s="464" t="s">
        <v>538</v>
      </c>
      <c r="B2" s="478"/>
      <c r="J2" s="480"/>
      <c r="K2" s="480"/>
      <c r="O2" s="479"/>
      <c r="U2" s="481"/>
      <c r="W2" s="481"/>
      <c r="Y2" s="479"/>
    </row>
    <row r="3" spans="1:25" s="509" customFormat="1" ht="13.5" customHeight="1">
      <c r="A3" s="647" t="s">
        <v>140</v>
      </c>
      <c r="B3" s="648" t="s">
        <v>542</v>
      </c>
      <c r="C3" s="648" t="s">
        <v>141</v>
      </c>
      <c r="D3" s="648" t="s">
        <v>142</v>
      </c>
      <c r="E3" s="648" t="s">
        <v>143</v>
      </c>
      <c r="F3" s="648" t="s">
        <v>543</v>
      </c>
      <c r="G3" s="648" t="s">
        <v>121</v>
      </c>
      <c r="H3" s="648" t="s">
        <v>122</v>
      </c>
      <c r="I3" s="648" t="s">
        <v>123</v>
      </c>
      <c r="J3" s="648" t="s">
        <v>124</v>
      </c>
      <c r="K3" s="648" t="s">
        <v>125</v>
      </c>
      <c r="L3" s="648" t="s">
        <v>126</v>
      </c>
      <c r="M3" s="648" t="s">
        <v>127</v>
      </c>
      <c r="N3" s="648" t="s">
        <v>544</v>
      </c>
      <c r="O3" s="648" t="s">
        <v>128</v>
      </c>
      <c r="P3" s="648" t="s">
        <v>129</v>
      </c>
      <c r="Q3" s="648" t="s">
        <v>130</v>
      </c>
      <c r="R3" s="648" t="s">
        <v>131</v>
      </c>
      <c r="S3" s="648" t="s">
        <v>132</v>
      </c>
      <c r="T3" s="648" t="s">
        <v>133</v>
      </c>
      <c r="U3" s="648" t="s">
        <v>134</v>
      </c>
      <c r="V3" s="648" t="s">
        <v>135</v>
      </c>
      <c r="W3" s="648" t="s">
        <v>136</v>
      </c>
      <c r="X3" s="649" t="s">
        <v>144</v>
      </c>
      <c r="Y3" s="648" t="s">
        <v>137</v>
      </c>
    </row>
    <row r="4" spans="1:25" ht="13.5" customHeight="1">
      <c r="A4" s="650" t="s">
        <v>138</v>
      </c>
      <c r="B4" s="651">
        <v>83834</v>
      </c>
      <c r="C4" s="652">
        <v>34209</v>
      </c>
      <c r="D4" s="651">
        <v>38705</v>
      </c>
      <c r="E4" s="653">
        <v>45129</v>
      </c>
      <c r="F4" s="653">
        <v>3641</v>
      </c>
      <c r="G4" s="653">
        <v>3367</v>
      </c>
      <c r="H4" s="653">
        <v>3567</v>
      </c>
      <c r="I4" s="653">
        <v>4451</v>
      </c>
      <c r="J4" s="653">
        <v>4909</v>
      </c>
      <c r="K4" s="653">
        <v>6291</v>
      </c>
      <c r="L4" s="653">
        <v>6380</v>
      </c>
      <c r="M4" s="653">
        <v>5823</v>
      </c>
      <c r="N4" s="653">
        <v>5257</v>
      </c>
      <c r="O4" s="653">
        <v>5661</v>
      </c>
      <c r="P4" s="653">
        <v>7324</v>
      </c>
      <c r="Q4" s="653">
        <v>6108</v>
      </c>
      <c r="R4" s="653">
        <v>5482</v>
      </c>
      <c r="S4" s="653">
        <v>5084</v>
      </c>
      <c r="T4" s="653">
        <v>4229</v>
      </c>
      <c r="U4" s="653">
        <v>2897</v>
      </c>
      <c r="V4" s="653">
        <v>1665</v>
      </c>
      <c r="W4" s="653">
        <v>1019</v>
      </c>
      <c r="X4" s="654">
        <v>533</v>
      </c>
      <c r="Y4" s="632">
        <v>146</v>
      </c>
    </row>
    <row r="5" spans="1:25" ht="13.5" customHeight="1">
      <c r="A5" s="655" t="s">
        <v>145</v>
      </c>
      <c r="B5" s="656">
        <v>567</v>
      </c>
      <c r="C5" s="657">
        <v>212</v>
      </c>
      <c r="D5" s="656">
        <v>254</v>
      </c>
      <c r="E5" s="656">
        <v>313</v>
      </c>
      <c r="F5" s="656">
        <v>21</v>
      </c>
      <c r="G5" s="656">
        <v>24</v>
      </c>
      <c r="H5" s="656">
        <v>21</v>
      </c>
      <c r="I5" s="656">
        <v>30</v>
      </c>
      <c r="J5" s="656">
        <v>47</v>
      </c>
      <c r="K5" s="656">
        <v>36</v>
      </c>
      <c r="L5" s="656">
        <v>50</v>
      </c>
      <c r="M5" s="656">
        <v>45</v>
      </c>
      <c r="N5" s="656">
        <v>25</v>
      </c>
      <c r="O5" s="656">
        <v>50</v>
      </c>
      <c r="P5" s="656">
        <v>74</v>
      </c>
      <c r="Q5" s="656">
        <v>62</v>
      </c>
      <c r="R5" s="656">
        <v>32</v>
      </c>
      <c r="S5" s="656">
        <v>26</v>
      </c>
      <c r="T5" s="656">
        <v>11</v>
      </c>
      <c r="U5" s="656">
        <v>4</v>
      </c>
      <c r="V5" s="656">
        <v>4</v>
      </c>
      <c r="W5" s="656">
        <v>3</v>
      </c>
      <c r="X5" s="658" t="s">
        <v>545</v>
      </c>
      <c r="Y5" s="637">
        <v>2</v>
      </c>
    </row>
    <row r="6" spans="1:25" ht="13.5" customHeight="1">
      <c r="A6" s="659" t="s">
        <v>146</v>
      </c>
      <c r="B6" s="653">
        <v>485</v>
      </c>
      <c r="C6" s="660">
        <v>181</v>
      </c>
      <c r="D6" s="653">
        <v>222</v>
      </c>
      <c r="E6" s="653">
        <v>263</v>
      </c>
      <c r="F6" s="653">
        <v>18</v>
      </c>
      <c r="G6" s="653">
        <v>12</v>
      </c>
      <c r="H6" s="653">
        <v>15</v>
      </c>
      <c r="I6" s="653">
        <v>25</v>
      </c>
      <c r="J6" s="653">
        <v>17</v>
      </c>
      <c r="K6" s="653">
        <v>27</v>
      </c>
      <c r="L6" s="653">
        <v>22</v>
      </c>
      <c r="M6" s="653">
        <v>28</v>
      </c>
      <c r="N6" s="653">
        <v>29</v>
      </c>
      <c r="O6" s="653">
        <v>31</v>
      </c>
      <c r="P6" s="653">
        <v>47</v>
      </c>
      <c r="Q6" s="653">
        <v>56</v>
      </c>
      <c r="R6" s="653">
        <v>45</v>
      </c>
      <c r="S6" s="653">
        <v>37</v>
      </c>
      <c r="T6" s="653">
        <v>40</v>
      </c>
      <c r="U6" s="653">
        <v>20</v>
      </c>
      <c r="V6" s="653">
        <v>11</v>
      </c>
      <c r="W6" s="653">
        <v>4</v>
      </c>
      <c r="X6" s="654">
        <v>1</v>
      </c>
      <c r="Y6" s="632" t="s">
        <v>546</v>
      </c>
    </row>
    <row r="7" spans="1:25" ht="13.5" customHeight="1">
      <c r="A7" s="659" t="s">
        <v>148</v>
      </c>
      <c r="B7" s="653">
        <v>698</v>
      </c>
      <c r="C7" s="660">
        <v>272</v>
      </c>
      <c r="D7" s="653">
        <v>320</v>
      </c>
      <c r="E7" s="653">
        <v>378</v>
      </c>
      <c r="F7" s="653">
        <v>13</v>
      </c>
      <c r="G7" s="653">
        <v>19</v>
      </c>
      <c r="H7" s="653">
        <v>25</v>
      </c>
      <c r="I7" s="653">
        <v>37</v>
      </c>
      <c r="J7" s="653">
        <v>27</v>
      </c>
      <c r="K7" s="653">
        <v>29</v>
      </c>
      <c r="L7" s="653">
        <v>33</v>
      </c>
      <c r="M7" s="653">
        <v>27</v>
      </c>
      <c r="N7" s="653">
        <v>37</v>
      </c>
      <c r="O7" s="653">
        <v>42</v>
      </c>
      <c r="P7" s="653">
        <v>66</v>
      </c>
      <c r="Q7" s="653">
        <v>64</v>
      </c>
      <c r="R7" s="653">
        <v>72</v>
      </c>
      <c r="S7" s="653">
        <v>91</v>
      </c>
      <c r="T7" s="653">
        <v>68</v>
      </c>
      <c r="U7" s="653">
        <v>25</v>
      </c>
      <c r="V7" s="653">
        <v>14</v>
      </c>
      <c r="W7" s="653">
        <v>7</v>
      </c>
      <c r="X7" s="654">
        <v>2</v>
      </c>
      <c r="Y7" s="632" t="s">
        <v>546</v>
      </c>
    </row>
    <row r="8" spans="1:25" ht="13.5" customHeight="1">
      <c r="A8" s="659" t="s">
        <v>149</v>
      </c>
      <c r="B8" s="653">
        <v>584</v>
      </c>
      <c r="C8" s="660">
        <v>193</v>
      </c>
      <c r="D8" s="653">
        <v>248</v>
      </c>
      <c r="E8" s="653">
        <v>336</v>
      </c>
      <c r="F8" s="653">
        <v>12</v>
      </c>
      <c r="G8" s="653">
        <v>14</v>
      </c>
      <c r="H8" s="653">
        <v>19</v>
      </c>
      <c r="I8" s="653">
        <v>28</v>
      </c>
      <c r="J8" s="653">
        <v>31</v>
      </c>
      <c r="K8" s="653">
        <v>28</v>
      </c>
      <c r="L8" s="653">
        <v>31</v>
      </c>
      <c r="M8" s="653">
        <v>26</v>
      </c>
      <c r="N8" s="653">
        <v>25</v>
      </c>
      <c r="O8" s="653">
        <v>35</v>
      </c>
      <c r="P8" s="653">
        <v>51</v>
      </c>
      <c r="Q8" s="653">
        <v>50</v>
      </c>
      <c r="R8" s="653">
        <v>46</v>
      </c>
      <c r="S8" s="653">
        <v>50</v>
      </c>
      <c r="T8" s="653">
        <v>31</v>
      </c>
      <c r="U8" s="653">
        <v>38</v>
      </c>
      <c r="V8" s="653">
        <v>18</v>
      </c>
      <c r="W8" s="653">
        <v>19</v>
      </c>
      <c r="X8" s="654">
        <v>29</v>
      </c>
      <c r="Y8" s="632">
        <v>3</v>
      </c>
    </row>
    <row r="9" spans="1:25" ht="13.5" customHeight="1">
      <c r="A9" s="659" t="s">
        <v>150</v>
      </c>
      <c r="B9" s="653">
        <v>51</v>
      </c>
      <c r="C9" s="660">
        <v>51</v>
      </c>
      <c r="D9" s="653">
        <v>38</v>
      </c>
      <c r="E9" s="653">
        <v>13</v>
      </c>
      <c r="F9" s="632" t="s">
        <v>541</v>
      </c>
      <c r="G9" s="632" t="s">
        <v>541</v>
      </c>
      <c r="H9" s="632" t="s">
        <v>541</v>
      </c>
      <c r="I9" s="653">
        <v>21</v>
      </c>
      <c r="J9" s="653">
        <v>24</v>
      </c>
      <c r="K9" s="653">
        <v>5</v>
      </c>
      <c r="L9" s="653">
        <v>1</v>
      </c>
      <c r="M9" s="632" t="s">
        <v>541</v>
      </c>
      <c r="N9" s="632" t="s">
        <v>541</v>
      </c>
      <c r="O9" s="632" t="s">
        <v>541</v>
      </c>
      <c r="P9" s="632" t="s">
        <v>541</v>
      </c>
      <c r="Q9" s="632" t="s">
        <v>541</v>
      </c>
      <c r="R9" s="632" t="s">
        <v>541</v>
      </c>
      <c r="S9" s="632" t="s">
        <v>541</v>
      </c>
      <c r="T9" s="632" t="s">
        <v>541</v>
      </c>
      <c r="U9" s="632" t="s">
        <v>541</v>
      </c>
      <c r="V9" s="632" t="s">
        <v>541</v>
      </c>
      <c r="W9" s="632" t="s">
        <v>541</v>
      </c>
      <c r="X9" s="654" t="s">
        <v>541</v>
      </c>
      <c r="Y9" s="632" t="s">
        <v>541</v>
      </c>
    </row>
    <row r="10" spans="1:25" ht="13.5" customHeight="1">
      <c r="A10" s="655" t="s">
        <v>151</v>
      </c>
      <c r="B10" s="656">
        <v>6373</v>
      </c>
      <c r="C10" s="657">
        <v>2487</v>
      </c>
      <c r="D10" s="656">
        <v>2939</v>
      </c>
      <c r="E10" s="656">
        <v>3434</v>
      </c>
      <c r="F10" s="656">
        <v>308</v>
      </c>
      <c r="G10" s="656">
        <v>324</v>
      </c>
      <c r="H10" s="656">
        <v>297</v>
      </c>
      <c r="I10" s="656">
        <v>324</v>
      </c>
      <c r="J10" s="656">
        <v>299</v>
      </c>
      <c r="K10" s="656">
        <v>420</v>
      </c>
      <c r="L10" s="656">
        <v>494</v>
      </c>
      <c r="M10" s="656">
        <v>495</v>
      </c>
      <c r="N10" s="656">
        <v>473</v>
      </c>
      <c r="O10" s="656">
        <v>454</v>
      </c>
      <c r="P10" s="656">
        <v>541</v>
      </c>
      <c r="Q10" s="656">
        <v>447</v>
      </c>
      <c r="R10" s="656">
        <v>411</v>
      </c>
      <c r="S10" s="656">
        <v>368</v>
      </c>
      <c r="T10" s="656">
        <v>297</v>
      </c>
      <c r="U10" s="656">
        <v>214</v>
      </c>
      <c r="V10" s="656">
        <v>106</v>
      </c>
      <c r="W10" s="656">
        <v>59</v>
      </c>
      <c r="X10" s="658">
        <v>36</v>
      </c>
      <c r="Y10" s="637">
        <v>6</v>
      </c>
    </row>
    <row r="11" spans="1:25" ht="13.5" customHeight="1">
      <c r="A11" s="659" t="s">
        <v>152</v>
      </c>
      <c r="B11" s="653">
        <v>1363</v>
      </c>
      <c r="C11" s="660">
        <v>524</v>
      </c>
      <c r="D11" s="653">
        <v>642</v>
      </c>
      <c r="E11" s="653">
        <v>721</v>
      </c>
      <c r="F11" s="653">
        <v>40</v>
      </c>
      <c r="G11" s="653">
        <v>33</v>
      </c>
      <c r="H11" s="653">
        <v>85</v>
      </c>
      <c r="I11" s="653">
        <v>81</v>
      </c>
      <c r="J11" s="653">
        <v>69</v>
      </c>
      <c r="K11" s="653">
        <v>80</v>
      </c>
      <c r="L11" s="653">
        <v>64</v>
      </c>
      <c r="M11" s="653">
        <v>67</v>
      </c>
      <c r="N11" s="653">
        <v>87</v>
      </c>
      <c r="O11" s="653">
        <v>96</v>
      </c>
      <c r="P11" s="653">
        <v>123</v>
      </c>
      <c r="Q11" s="653">
        <v>116</v>
      </c>
      <c r="R11" s="653">
        <v>101</v>
      </c>
      <c r="S11" s="653">
        <v>97</v>
      </c>
      <c r="T11" s="653">
        <v>85</v>
      </c>
      <c r="U11" s="653">
        <v>61</v>
      </c>
      <c r="V11" s="653">
        <v>40</v>
      </c>
      <c r="W11" s="653">
        <v>21</v>
      </c>
      <c r="X11" s="654">
        <v>9</v>
      </c>
      <c r="Y11" s="632">
        <v>8</v>
      </c>
    </row>
    <row r="12" spans="1:25" ht="13.5" customHeight="1">
      <c r="A12" s="659" t="s">
        <v>153</v>
      </c>
      <c r="B12" s="653">
        <v>1228</v>
      </c>
      <c r="C12" s="660">
        <v>506</v>
      </c>
      <c r="D12" s="653">
        <v>579</v>
      </c>
      <c r="E12" s="653">
        <v>649</v>
      </c>
      <c r="F12" s="653">
        <v>60</v>
      </c>
      <c r="G12" s="653">
        <v>43</v>
      </c>
      <c r="H12" s="653">
        <v>61</v>
      </c>
      <c r="I12" s="653">
        <v>55</v>
      </c>
      <c r="J12" s="653">
        <v>70</v>
      </c>
      <c r="K12" s="653">
        <v>98</v>
      </c>
      <c r="L12" s="653">
        <v>96</v>
      </c>
      <c r="M12" s="653">
        <v>104</v>
      </c>
      <c r="N12" s="653">
        <v>83</v>
      </c>
      <c r="O12" s="653">
        <v>72</v>
      </c>
      <c r="P12" s="653">
        <v>102</v>
      </c>
      <c r="Q12" s="653">
        <v>93</v>
      </c>
      <c r="R12" s="653">
        <v>74</v>
      </c>
      <c r="S12" s="653">
        <v>61</v>
      </c>
      <c r="T12" s="653">
        <v>51</v>
      </c>
      <c r="U12" s="653">
        <v>49</v>
      </c>
      <c r="V12" s="653">
        <v>27</v>
      </c>
      <c r="W12" s="653">
        <v>15</v>
      </c>
      <c r="X12" s="654">
        <v>9</v>
      </c>
      <c r="Y12" s="632">
        <v>5</v>
      </c>
    </row>
    <row r="13" spans="1:25" ht="13.5" customHeight="1">
      <c r="A13" s="659" t="s">
        <v>154</v>
      </c>
      <c r="B13" s="653">
        <v>2772</v>
      </c>
      <c r="C13" s="660">
        <v>1128</v>
      </c>
      <c r="D13" s="653">
        <v>1279</v>
      </c>
      <c r="E13" s="653">
        <v>1493</v>
      </c>
      <c r="F13" s="653">
        <v>100</v>
      </c>
      <c r="G13" s="653">
        <v>113</v>
      </c>
      <c r="H13" s="653">
        <v>96</v>
      </c>
      <c r="I13" s="653">
        <v>106</v>
      </c>
      <c r="J13" s="653">
        <v>145</v>
      </c>
      <c r="K13" s="653">
        <v>184</v>
      </c>
      <c r="L13" s="653">
        <v>200</v>
      </c>
      <c r="M13" s="653">
        <v>201</v>
      </c>
      <c r="N13" s="653">
        <v>163</v>
      </c>
      <c r="O13" s="653">
        <v>145</v>
      </c>
      <c r="P13" s="653">
        <v>202</v>
      </c>
      <c r="Q13" s="653">
        <v>218</v>
      </c>
      <c r="R13" s="653">
        <v>199</v>
      </c>
      <c r="S13" s="653">
        <v>197</v>
      </c>
      <c r="T13" s="653">
        <v>185</v>
      </c>
      <c r="U13" s="653">
        <v>139</v>
      </c>
      <c r="V13" s="653">
        <v>95</v>
      </c>
      <c r="W13" s="653">
        <v>58</v>
      </c>
      <c r="X13" s="654">
        <v>26</v>
      </c>
      <c r="Y13" s="632" t="s">
        <v>547</v>
      </c>
    </row>
    <row r="14" spans="1:25" ht="13.5" customHeight="1">
      <c r="A14" s="661" t="s">
        <v>155</v>
      </c>
      <c r="B14" s="662">
        <v>2369</v>
      </c>
      <c r="C14" s="663">
        <v>986</v>
      </c>
      <c r="D14" s="662">
        <v>1042</v>
      </c>
      <c r="E14" s="662">
        <v>1327</v>
      </c>
      <c r="F14" s="662">
        <v>89</v>
      </c>
      <c r="G14" s="662">
        <v>86</v>
      </c>
      <c r="H14" s="662">
        <v>99</v>
      </c>
      <c r="I14" s="662">
        <v>128</v>
      </c>
      <c r="J14" s="662">
        <v>107</v>
      </c>
      <c r="K14" s="662">
        <v>160</v>
      </c>
      <c r="L14" s="662">
        <v>191</v>
      </c>
      <c r="M14" s="662">
        <v>168</v>
      </c>
      <c r="N14" s="662">
        <v>161</v>
      </c>
      <c r="O14" s="662">
        <v>145</v>
      </c>
      <c r="P14" s="662">
        <v>191</v>
      </c>
      <c r="Q14" s="662">
        <v>141</v>
      </c>
      <c r="R14" s="662">
        <v>162</v>
      </c>
      <c r="S14" s="662">
        <v>176</v>
      </c>
      <c r="T14" s="662">
        <v>164</v>
      </c>
      <c r="U14" s="662">
        <v>104</v>
      </c>
      <c r="V14" s="662">
        <v>53</v>
      </c>
      <c r="W14" s="662">
        <v>30</v>
      </c>
      <c r="X14" s="664">
        <v>12</v>
      </c>
      <c r="Y14" s="642">
        <v>2</v>
      </c>
    </row>
    <row r="15" spans="1:25" ht="13.5" customHeight="1">
      <c r="A15" s="659" t="s">
        <v>156</v>
      </c>
      <c r="B15" s="653">
        <v>2023</v>
      </c>
      <c r="C15" s="660">
        <v>959</v>
      </c>
      <c r="D15" s="653">
        <v>932</v>
      </c>
      <c r="E15" s="653">
        <v>1091</v>
      </c>
      <c r="F15" s="653">
        <v>71</v>
      </c>
      <c r="G15" s="653">
        <v>50</v>
      </c>
      <c r="H15" s="653">
        <v>81</v>
      </c>
      <c r="I15" s="653">
        <v>82</v>
      </c>
      <c r="J15" s="653">
        <v>117</v>
      </c>
      <c r="K15" s="653">
        <v>195</v>
      </c>
      <c r="L15" s="653">
        <v>169</v>
      </c>
      <c r="M15" s="653">
        <v>135</v>
      </c>
      <c r="N15" s="653">
        <v>133</v>
      </c>
      <c r="O15" s="653">
        <v>140</v>
      </c>
      <c r="P15" s="653">
        <v>168</v>
      </c>
      <c r="Q15" s="653">
        <v>148</v>
      </c>
      <c r="R15" s="653">
        <v>126</v>
      </c>
      <c r="S15" s="653">
        <v>147</v>
      </c>
      <c r="T15" s="653">
        <v>102</v>
      </c>
      <c r="U15" s="653">
        <v>83</v>
      </c>
      <c r="V15" s="653">
        <v>39</v>
      </c>
      <c r="W15" s="653">
        <v>23</v>
      </c>
      <c r="X15" s="654">
        <v>12</v>
      </c>
      <c r="Y15" s="632">
        <v>2</v>
      </c>
    </row>
    <row r="16" spans="1:25" ht="13.5" customHeight="1">
      <c r="A16" s="659" t="s">
        <v>157</v>
      </c>
      <c r="B16" s="653">
        <v>1181</v>
      </c>
      <c r="C16" s="660">
        <v>519</v>
      </c>
      <c r="D16" s="653">
        <v>519</v>
      </c>
      <c r="E16" s="653">
        <v>662</v>
      </c>
      <c r="F16" s="653">
        <v>33</v>
      </c>
      <c r="G16" s="653">
        <v>48</v>
      </c>
      <c r="H16" s="653">
        <v>42</v>
      </c>
      <c r="I16" s="653">
        <v>54</v>
      </c>
      <c r="J16" s="653">
        <v>78</v>
      </c>
      <c r="K16" s="653">
        <v>86</v>
      </c>
      <c r="L16" s="653">
        <v>96</v>
      </c>
      <c r="M16" s="653">
        <v>79</v>
      </c>
      <c r="N16" s="653">
        <v>47</v>
      </c>
      <c r="O16" s="653">
        <v>88</v>
      </c>
      <c r="P16" s="653">
        <v>96</v>
      </c>
      <c r="Q16" s="653">
        <v>78</v>
      </c>
      <c r="R16" s="653">
        <v>71</v>
      </c>
      <c r="S16" s="653">
        <v>93</v>
      </c>
      <c r="T16" s="653">
        <v>67</v>
      </c>
      <c r="U16" s="653">
        <v>47</v>
      </c>
      <c r="V16" s="653">
        <v>41</v>
      </c>
      <c r="W16" s="653">
        <v>31</v>
      </c>
      <c r="X16" s="654">
        <v>6</v>
      </c>
      <c r="Y16" s="632" t="s">
        <v>548</v>
      </c>
    </row>
    <row r="17" spans="1:25" ht="13.5" customHeight="1">
      <c r="A17" s="659" t="s">
        <v>158</v>
      </c>
      <c r="B17" s="653">
        <v>1746</v>
      </c>
      <c r="C17" s="660">
        <v>679</v>
      </c>
      <c r="D17" s="653">
        <v>740</v>
      </c>
      <c r="E17" s="653">
        <v>1006</v>
      </c>
      <c r="F17" s="653">
        <v>64</v>
      </c>
      <c r="G17" s="653">
        <v>61</v>
      </c>
      <c r="H17" s="653">
        <v>69</v>
      </c>
      <c r="I17" s="653">
        <v>140</v>
      </c>
      <c r="J17" s="653">
        <v>161</v>
      </c>
      <c r="K17" s="653">
        <v>127</v>
      </c>
      <c r="L17" s="653">
        <v>109</v>
      </c>
      <c r="M17" s="653">
        <v>123</v>
      </c>
      <c r="N17" s="653">
        <v>101</v>
      </c>
      <c r="O17" s="653">
        <v>115</v>
      </c>
      <c r="P17" s="653">
        <v>154</v>
      </c>
      <c r="Q17" s="653">
        <v>103</v>
      </c>
      <c r="R17" s="653">
        <v>90</v>
      </c>
      <c r="S17" s="653">
        <v>88</v>
      </c>
      <c r="T17" s="653">
        <v>86</v>
      </c>
      <c r="U17" s="653">
        <v>79</v>
      </c>
      <c r="V17" s="653">
        <v>44</v>
      </c>
      <c r="W17" s="653">
        <v>16</v>
      </c>
      <c r="X17" s="654">
        <v>10</v>
      </c>
      <c r="Y17" s="632">
        <v>6</v>
      </c>
    </row>
    <row r="18" spans="1:25" ht="13.5" customHeight="1">
      <c r="A18" s="659" t="s">
        <v>139</v>
      </c>
      <c r="B18" s="653">
        <v>4407</v>
      </c>
      <c r="C18" s="660">
        <v>1818</v>
      </c>
      <c r="D18" s="653">
        <v>2030</v>
      </c>
      <c r="E18" s="653">
        <v>2377</v>
      </c>
      <c r="F18" s="653">
        <v>249</v>
      </c>
      <c r="G18" s="653">
        <v>213</v>
      </c>
      <c r="H18" s="653">
        <v>183</v>
      </c>
      <c r="I18" s="653">
        <v>202</v>
      </c>
      <c r="J18" s="653">
        <v>185</v>
      </c>
      <c r="K18" s="653">
        <v>279</v>
      </c>
      <c r="L18" s="653">
        <v>388</v>
      </c>
      <c r="M18" s="653">
        <v>374</v>
      </c>
      <c r="N18" s="653">
        <v>327</v>
      </c>
      <c r="O18" s="653">
        <v>309</v>
      </c>
      <c r="P18" s="653">
        <v>344</v>
      </c>
      <c r="Q18" s="653">
        <v>264</v>
      </c>
      <c r="R18" s="653">
        <v>266</v>
      </c>
      <c r="S18" s="653">
        <v>261</v>
      </c>
      <c r="T18" s="653">
        <v>227</v>
      </c>
      <c r="U18" s="653">
        <v>183</v>
      </c>
      <c r="V18" s="653">
        <v>84</v>
      </c>
      <c r="W18" s="653">
        <v>41</v>
      </c>
      <c r="X18" s="654">
        <v>24</v>
      </c>
      <c r="Y18" s="632">
        <v>4</v>
      </c>
    </row>
    <row r="19" spans="1:25" ht="13.5" customHeight="1">
      <c r="A19" s="659" t="s">
        <v>159</v>
      </c>
      <c r="B19" s="653">
        <v>1296</v>
      </c>
      <c r="C19" s="660">
        <v>558</v>
      </c>
      <c r="D19" s="653">
        <v>578</v>
      </c>
      <c r="E19" s="653">
        <v>718</v>
      </c>
      <c r="F19" s="653">
        <v>58</v>
      </c>
      <c r="G19" s="653">
        <v>41</v>
      </c>
      <c r="H19" s="653">
        <v>39</v>
      </c>
      <c r="I19" s="653">
        <v>57</v>
      </c>
      <c r="J19" s="653">
        <v>79</v>
      </c>
      <c r="K19" s="653">
        <v>109</v>
      </c>
      <c r="L19" s="653">
        <v>97</v>
      </c>
      <c r="M19" s="653">
        <v>100</v>
      </c>
      <c r="N19" s="653">
        <v>73</v>
      </c>
      <c r="O19" s="653">
        <v>81</v>
      </c>
      <c r="P19" s="653">
        <v>107</v>
      </c>
      <c r="Q19" s="653">
        <v>97</v>
      </c>
      <c r="R19" s="653">
        <v>88</v>
      </c>
      <c r="S19" s="653">
        <v>79</v>
      </c>
      <c r="T19" s="653">
        <v>68</v>
      </c>
      <c r="U19" s="653">
        <v>56</v>
      </c>
      <c r="V19" s="653">
        <v>33</v>
      </c>
      <c r="W19" s="653">
        <v>16</v>
      </c>
      <c r="X19" s="654">
        <v>11</v>
      </c>
      <c r="Y19" s="632">
        <v>7</v>
      </c>
    </row>
    <row r="20" spans="1:25" ht="13.5" customHeight="1">
      <c r="A20" s="655" t="s">
        <v>160</v>
      </c>
      <c r="B20" s="656">
        <v>2276</v>
      </c>
      <c r="C20" s="657">
        <v>1040</v>
      </c>
      <c r="D20" s="656">
        <v>1014</v>
      </c>
      <c r="E20" s="656">
        <v>1262</v>
      </c>
      <c r="F20" s="656">
        <v>98</v>
      </c>
      <c r="G20" s="656">
        <v>65</v>
      </c>
      <c r="H20" s="656">
        <v>61</v>
      </c>
      <c r="I20" s="656">
        <v>111</v>
      </c>
      <c r="J20" s="656">
        <v>117</v>
      </c>
      <c r="K20" s="656">
        <v>209</v>
      </c>
      <c r="L20" s="656">
        <v>162</v>
      </c>
      <c r="M20" s="656">
        <v>158</v>
      </c>
      <c r="N20" s="656">
        <v>123</v>
      </c>
      <c r="O20" s="656">
        <v>148</v>
      </c>
      <c r="P20" s="656">
        <v>206</v>
      </c>
      <c r="Q20" s="656">
        <v>185</v>
      </c>
      <c r="R20" s="656">
        <v>141</v>
      </c>
      <c r="S20" s="656">
        <v>146</v>
      </c>
      <c r="T20" s="656">
        <v>148</v>
      </c>
      <c r="U20" s="656">
        <v>92</v>
      </c>
      <c r="V20" s="656">
        <v>51</v>
      </c>
      <c r="W20" s="656">
        <v>32</v>
      </c>
      <c r="X20" s="658">
        <v>20</v>
      </c>
      <c r="Y20" s="637">
        <v>3</v>
      </c>
    </row>
    <row r="21" spans="1:25" ht="13.5" customHeight="1">
      <c r="A21" s="659" t="s">
        <v>161</v>
      </c>
      <c r="B21" s="653">
        <v>805</v>
      </c>
      <c r="C21" s="660">
        <v>428</v>
      </c>
      <c r="D21" s="653">
        <v>377</v>
      </c>
      <c r="E21" s="653">
        <v>428</v>
      </c>
      <c r="F21" s="653">
        <v>15</v>
      </c>
      <c r="G21" s="653">
        <v>25</v>
      </c>
      <c r="H21" s="653">
        <v>23</v>
      </c>
      <c r="I21" s="653">
        <v>28</v>
      </c>
      <c r="J21" s="653">
        <v>41</v>
      </c>
      <c r="K21" s="653">
        <v>68</v>
      </c>
      <c r="L21" s="653">
        <v>54</v>
      </c>
      <c r="M21" s="653">
        <v>45</v>
      </c>
      <c r="N21" s="653">
        <v>45</v>
      </c>
      <c r="O21" s="653">
        <v>64</v>
      </c>
      <c r="P21" s="653">
        <v>70</v>
      </c>
      <c r="Q21" s="653">
        <v>61</v>
      </c>
      <c r="R21" s="653">
        <v>62</v>
      </c>
      <c r="S21" s="653">
        <v>64</v>
      </c>
      <c r="T21" s="653">
        <v>49</v>
      </c>
      <c r="U21" s="653">
        <v>34</v>
      </c>
      <c r="V21" s="653">
        <v>22</v>
      </c>
      <c r="W21" s="653">
        <v>22</v>
      </c>
      <c r="X21" s="654">
        <v>13</v>
      </c>
      <c r="Y21" s="632" t="s">
        <v>549</v>
      </c>
    </row>
    <row r="22" spans="1:25" ht="13.5" customHeight="1">
      <c r="A22" s="659" t="s">
        <v>162</v>
      </c>
      <c r="B22" s="653">
        <v>1156</v>
      </c>
      <c r="C22" s="660">
        <v>531</v>
      </c>
      <c r="D22" s="653">
        <v>523</v>
      </c>
      <c r="E22" s="653">
        <v>633</v>
      </c>
      <c r="F22" s="653">
        <v>49</v>
      </c>
      <c r="G22" s="653">
        <v>48</v>
      </c>
      <c r="H22" s="653">
        <v>36</v>
      </c>
      <c r="I22" s="653">
        <v>44</v>
      </c>
      <c r="J22" s="653">
        <v>50</v>
      </c>
      <c r="K22" s="653">
        <v>68</v>
      </c>
      <c r="L22" s="653">
        <v>88</v>
      </c>
      <c r="M22" s="653">
        <v>89</v>
      </c>
      <c r="N22" s="653">
        <v>79</v>
      </c>
      <c r="O22" s="653">
        <v>73</v>
      </c>
      <c r="P22" s="653">
        <v>105</v>
      </c>
      <c r="Q22" s="653">
        <v>80</v>
      </c>
      <c r="R22" s="653">
        <v>90</v>
      </c>
      <c r="S22" s="653">
        <v>75</v>
      </c>
      <c r="T22" s="653">
        <v>67</v>
      </c>
      <c r="U22" s="653">
        <v>44</v>
      </c>
      <c r="V22" s="653">
        <v>44</v>
      </c>
      <c r="W22" s="653">
        <v>16</v>
      </c>
      <c r="X22" s="654">
        <v>11</v>
      </c>
      <c r="Y22" s="632" t="s">
        <v>550</v>
      </c>
    </row>
    <row r="23" spans="1:25" ht="13.5" customHeight="1">
      <c r="A23" s="659" t="s">
        <v>163</v>
      </c>
      <c r="B23" s="653">
        <v>593</v>
      </c>
      <c r="C23" s="660">
        <v>261</v>
      </c>
      <c r="D23" s="653">
        <v>244</v>
      </c>
      <c r="E23" s="653">
        <v>349</v>
      </c>
      <c r="F23" s="653">
        <v>22</v>
      </c>
      <c r="G23" s="653">
        <v>16</v>
      </c>
      <c r="H23" s="653">
        <v>19</v>
      </c>
      <c r="I23" s="653">
        <v>28</v>
      </c>
      <c r="J23" s="653">
        <v>35</v>
      </c>
      <c r="K23" s="653">
        <v>41</v>
      </c>
      <c r="L23" s="653">
        <v>53</v>
      </c>
      <c r="M23" s="653">
        <v>47</v>
      </c>
      <c r="N23" s="653">
        <v>34</v>
      </c>
      <c r="O23" s="653">
        <v>32</v>
      </c>
      <c r="P23" s="653">
        <v>42</v>
      </c>
      <c r="Q23" s="653">
        <v>41</v>
      </c>
      <c r="R23" s="653">
        <v>54</v>
      </c>
      <c r="S23" s="653">
        <v>36</v>
      </c>
      <c r="T23" s="653">
        <v>42</v>
      </c>
      <c r="U23" s="653">
        <v>21</v>
      </c>
      <c r="V23" s="653">
        <v>12</v>
      </c>
      <c r="W23" s="653">
        <v>11</v>
      </c>
      <c r="X23" s="654">
        <v>7</v>
      </c>
      <c r="Y23" s="632" t="s">
        <v>551</v>
      </c>
    </row>
    <row r="24" spans="1:25" ht="13.5" customHeight="1">
      <c r="A24" s="661" t="s">
        <v>164</v>
      </c>
      <c r="B24" s="662">
        <v>456</v>
      </c>
      <c r="C24" s="663">
        <v>209</v>
      </c>
      <c r="D24" s="662">
        <v>208</v>
      </c>
      <c r="E24" s="662">
        <v>248</v>
      </c>
      <c r="F24" s="662">
        <v>8</v>
      </c>
      <c r="G24" s="662">
        <v>11</v>
      </c>
      <c r="H24" s="662">
        <v>17</v>
      </c>
      <c r="I24" s="662">
        <v>23</v>
      </c>
      <c r="J24" s="662">
        <v>38</v>
      </c>
      <c r="K24" s="662">
        <v>32</v>
      </c>
      <c r="L24" s="662">
        <v>33</v>
      </c>
      <c r="M24" s="662">
        <v>17</v>
      </c>
      <c r="N24" s="662">
        <v>23</v>
      </c>
      <c r="O24" s="662">
        <v>31</v>
      </c>
      <c r="P24" s="662">
        <v>32</v>
      </c>
      <c r="Q24" s="662">
        <v>36</v>
      </c>
      <c r="R24" s="662">
        <v>44</v>
      </c>
      <c r="S24" s="662">
        <v>29</v>
      </c>
      <c r="T24" s="662">
        <v>42</v>
      </c>
      <c r="U24" s="662">
        <v>17</v>
      </c>
      <c r="V24" s="662">
        <v>11</v>
      </c>
      <c r="W24" s="662">
        <v>9</v>
      </c>
      <c r="X24" s="664">
        <v>3</v>
      </c>
      <c r="Y24" s="642" t="s">
        <v>548</v>
      </c>
    </row>
    <row r="25" spans="1:25" ht="13.5" customHeight="1">
      <c r="A25" s="659" t="s">
        <v>165</v>
      </c>
      <c r="B25" s="653">
        <v>876</v>
      </c>
      <c r="C25" s="660">
        <v>366</v>
      </c>
      <c r="D25" s="653">
        <v>391</v>
      </c>
      <c r="E25" s="653">
        <v>485</v>
      </c>
      <c r="F25" s="653">
        <v>32</v>
      </c>
      <c r="G25" s="653">
        <v>36</v>
      </c>
      <c r="H25" s="653">
        <v>29</v>
      </c>
      <c r="I25" s="653">
        <v>40</v>
      </c>
      <c r="J25" s="653">
        <v>48</v>
      </c>
      <c r="K25" s="653">
        <v>56</v>
      </c>
      <c r="L25" s="653">
        <v>62</v>
      </c>
      <c r="M25" s="653">
        <v>73</v>
      </c>
      <c r="N25" s="653">
        <v>61</v>
      </c>
      <c r="O25" s="653">
        <v>50</v>
      </c>
      <c r="P25" s="653">
        <v>90</v>
      </c>
      <c r="Q25" s="653">
        <v>66</v>
      </c>
      <c r="R25" s="653">
        <v>57</v>
      </c>
      <c r="S25" s="653">
        <v>54</v>
      </c>
      <c r="T25" s="653">
        <v>52</v>
      </c>
      <c r="U25" s="653">
        <v>25</v>
      </c>
      <c r="V25" s="653">
        <v>24</v>
      </c>
      <c r="W25" s="653">
        <v>10</v>
      </c>
      <c r="X25" s="654">
        <v>11</v>
      </c>
      <c r="Y25" s="632" t="s">
        <v>552</v>
      </c>
    </row>
    <row r="26" spans="1:25" ht="13.5" customHeight="1">
      <c r="A26" s="659" t="s">
        <v>167</v>
      </c>
      <c r="B26" s="653">
        <v>2480</v>
      </c>
      <c r="C26" s="660">
        <v>1024</v>
      </c>
      <c r="D26" s="653">
        <v>1128</v>
      </c>
      <c r="E26" s="653">
        <v>1352</v>
      </c>
      <c r="F26" s="653">
        <v>129</v>
      </c>
      <c r="G26" s="653">
        <v>102</v>
      </c>
      <c r="H26" s="653">
        <v>104</v>
      </c>
      <c r="I26" s="653">
        <v>138</v>
      </c>
      <c r="J26" s="653">
        <v>143</v>
      </c>
      <c r="K26" s="653">
        <v>190</v>
      </c>
      <c r="L26" s="653">
        <v>215</v>
      </c>
      <c r="M26" s="653">
        <v>160</v>
      </c>
      <c r="N26" s="653">
        <v>178</v>
      </c>
      <c r="O26" s="653">
        <v>160</v>
      </c>
      <c r="P26" s="653">
        <v>206</v>
      </c>
      <c r="Q26" s="653">
        <v>175</v>
      </c>
      <c r="R26" s="653">
        <v>137</v>
      </c>
      <c r="S26" s="653">
        <v>148</v>
      </c>
      <c r="T26" s="653">
        <v>125</v>
      </c>
      <c r="U26" s="653">
        <v>82</v>
      </c>
      <c r="V26" s="653">
        <v>51</v>
      </c>
      <c r="W26" s="653">
        <v>33</v>
      </c>
      <c r="X26" s="654">
        <v>4</v>
      </c>
      <c r="Y26" s="632" t="s">
        <v>553</v>
      </c>
    </row>
    <row r="27" spans="1:25" ht="13.5" customHeight="1">
      <c r="A27" s="659" t="s">
        <v>168</v>
      </c>
      <c r="B27" s="653">
        <v>462</v>
      </c>
      <c r="C27" s="660">
        <v>218</v>
      </c>
      <c r="D27" s="653">
        <v>219</v>
      </c>
      <c r="E27" s="653">
        <v>243</v>
      </c>
      <c r="F27" s="653">
        <v>21</v>
      </c>
      <c r="G27" s="653">
        <v>19</v>
      </c>
      <c r="H27" s="653">
        <v>15</v>
      </c>
      <c r="I27" s="653">
        <v>25</v>
      </c>
      <c r="J27" s="653">
        <v>27</v>
      </c>
      <c r="K27" s="653">
        <v>40</v>
      </c>
      <c r="L27" s="653">
        <v>33</v>
      </c>
      <c r="M27" s="653">
        <v>27</v>
      </c>
      <c r="N27" s="653">
        <v>27</v>
      </c>
      <c r="O27" s="653">
        <v>34</v>
      </c>
      <c r="P27" s="653">
        <v>32</v>
      </c>
      <c r="Q27" s="653">
        <v>23</v>
      </c>
      <c r="R27" s="653">
        <v>44</v>
      </c>
      <c r="S27" s="653">
        <v>33</v>
      </c>
      <c r="T27" s="653">
        <v>24</v>
      </c>
      <c r="U27" s="653">
        <v>11</v>
      </c>
      <c r="V27" s="653">
        <v>14</v>
      </c>
      <c r="W27" s="653">
        <v>5</v>
      </c>
      <c r="X27" s="654">
        <v>1</v>
      </c>
      <c r="Y27" s="632">
        <v>7</v>
      </c>
    </row>
    <row r="28" spans="1:25" ht="13.5" customHeight="1">
      <c r="A28" s="659" t="s">
        <v>169</v>
      </c>
      <c r="B28" s="653">
        <v>1000</v>
      </c>
      <c r="C28" s="660">
        <v>508</v>
      </c>
      <c r="D28" s="653">
        <v>479</v>
      </c>
      <c r="E28" s="653">
        <v>521</v>
      </c>
      <c r="F28" s="653">
        <v>43</v>
      </c>
      <c r="G28" s="653">
        <v>17</v>
      </c>
      <c r="H28" s="653">
        <v>22</v>
      </c>
      <c r="I28" s="653">
        <v>41</v>
      </c>
      <c r="J28" s="653">
        <v>66</v>
      </c>
      <c r="K28" s="653">
        <v>81</v>
      </c>
      <c r="L28" s="653">
        <v>93</v>
      </c>
      <c r="M28" s="653">
        <v>80</v>
      </c>
      <c r="N28" s="653">
        <v>55</v>
      </c>
      <c r="O28" s="653">
        <v>64</v>
      </c>
      <c r="P28" s="653">
        <v>95</v>
      </c>
      <c r="Q28" s="653">
        <v>60</v>
      </c>
      <c r="R28" s="653">
        <v>56</v>
      </c>
      <c r="S28" s="653">
        <v>65</v>
      </c>
      <c r="T28" s="653">
        <v>48</v>
      </c>
      <c r="U28" s="653">
        <v>31</v>
      </c>
      <c r="V28" s="653">
        <v>23</v>
      </c>
      <c r="W28" s="653">
        <v>14</v>
      </c>
      <c r="X28" s="654">
        <v>3</v>
      </c>
      <c r="Y28" s="632">
        <v>43</v>
      </c>
    </row>
    <row r="29" spans="1:25" ht="13.5" customHeight="1">
      <c r="A29" s="659" t="s">
        <v>170</v>
      </c>
      <c r="B29" s="653">
        <v>297</v>
      </c>
      <c r="C29" s="660">
        <v>136</v>
      </c>
      <c r="D29" s="653">
        <v>130</v>
      </c>
      <c r="E29" s="653">
        <v>167</v>
      </c>
      <c r="F29" s="632" t="s">
        <v>550</v>
      </c>
      <c r="G29" s="632" t="s">
        <v>550</v>
      </c>
      <c r="H29" s="653">
        <v>2</v>
      </c>
      <c r="I29" s="653">
        <v>18</v>
      </c>
      <c r="J29" s="653">
        <v>31</v>
      </c>
      <c r="K29" s="653">
        <v>37</v>
      </c>
      <c r="L29" s="653">
        <v>8</v>
      </c>
      <c r="M29" s="653">
        <v>6</v>
      </c>
      <c r="N29" s="653">
        <v>8</v>
      </c>
      <c r="O29" s="653">
        <v>10</v>
      </c>
      <c r="P29" s="653">
        <v>36</v>
      </c>
      <c r="Q29" s="653">
        <v>26</v>
      </c>
      <c r="R29" s="653">
        <v>40</v>
      </c>
      <c r="S29" s="653">
        <v>18</v>
      </c>
      <c r="T29" s="653">
        <v>26</v>
      </c>
      <c r="U29" s="653">
        <v>12</v>
      </c>
      <c r="V29" s="653">
        <v>7</v>
      </c>
      <c r="W29" s="653">
        <v>8</v>
      </c>
      <c r="X29" s="654">
        <v>4</v>
      </c>
      <c r="Y29" s="632" t="s">
        <v>550</v>
      </c>
    </row>
    <row r="30" spans="1:25" ht="13.5" customHeight="1">
      <c r="A30" s="655" t="s">
        <v>171</v>
      </c>
      <c r="B30" s="656">
        <v>340</v>
      </c>
      <c r="C30" s="657">
        <v>150</v>
      </c>
      <c r="D30" s="656">
        <v>169</v>
      </c>
      <c r="E30" s="656">
        <v>171</v>
      </c>
      <c r="F30" s="656">
        <v>25</v>
      </c>
      <c r="G30" s="656">
        <v>13</v>
      </c>
      <c r="H30" s="656">
        <v>9</v>
      </c>
      <c r="I30" s="656">
        <v>12</v>
      </c>
      <c r="J30" s="656">
        <v>14</v>
      </c>
      <c r="K30" s="656">
        <v>41</v>
      </c>
      <c r="L30" s="656">
        <v>49</v>
      </c>
      <c r="M30" s="656">
        <v>25</v>
      </c>
      <c r="N30" s="656">
        <v>22</v>
      </c>
      <c r="O30" s="656">
        <v>27</v>
      </c>
      <c r="P30" s="656">
        <v>19</v>
      </c>
      <c r="Q30" s="656">
        <v>17</v>
      </c>
      <c r="R30" s="656">
        <v>16</v>
      </c>
      <c r="S30" s="656">
        <v>23</v>
      </c>
      <c r="T30" s="656">
        <v>11</v>
      </c>
      <c r="U30" s="656">
        <v>7</v>
      </c>
      <c r="V30" s="656">
        <v>5</v>
      </c>
      <c r="W30" s="656">
        <v>4</v>
      </c>
      <c r="X30" s="658">
        <v>1</v>
      </c>
      <c r="Y30" s="637" t="s">
        <v>554</v>
      </c>
    </row>
    <row r="31" spans="1:25" ht="13.5" customHeight="1">
      <c r="A31" s="659" t="s">
        <v>172</v>
      </c>
      <c r="B31" s="653">
        <v>1712</v>
      </c>
      <c r="C31" s="660">
        <v>718</v>
      </c>
      <c r="D31" s="653">
        <v>774</v>
      </c>
      <c r="E31" s="653">
        <v>938</v>
      </c>
      <c r="F31" s="653">
        <v>73</v>
      </c>
      <c r="G31" s="653">
        <v>46</v>
      </c>
      <c r="H31" s="653">
        <v>56</v>
      </c>
      <c r="I31" s="653">
        <v>73</v>
      </c>
      <c r="J31" s="653">
        <v>82</v>
      </c>
      <c r="K31" s="653">
        <v>147</v>
      </c>
      <c r="L31" s="653">
        <v>139</v>
      </c>
      <c r="M31" s="653">
        <v>127</v>
      </c>
      <c r="N31" s="653">
        <v>93</v>
      </c>
      <c r="O31" s="653">
        <v>101</v>
      </c>
      <c r="P31" s="653">
        <v>154</v>
      </c>
      <c r="Q31" s="653">
        <v>133</v>
      </c>
      <c r="R31" s="653">
        <v>143</v>
      </c>
      <c r="S31" s="653">
        <v>126</v>
      </c>
      <c r="T31" s="653">
        <v>96</v>
      </c>
      <c r="U31" s="653">
        <v>53</v>
      </c>
      <c r="V31" s="653">
        <v>32</v>
      </c>
      <c r="W31" s="653">
        <v>24</v>
      </c>
      <c r="X31" s="654">
        <v>13</v>
      </c>
      <c r="Y31" s="632">
        <v>1</v>
      </c>
    </row>
    <row r="32" spans="1:25" ht="13.5" customHeight="1">
      <c r="A32" s="659" t="s">
        <v>173</v>
      </c>
      <c r="B32" s="653">
        <v>1449</v>
      </c>
      <c r="C32" s="660">
        <v>613</v>
      </c>
      <c r="D32" s="653">
        <v>640</v>
      </c>
      <c r="E32" s="653">
        <v>809</v>
      </c>
      <c r="F32" s="653">
        <v>58</v>
      </c>
      <c r="G32" s="653">
        <v>51</v>
      </c>
      <c r="H32" s="653">
        <v>52</v>
      </c>
      <c r="I32" s="653">
        <v>74</v>
      </c>
      <c r="J32" s="653">
        <v>95</v>
      </c>
      <c r="K32" s="653">
        <v>122</v>
      </c>
      <c r="L32" s="653">
        <v>109</v>
      </c>
      <c r="M32" s="653">
        <v>104</v>
      </c>
      <c r="N32" s="653">
        <v>95</v>
      </c>
      <c r="O32" s="653">
        <v>111</v>
      </c>
      <c r="P32" s="653">
        <v>124</v>
      </c>
      <c r="Q32" s="653">
        <v>103</v>
      </c>
      <c r="R32" s="653">
        <v>88</v>
      </c>
      <c r="S32" s="653">
        <v>86</v>
      </c>
      <c r="T32" s="653">
        <v>76</v>
      </c>
      <c r="U32" s="653">
        <v>50</v>
      </c>
      <c r="V32" s="653">
        <v>27</v>
      </c>
      <c r="W32" s="653">
        <v>15</v>
      </c>
      <c r="X32" s="654">
        <v>9</v>
      </c>
      <c r="Y32" s="632" t="s">
        <v>147</v>
      </c>
    </row>
    <row r="33" spans="1:25" ht="13.5" customHeight="1">
      <c r="A33" s="659" t="s">
        <v>175</v>
      </c>
      <c r="B33" s="653">
        <v>1152</v>
      </c>
      <c r="C33" s="660">
        <v>570</v>
      </c>
      <c r="D33" s="653">
        <v>529</v>
      </c>
      <c r="E33" s="653">
        <v>623</v>
      </c>
      <c r="F33" s="653">
        <v>40</v>
      </c>
      <c r="G33" s="653">
        <v>36</v>
      </c>
      <c r="H33" s="653">
        <v>33</v>
      </c>
      <c r="I33" s="653">
        <v>59</v>
      </c>
      <c r="J33" s="653">
        <v>96</v>
      </c>
      <c r="K33" s="653">
        <v>85</v>
      </c>
      <c r="L33" s="653">
        <v>98</v>
      </c>
      <c r="M33" s="653">
        <v>78</v>
      </c>
      <c r="N33" s="653">
        <v>73</v>
      </c>
      <c r="O33" s="653">
        <v>83</v>
      </c>
      <c r="P33" s="653">
        <v>84</v>
      </c>
      <c r="Q33" s="653">
        <v>77</v>
      </c>
      <c r="R33" s="653">
        <v>60</v>
      </c>
      <c r="S33" s="653">
        <v>72</v>
      </c>
      <c r="T33" s="653">
        <v>75</v>
      </c>
      <c r="U33" s="653">
        <v>52</v>
      </c>
      <c r="V33" s="653">
        <v>30</v>
      </c>
      <c r="W33" s="653">
        <v>13</v>
      </c>
      <c r="X33" s="654">
        <v>4</v>
      </c>
      <c r="Y33" s="632">
        <v>4</v>
      </c>
    </row>
    <row r="34" spans="1:25" ht="13.5" customHeight="1">
      <c r="A34" s="661" t="s">
        <v>176</v>
      </c>
      <c r="B34" s="662">
        <v>751</v>
      </c>
      <c r="C34" s="663">
        <v>374</v>
      </c>
      <c r="D34" s="662">
        <v>355</v>
      </c>
      <c r="E34" s="662">
        <v>396</v>
      </c>
      <c r="F34" s="662">
        <v>14</v>
      </c>
      <c r="G34" s="662">
        <v>17</v>
      </c>
      <c r="H34" s="662">
        <v>27</v>
      </c>
      <c r="I34" s="662">
        <v>26</v>
      </c>
      <c r="J34" s="662">
        <v>54</v>
      </c>
      <c r="K34" s="662">
        <v>60</v>
      </c>
      <c r="L34" s="662">
        <v>60</v>
      </c>
      <c r="M34" s="662">
        <v>55</v>
      </c>
      <c r="N34" s="662">
        <v>43</v>
      </c>
      <c r="O34" s="662">
        <v>40</v>
      </c>
      <c r="P34" s="662">
        <v>56</v>
      </c>
      <c r="Q34" s="662">
        <v>58</v>
      </c>
      <c r="R34" s="662">
        <v>50</v>
      </c>
      <c r="S34" s="662">
        <v>59</v>
      </c>
      <c r="T34" s="662">
        <v>49</v>
      </c>
      <c r="U34" s="662">
        <v>32</v>
      </c>
      <c r="V34" s="662">
        <v>30</v>
      </c>
      <c r="W34" s="662">
        <v>14</v>
      </c>
      <c r="X34" s="664">
        <v>7</v>
      </c>
      <c r="Y34" s="642" t="s">
        <v>174</v>
      </c>
    </row>
    <row r="35" spans="1:25" ht="13.5" customHeight="1">
      <c r="A35" s="659" t="s">
        <v>177</v>
      </c>
      <c r="B35" s="653">
        <v>363</v>
      </c>
      <c r="C35" s="660">
        <v>172</v>
      </c>
      <c r="D35" s="653">
        <v>167</v>
      </c>
      <c r="E35" s="653">
        <v>196</v>
      </c>
      <c r="F35" s="653">
        <v>3</v>
      </c>
      <c r="G35" s="653">
        <v>6</v>
      </c>
      <c r="H35" s="653">
        <v>20</v>
      </c>
      <c r="I35" s="653">
        <v>24</v>
      </c>
      <c r="J35" s="653">
        <v>23</v>
      </c>
      <c r="K35" s="653">
        <v>27</v>
      </c>
      <c r="L35" s="653">
        <v>22</v>
      </c>
      <c r="M35" s="653">
        <v>24</v>
      </c>
      <c r="N35" s="653">
        <v>25</v>
      </c>
      <c r="O35" s="653">
        <v>27</v>
      </c>
      <c r="P35" s="653">
        <v>32</v>
      </c>
      <c r="Q35" s="653">
        <v>17</v>
      </c>
      <c r="R35" s="653">
        <v>26</v>
      </c>
      <c r="S35" s="653">
        <v>27</v>
      </c>
      <c r="T35" s="653">
        <v>18</v>
      </c>
      <c r="U35" s="653">
        <v>20</v>
      </c>
      <c r="V35" s="653">
        <v>11</v>
      </c>
      <c r="W35" s="653">
        <v>6</v>
      </c>
      <c r="X35" s="654">
        <v>3</v>
      </c>
      <c r="Y35" s="632">
        <v>2</v>
      </c>
    </row>
    <row r="36" spans="1:25" ht="13.5" customHeight="1">
      <c r="A36" s="659" t="s">
        <v>178</v>
      </c>
      <c r="B36" s="653">
        <v>336</v>
      </c>
      <c r="C36" s="660">
        <v>151</v>
      </c>
      <c r="D36" s="653">
        <v>157</v>
      </c>
      <c r="E36" s="653">
        <v>179</v>
      </c>
      <c r="F36" s="653">
        <v>6</v>
      </c>
      <c r="G36" s="653">
        <v>10</v>
      </c>
      <c r="H36" s="653">
        <v>16</v>
      </c>
      <c r="I36" s="653">
        <v>10</v>
      </c>
      <c r="J36" s="653">
        <v>22</v>
      </c>
      <c r="K36" s="653">
        <v>36</v>
      </c>
      <c r="L36" s="653">
        <v>24</v>
      </c>
      <c r="M36" s="653">
        <v>25</v>
      </c>
      <c r="N36" s="653">
        <v>15</v>
      </c>
      <c r="O36" s="653">
        <v>11</v>
      </c>
      <c r="P36" s="653">
        <v>27</v>
      </c>
      <c r="Q36" s="653">
        <v>21</v>
      </c>
      <c r="R36" s="653">
        <v>28</v>
      </c>
      <c r="S36" s="653">
        <v>25</v>
      </c>
      <c r="T36" s="653">
        <v>24</v>
      </c>
      <c r="U36" s="653">
        <v>21</v>
      </c>
      <c r="V36" s="653">
        <v>3</v>
      </c>
      <c r="W36" s="653">
        <v>11</v>
      </c>
      <c r="X36" s="654">
        <v>1</v>
      </c>
      <c r="Y36" s="632" t="s">
        <v>555</v>
      </c>
    </row>
    <row r="37" spans="1:25" ht="13.5" customHeight="1">
      <c r="A37" s="659" t="s">
        <v>179</v>
      </c>
      <c r="B37" s="653">
        <v>1066</v>
      </c>
      <c r="C37" s="660">
        <v>474</v>
      </c>
      <c r="D37" s="653">
        <v>512</v>
      </c>
      <c r="E37" s="653">
        <v>554</v>
      </c>
      <c r="F37" s="653">
        <v>48</v>
      </c>
      <c r="G37" s="653">
        <v>44</v>
      </c>
      <c r="H37" s="653">
        <v>38</v>
      </c>
      <c r="I37" s="653">
        <v>47</v>
      </c>
      <c r="J37" s="653">
        <v>55</v>
      </c>
      <c r="K37" s="653">
        <v>102</v>
      </c>
      <c r="L37" s="653">
        <v>85</v>
      </c>
      <c r="M37" s="653">
        <v>95</v>
      </c>
      <c r="N37" s="653">
        <v>76</v>
      </c>
      <c r="O37" s="653">
        <v>80</v>
      </c>
      <c r="P37" s="653">
        <v>92</v>
      </c>
      <c r="Q37" s="653">
        <v>66</v>
      </c>
      <c r="R37" s="653">
        <v>69</v>
      </c>
      <c r="S37" s="653">
        <v>46</v>
      </c>
      <c r="T37" s="653">
        <v>51</v>
      </c>
      <c r="U37" s="653">
        <v>40</v>
      </c>
      <c r="V37" s="653">
        <v>17</v>
      </c>
      <c r="W37" s="653">
        <v>8</v>
      </c>
      <c r="X37" s="654">
        <v>6</v>
      </c>
      <c r="Y37" s="632">
        <v>1</v>
      </c>
    </row>
    <row r="38" spans="1:25" ht="13.5" customHeight="1">
      <c r="A38" s="659" t="s">
        <v>180</v>
      </c>
      <c r="B38" s="653">
        <v>851</v>
      </c>
      <c r="C38" s="660">
        <v>342</v>
      </c>
      <c r="D38" s="653">
        <v>408</v>
      </c>
      <c r="E38" s="653">
        <v>443</v>
      </c>
      <c r="F38" s="653">
        <v>64</v>
      </c>
      <c r="G38" s="653">
        <v>40</v>
      </c>
      <c r="H38" s="653">
        <v>30</v>
      </c>
      <c r="I38" s="653">
        <v>26</v>
      </c>
      <c r="J38" s="653">
        <v>48</v>
      </c>
      <c r="K38" s="653">
        <v>77</v>
      </c>
      <c r="L38" s="653">
        <v>97</v>
      </c>
      <c r="M38" s="653">
        <v>65</v>
      </c>
      <c r="N38" s="653">
        <v>58</v>
      </c>
      <c r="O38" s="653">
        <v>44</v>
      </c>
      <c r="P38" s="653">
        <v>66</v>
      </c>
      <c r="Q38" s="653">
        <v>45</v>
      </c>
      <c r="R38" s="653">
        <v>43</v>
      </c>
      <c r="S38" s="653">
        <v>52</v>
      </c>
      <c r="T38" s="653">
        <v>42</v>
      </c>
      <c r="U38" s="653">
        <v>29</v>
      </c>
      <c r="V38" s="653">
        <v>20</v>
      </c>
      <c r="W38" s="653">
        <v>2</v>
      </c>
      <c r="X38" s="654">
        <v>2</v>
      </c>
      <c r="Y38" s="632">
        <v>1</v>
      </c>
    </row>
    <row r="39" spans="1:25" ht="13.5" customHeight="1">
      <c r="A39" s="659" t="s">
        <v>181</v>
      </c>
      <c r="B39" s="653">
        <v>435</v>
      </c>
      <c r="C39" s="660">
        <v>193</v>
      </c>
      <c r="D39" s="653">
        <v>212</v>
      </c>
      <c r="E39" s="653">
        <v>223</v>
      </c>
      <c r="F39" s="653">
        <v>20</v>
      </c>
      <c r="G39" s="653">
        <v>10</v>
      </c>
      <c r="H39" s="653">
        <v>19</v>
      </c>
      <c r="I39" s="653">
        <v>20</v>
      </c>
      <c r="J39" s="653">
        <v>34</v>
      </c>
      <c r="K39" s="653">
        <v>56</v>
      </c>
      <c r="L39" s="653">
        <v>36</v>
      </c>
      <c r="M39" s="653">
        <v>37</v>
      </c>
      <c r="N39" s="653">
        <v>29</v>
      </c>
      <c r="O39" s="653">
        <v>15</v>
      </c>
      <c r="P39" s="653">
        <v>49</v>
      </c>
      <c r="Q39" s="653">
        <v>22</v>
      </c>
      <c r="R39" s="653">
        <v>22</v>
      </c>
      <c r="S39" s="653">
        <v>19</v>
      </c>
      <c r="T39" s="653">
        <v>14</v>
      </c>
      <c r="U39" s="653">
        <v>17</v>
      </c>
      <c r="V39" s="653">
        <v>10</v>
      </c>
      <c r="W39" s="653">
        <v>2</v>
      </c>
      <c r="X39" s="654">
        <v>1</v>
      </c>
      <c r="Y39" s="632">
        <v>3</v>
      </c>
    </row>
    <row r="40" spans="1:25" ht="13.5" customHeight="1">
      <c r="A40" s="655" t="s">
        <v>182</v>
      </c>
      <c r="B40" s="656">
        <v>3237</v>
      </c>
      <c r="C40" s="657">
        <v>1270</v>
      </c>
      <c r="D40" s="656">
        <v>1559</v>
      </c>
      <c r="E40" s="656">
        <v>1678</v>
      </c>
      <c r="F40" s="656">
        <v>221</v>
      </c>
      <c r="G40" s="656">
        <v>164</v>
      </c>
      <c r="H40" s="656">
        <v>150</v>
      </c>
      <c r="I40" s="656">
        <v>163</v>
      </c>
      <c r="J40" s="656">
        <v>184</v>
      </c>
      <c r="K40" s="656">
        <v>255</v>
      </c>
      <c r="L40" s="656">
        <v>320</v>
      </c>
      <c r="M40" s="656">
        <v>302</v>
      </c>
      <c r="N40" s="656">
        <v>227</v>
      </c>
      <c r="O40" s="656">
        <v>236</v>
      </c>
      <c r="P40" s="656">
        <v>264</v>
      </c>
      <c r="Q40" s="656">
        <v>216</v>
      </c>
      <c r="R40" s="656">
        <v>157</v>
      </c>
      <c r="S40" s="656">
        <v>139</v>
      </c>
      <c r="T40" s="656">
        <v>106</v>
      </c>
      <c r="U40" s="656">
        <v>67</v>
      </c>
      <c r="V40" s="656">
        <v>38</v>
      </c>
      <c r="W40" s="656">
        <v>22</v>
      </c>
      <c r="X40" s="658">
        <v>6</v>
      </c>
      <c r="Y40" s="637" t="s">
        <v>166</v>
      </c>
    </row>
    <row r="41" spans="1:25" ht="13.5" customHeight="1">
      <c r="A41" s="659" t="s">
        <v>183</v>
      </c>
      <c r="B41" s="653">
        <v>601</v>
      </c>
      <c r="C41" s="660">
        <v>234</v>
      </c>
      <c r="D41" s="653">
        <v>274</v>
      </c>
      <c r="E41" s="653">
        <v>327</v>
      </c>
      <c r="F41" s="653">
        <v>14</v>
      </c>
      <c r="G41" s="653">
        <v>11</v>
      </c>
      <c r="H41" s="653">
        <v>22</v>
      </c>
      <c r="I41" s="653">
        <v>46</v>
      </c>
      <c r="J41" s="653">
        <v>37</v>
      </c>
      <c r="K41" s="653">
        <v>44</v>
      </c>
      <c r="L41" s="653">
        <v>26</v>
      </c>
      <c r="M41" s="653">
        <v>24</v>
      </c>
      <c r="N41" s="653">
        <v>32</v>
      </c>
      <c r="O41" s="653">
        <v>48</v>
      </c>
      <c r="P41" s="653">
        <v>64</v>
      </c>
      <c r="Q41" s="653">
        <v>45</v>
      </c>
      <c r="R41" s="653">
        <v>48</v>
      </c>
      <c r="S41" s="653">
        <v>36</v>
      </c>
      <c r="T41" s="653">
        <v>42</v>
      </c>
      <c r="U41" s="653">
        <v>25</v>
      </c>
      <c r="V41" s="653">
        <v>16</v>
      </c>
      <c r="W41" s="653">
        <v>16</v>
      </c>
      <c r="X41" s="654">
        <v>5</v>
      </c>
      <c r="Y41" s="632" t="s">
        <v>556</v>
      </c>
    </row>
    <row r="42" spans="1:25" ht="13.5" customHeight="1">
      <c r="A42" s="659" t="s">
        <v>184</v>
      </c>
      <c r="B42" s="653">
        <v>641</v>
      </c>
      <c r="C42" s="660">
        <v>285</v>
      </c>
      <c r="D42" s="653">
        <v>289</v>
      </c>
      <c r="E42" s="653">
        <v>352</v>
      </c>
      <c r="F42" s="653">
        <v>17</v>
      </c>
      <c r="G42" s="653">
        <v>20</v>
      </c>
      <c r="H42" s="653">
        <v>26</v>
      </c>
      <c r="I42" s="653">
        <v>33</v>
      </c>
      <c r="J42" s="653">
        <v>42</v>
      </c>
      <c r="K42" s="653">
        <v>65</v>
      </c>
      <c r="L42" s="653">
        <v>53</v>
      </c>
      <c r="M42" s="653">
        <v>41</v>
      </c>
      <c r="N42" s="653">
        <v>42</v>
      </c>
      <c r="O42" s="653">
        <v>48</v>
      </c>
      <c r="P42" s="653">
        <v>57</v>
      </c>
      <c r="Q42" s="653">
        <v>47</v>
      </c>
      <c r="R42" s="653">
        <v>38</v>
      </c>
      <c r="S42" s="653">
        <v>41</v>
      </c>
      <c r="T42" s="653">
        <v>30</v>
      </c>
      <c r="U42" s="653">
        <v>20</v>
      </c>
      <c r="V42" s="653">
        <v>7</v>
      </c>
      <c r="W42" s="653">
        <v>6</v>
      </c>
      <c r="X42" s="654">
        <v>6</v>
      </c>
      <c r="Y42" s="632">
        <v>2</v>
      </c>
    </row>
    <row r="43" spans="1:25" ht="13.5" customHeight="1">
      <c r="A43" s="659" t="s">
        <v>185</v>
      </c>
      <c r="B43" s="653">
        <v>720</v>
      </c>
      <c r="C43" s="660">
        <v>301</v>
      </c>
      <c r="D43" s="653">
        <v>325</v>
      </c>
      <c r="E43" s="653">
        <v>395</v>
      </c>
      <c r="F43" s="653">
        <v>29</v>
      </c>
      <c r="G43" s="653">
        <v>26</v>
      </c>
      <c r="H43" s="653">
        <v>25</v>
      </c>
      <c r="I43" s="653">
        <v>39</v>
      </c>
      <c r="J43" s="653">
        <v>39</v>
      </c>
      <c r="K43" s="653">
        <v>65</v>
      </c>
      <c r="L43" s="653">
        <v>43</v>
      </c>
      <c r="M43" s="653">
        <v>55</v>
      </c>
      <c r="N43" s="653">
        <v>55</v>
      </c>
      <c r="O43" s="653">
        <v>40</v>
      </c>
      <c r="P43" s="653">
        <v>61</v>
      </c>
      <c r="Q43" s="653">
        <v>47</v>
      </c>
      <c r="R43" s="653">
        <v>56</v>
      </c>
      <c r="S43" s="653">
        <v>50</v>
      </c>
      <c r="T43" s="653">
        <v>37</v>
      </c>
      <c r="U43" s="653">
        <v>27</v>
      </c>
      <c r="V43" s="653">
        <v>19</v>
      </c>
      <c r="W43" s="653">
        <v>7</v>
      </c>
      <c r="X43" s="654" t="s">
        <v>557</v>
      </c>
      <c r="Y43" s="632" t="s">
        <v>541</v>
      </c>
    </row>
    <row r="44" spans="1:25" ht="13.5" customHeight="1">
      <c r="A44" s="661" t="s">
        <v>186</v>
      </c>
      <c r="B44" s="662">
        <v>968</v>
      </c>
      <c r="C44" s="663">
        <v>421</v>
      </c>
      <c r="D44" s="662">
        <v>459</v>
      </c>
      <c r="E44" s="662">
        <v>509</v>
      </c>
      <c r="F44" s="662">
        <v>37</v>
      </c>
      <c r="G44" s="662">
        <v>30</v>
      </c>
      <c r="H44" s="662">
        <v>31</v>
      </c>
      <c r="I44" s="662">
        <v>53</v>
      </c>
      <c r="J44" s="662">
        <v>67</v>
      </c>
      <c r="K44" s="662">
        <v>83</v>
      </c>
      <c r="L44" s="662">
        <v>75</v>
      </c>
      <c r="M44" s="662">
        <v>59</v>
      </c>
      <c r="N44" s="662">
        <v>57</v>
      </c>
      <c r="O44" s="662">
        <v>67</v>
      </c>
      <c r="P44" s="662">
        <v>77</v>
      </c>
      <c r="Q44" s="662">
        <v>65</v>
      </c>
      <c r="R44" s="662">
        <v>53</v>
      </c>
      <c r="S44" s="662">
        <v>69</v>
      </c>
      <c r="T44" s="662">
        <v>55</v>
      </c>
      <c r="U44" s="662">
        <v>41</v>
      </c>
      <c r="V44" s="662">
        <v>26</v>
      </c>
      <c r="W44" s="662">
        <v>17</v>
      </c>
      <c r="X44" s="664">
        <v>6</v>
      </c>
      <c r="Y44" s="642" t="s">
        <v>558</v>
      </c>
    </row>
    <row r="45" spans="1:25" ht="13.5" customHeight="1">
      <c r="A45" s="659" t="s">
        <v>187</v>
      </c>
      <c r="B45" s="653">
        <v>1022</v>
      </c>
      <c r="C45" s="660">
        <v>433</v>
      </c>
      <c r="D45" s="653">
        <v>485</v>
      </c>
      <c r="E45" s="653">
        <v>537</v>
      </c>
      <c r="F45" s="653">
        <v>56</v>
      </c>
      <c r="G45" s="653">
        <v>48</v>
      </c>
      <c r="H45" s="653">
        <v>24</v>
      </c>
      <c r="I45" s="653">
        <v>39</v>
      </c>
      <c r="J45" s="653">
        <v>70</v>
      </c>
      <c r="K45" s="653">
        <v>95</v>
      </c>
      <c r="L45" s="653">
        <v>102</v>
      </c>
      <c r="M45" s="653">
        <v>96</v>
      </c>
      <c r="N45" s="653">
        <v>61</v>
      </c>
      <c r="O45" s="653">
        <v>58</v>
      </c>
      <c r="P45" s="653">
        <v>70</v>
      </c>
      <c r="Q45" s="653">
        <v>66</v>
      </c>
      <c r="R45" s="653">
        <v>62</v>
      </c>
      <c r="S45" s="653">
        <v>55</v>
      </c>
      <c r="T45" s="653">
        <v>57</v>
      </c>
      <c r="U45" s="653">
        <v>30</v>
      </c>
      <c r="V45" s="653">
        <v>16</v>
      </c>
      <c r="W45" s="653">
        <v>15</v>
      </c>
      <c r="X45" s="654">
        <v>2</v>
      </c>
      <c r="Y45" s="632" t="s">
        <v>559</v>
      </c>
    </row>
    <row r="46" spans="1:25" ht="13.5" customHeight="1">
      <c r="A46" s="659" t="s">
        <v>188</v>
      </c>
      <c r="B46" s="653">
        <v>637</v>
      </c>
      <c r="C46" s="660">
        <v>295</v>
      </c>
      <c r="D46" s="653">
        <v>288</v>
      </c>
      <c r="E46" s="653">
        <v>349</v>
      </c>
      <c r="F46" s="653">
        <v>44</v>
      </c>
      <c r="G46" s="653">
        <v>18</v>
      </c>
      <c r="H46" s="653">
        <v>14</v>
      </c>
      <c r="I46" s="653">
        <v>33</v>
      </c>
      <c r="J46" s="653">
        <v>23</v>
      </c>
      <c r="K46" s="653">
        <v>67</v>
      </c>
      <c r="L46" s="653">
        <v>82</v>
      </c>
      <c r="M46" s="653">
        <v>61</v>
      </c>
      <c r="N46" s="653">
        <v>40</v>
      </c>
      <c r="O46" s="653">
        <v>40</v>
      </c>
      <c r="P46" s="653">
        <v>48</v>
      </c>
      <c r="Q46" s="653">
        <v>55</v>
      </c>
      <c r="R46" s="653">
        <v>36</v>
      </c>
      <c r="S46" s="653">
        <v>22</v>
      </c>
      <c r="T46" s="653">
        <v>26</v>
      </c>
      <c r="U46" s="653">
        <v>14</v>
      </c>
      <c r="V46" s="653">
        <v>6</v>
      </c>
      <c r="W46" s="653">
        <v>4</v>
      </c>
      <c r="X46" s="654">
        <v>4</v>
      </c>
      <c r="Y46" s="632" t="s">
        <v>560</v>
      </c>
    </row>
    <row r="47" spans="1:25" ht="13.5" customHeight="1">
      <c r="A47" s="659" t="s">
        <v>189</v>
      </c>
      <c r="B47" s="653">
        <v>3690</v>
      </c>
      <c r="C47" s="660">
        <v>1421</v>
      </c>
      <c r="D47" s="653">
        <v>1765</v>
      </c>
      <c r="E47" s="653">
        <v>1925</v>
      </c>
      <c r="F47" s="653">
        <v>214</v>
      </c>
      <c r="G47" s="653">
        <v>162</v>
      </c>
      <c r="H47" s="653">
        <v>179</v>
      </c>
      <c r="I47" s="653">
        <v>228</v>
      </c>
      <c r="J47" s="653">
        <v>235</v>
      </c>
      <c r="K47" s="653">
        <v>292</v>
      </c>
      <c r="L47" s="653">
        <v>296</v>
      </c>
      <c r="M47" s="653">
        <v>240</v>
      </c>
      <c r="N47" s="653">
        <v>218</v>
      </c>
      <c r="O47" s="653">
        <v>235</v>
      </c>
      <c r="P47" s="653">
        <v>332</v>
      </c>
      <c r="Q47" s="653">
        <v>257</v>
      </c>
      <c r="R47" s="653">
        <v>221</v>
      </c>
      <c r="S47" s="653">
        <v>180</v>
      </c>
      <c r="T47" s="653">
        <v>176</v>
      </c>
      <c r="U47" s="653">
        <v>125</v>
      </c>
      <c r="V47" s="653">
        <v>63</v>
      </c>
      <c r="W47" s="653">
        <v>25</v>
      </c>
      <c r="X47" s="654">
        <v>12</v>
      </c>
      <c r="Y47" s="632" t="s">
        <v>561</v>
      </c>
    </row>
    <row r="48" spans="1:25" ht="13.5" customHeight="1">
      <c r="A48" s="659" t="s">
        <v>190</v>
      </c>
      <c r="B48" s="653">
        <v>2096</v>
      </c>
      <c r="C48" s="660">
        <v>826</v>
      </c>
      <c r="D48" s="653">
        <v>914</v>
      </c>
      <c r="E48" s="653">
        <v>1182</v>
      </c>
      <c r="F48" s="653">
        <v>104</v>
      </c>
      <c r="G48" s="653">
        <v>93</v>
      </c>
      <c r="H48" s="653">
        <v>80</v>
      </c>
      <c r="I48" s="653">
        <v>76</v>
      </c>
      <c r="J48" s="653">
        <v>91</v>
      </c>
      <c r="K48" s="653">
        <v>160</v>
      </c>
      <c r="L48" s="653">
        <v>187</v>
      </c>
      <c r="M48" s="653">
        <v>132</v>
      </c>
      <c r="N48" s="653">
        <v>125</v>
      </c>
      <c r="O48" s="653">
        <v>124</v>
      </c>
      <c r="P48" s="653">
        <v>151</v>
      </c>
      <c r="Q48" s="653">
        <v>136</v>
      </c>
      <c r="R48" s="653">
        <v>109</v>
      </c>
      <c r="S48" s="653">
        <v>129</v>
      </c>
      <c r="T48" s="653">
        <v>127</v>
      </c>
      <c r="U48" s="653">
        <v>104</v>
      </c>
      <c r="V48" s="653">
        <v>59</v>
      </c>
      <c r="W48" s="653">
        <v>61</v>
      </c>
      <c r="X48" s="654">
        <v>48</v>
      </c>
      <c r="Y48" s="632" t="s">
        <v>559</v>
      </c>
    </row>
    <row r="49" spans="1:25" ht="13.5" customHeight="1">
      <c r="A49" s="659" t="s">
        <v>191</v>
      </c>
      <c r="B49" s="653">
        <v>2212</v>
      </c>
      <c r="C49" s="660">
        <v>848</v>
      </c>
      <c r="D49" s="653">
        <v>1062</v>
      </c>
      <c r="E49" s="653">
        <v>1150</v>
      </c>
      <c r="F49" s="653">
        <v>133</v>
      </c>
      <c r="G49" s="653">
        <v>78</v>
      </c>
      <c r="H49" s="653">
        <v>81</v>
      </c>
      <c r="I49" s="653">
        <v>127</v>
      </c>
      <c r="J49" s="653">
        <v>160</v>
      </c>
      <c r="K49" s="653">
        <v>210</v>
      </c>
      <c r="L49" s="653">
        <v>205</v>
      </c>
      <c r="M49" s="653">
        <v>137</v>
      </c>
      <c r="N49" s="653">
        <v>94</v>
      </c>
      <c r="O49" s="653">
        <v>130</v>
      </c>
      <c r="P49" s="653">
        <v>205</v>
      </c>
      <c r="Q49" s="653">
        <v>188</v>
      </c>
      <c r="R49" s="653">
        <v>150</v>
      </c>
      <c r="S49" s="653">
        <v>112</v>
      </c>
      <c r="T49" s="653">
        <v>68</v>
      </c>
      <c r="U49" s="653">
        <v>58</v>
      </c>
      <c r="V49" s="653">
        <v>38</v>
      </c>
      <c r="W49" s="653">
        <v>23</v>
      </c>
      <c r="X49" s="654">
        <v>12</v>
      </c>
      <c r="Y49" s="632">
        <v>3</v>
      </c>
    </row>
    <row r="50" spans="1:25" ht="13.5" customHeight="1">
      <c r="A50" s="655" t="s">
        <v>192</v>
      </c>
      <c r="B50" s="656">
        <v>2196</v>
      </c>
      <c r="C50" s="657">
        <v>879</v>
      </c>
      <c r="D50" s="656">
        <v>1063</v>
      </c>
      <c r="E50" s="656">
        <v>1133</v>
      </c>
      <c r="F50" s="656">
        <v>153</v>
      </c>
      <c r="G50" s="656">
        <v>121</v>
      </c>
      <c r="H50" s="656">
        <v>112</v>
      </c>
      <c r="I50" s="656">
        <v>92</v>
      </c>
      <c r="J50" s="656">
        <v>119</v>
      </c>
      <c r="K50" s="656">
        <v>174</v>
      </c>
      <c r="L50" s="656">
        <v>237</v>
      </c>
      <c r="M50" s="656">
        <v>203</v>
      </c>
      <c r="N50" s="656">
        <v>161</v>
      </c>
      <c r="O50" s="656">
        <v>131</v>
      </c>
      <c r="P50" s="656">
        <v>164</v>
      </c>
      <c r="Q50" s="656">
        <v>121</v>
      </c>
      <c r="R50" s="656">
        <v>110</v>
      </c>
      <c r="S50" s="656">
        <v>105</v>
      </c>
      <c r="T50" s="656">
        <v>79</v>
      </c>
      <c r="U50" s="656">
        <v>59</v>
      </c>
      <c r="V50" s="656">
        <v>25</v>
      </c>
      <c r="W50" s="656">
        <v>22</v>
      </c>
      <c r="X50" s="658">
        <v>8</v>
      </c>
      <c r="Y50" s="637" t="s">
        <v>553</v>
      </c>
    </row>
    <row r="51" spans="1:25" ht="13.5" customHeight="1">
      <c r="A51" s="659" t="s">
        <v>193</v>
      </c>
      <c r="B51" s="653">
        <v>1762</v>
      </c>
      <c r="C51" s="660">
        <v>668</v>
      </c>
      <c r="D51" s="653">
        <v>821</v>
      </c>
      <c r="E51" s="653">
        <v>941</v>
      </c>
      <c r="F51" s="653">
        <v>96</v>
      </c>
      <c r="G51" s="653">
        <v>106</v>
      </c>
      <c r="H51" s="653">
        <v>86</v>
      </c>
      <c r="I51" s="653">
        <v>96</v>
      </c>
      <c r="J51" s="653">
        <v>94</v>
      </c>
      <c r="K51" s="653">
        <v>115</v>
      </c>
      <c r="L51" s="653">
        <v>133</v>
      </c>
      <c r="M51" s="653">
        <v>152</v>
      </c>
      <c r="N51" s="653">
        <v>123</v>
      </c>
      <c r="O51" s="653">
        <v>134</v>
      </c>
      <c r="P51" s="653">
        <v>132</v>
      </c>
      <c r="Q51" s="653">
        <v>106</v>
      </c>
      <c r="R51" s="653">
        <v>77</v>
      </c>
      <c r="S51" s="653">
        <v>93</v>
      </c>
      <c r="T51" s="653">
        <v>97</v>
      </c>
      <c r="U51" s="653">
        <v>49</v>
      </c>
      <c r="V51" s="653">
        <v>44</v>
      </c>
      <c r="W51" s="653">
        <v>20</v>
      </c>
      <c r="X51" s="654">
        <v>9</v>
      </c>
      <c r="Y51" s="632" t="s">
        <v>547</v>
      </c>
    </row>
    <row r="52" spans="1:25" ht="13.5" customHeight="1">
      <c r="A52" s="659" t="s">
        <v>194</v>
      </c>
      <c r="B52" s="653">
        <v>1469</v>
      </c>
      <c r="C52" s="660">
        <v>636</v>
      </c>
      <c r="D52" s="653">
        <v>692</v>
      </c>
      <c r="E52" s="653">
        <v>777</v>
      </c>
      <c r="F52" s="653">
        <v>52</v>
      </c>
      <c r="G52" s="653">
        <v>66</v>
      </c>
      <c r="H52" s="653">
        <v>82</v>
      </c>
      <c r="I52" s="653">
        <v>86</v>
      </c>
      <c r="J52" s="653">
        <v>68</v>
      </c>
      <c r="K52" s="653">
        <v>98</v>
      </c>
      <c r="L52" s="653">
        <v>113</v>
      </c>
      <c r="M52" s="653">
        <v>114</v>
      </c>
      <c r="N52" s="653">
        <v>132</v>
      </c>
      <c r="O52" s="653">
        <v>112</v>
      </c>
      <c r="P52" s="653">
        <v>119</v>
      </c>
      <c r="Q52" s="653">
        <v>82</v>
      </c>
      <c r="R52" s="653">
        <v>79</v>
      </c>
      <c r="S52" s="653">
        <v>83</v>
      </c>
      <c r="T52" s="653">
        <v>66</v>
      </c>
      <c r="U52" s="653">
        <v>57</v>
      </c>
      <c r="V52" s="653">
        <v>33</v>
      </c>
      <c r="W52" s="653">
        <v>19</v>
      </c>
      <c r="X52" s="654">
        <v>7</v>
      </c>
      <c r="Y52" s="632">
        <v>1</v>
      </c>
    </row>
    <row r="53" spans="1:25" ht="13.5" customHeight="1">
      <c r="A53" s="659" t="s">
        <v>195</v>
      </c>
      <c r="B53" s="653">
        <v>984</v>
      </c>
      <c r="C53" s="660">
        <v>461</v>
      </c>
      <c r="D53" s="653">
        <v>461</v>
      </c>
      <c r="E53" s="653">
        <v>523</v>
      </c>
      <c r="F53" s="653">
        <v>36</v>
      </c>
      <c r="G53" s="653">
        <v>34</v>
      </c>
      <c r="H53" s="653">
        <v>25</v>
      </c>
      <c r="I53" s="653">
        <v>43</v>
      </c>
      <c r="J53" s="653">
        <v>65</v>
      </c>
      <c r="K53" s="653">
        <v>72</v>
      </c>
      <c r="L53" s="653">
        <v>62</v>
      </c>
      <c r="M53" s="653">
        <v>52</v>
      </c>
      <c r="N53" s="653">
        <v>48</v>
      </c>
      <c r="O53" s="653">
        <v>63</v>
      </c>
      <c r="P53" s="653">
        <v>112</v>
      </c>
      <c r="Q53" s="653">
        <v>97</v>
      </c>
      <c r="R53" s="653">
        <v>85</v>
      </c>
      <c r="S53" s="653">
        <v>64</v>
      </c>
      <c r="T53" s="653">
        <v>55</v>
      </c>
      <c r="U53" s="653">
        <v>35</v>
      </c>
      <c r="V53" s="653">
        <v>21</v>
      </c>
      <c r="W53" s="653">
        <v>9</v>
      </c>
      <c r="X53" s="654">
        <v>5</v>
      </c>
      <c r="Y53" s="632">
        <v>1</v>
      </c>
    </row>
    <row r="54" spans="1:25" ht="13.5" customHeight="1">
      <c r="A54" s="661" t="s">
        <v>196</v>
      </c>
      <c r="B54" s="662">
        <v>1251</v>
      </c>
      <c r="C54" s="663">
        <v>395</v>
      </c>
      <c r="D54" s="662">
        <v>593</v>
      </c>
      <c r="E54" s="662">
        <v>658</v>
      </c>
      <c r="F54" s="662">
        <v>43</v>
      </c>
      <c r="G54" s="662">
        <v>76</v>
      </c>
      <c r="H54" s="662">
        <v>121</v>
      </c>
      <c r="I54" s="662">
        <v>101</v>
      </c>
      <c r="J54" s="662">
        <v>80</v>
      </c>
      <c r="K54" s="662">
        <v>72</v>
      </c>
      <c r="L54" s="662">
        <v>64</v>
      </c>
      <c r="M54" s="662">
        <v>85</v>
      </c>
      <c r="N54" s="662">
        <v>144</v>
      </c>
      <c r="O54" s="662">
        <v>119</v>
      </c>
      <c r="P54" s="662">
        <v>126</v>
      </c>
      <c r="Q54" s="662">
        <v>73</v>
      </c>
      <c r="R54" s="662">
        <v>51</v>
      </c>
      <c r="S54" s="662">
        <v>45</v>
      </c>
      <c r="T54" s="662">
        <v>23</v>
      </c>
      <c r="U54" s="662">
        <v>13</v>
      </c>
      <c r="V54" s="662">
        <v>10</v>
      </c>
      <c r="W54" s="662">
        <v>3</v>
      </c>
      <c r="X54" s="664">
        <v>2</v>
      </c>
      <c r="Y54" s="642" t="s">
        <v>548</v>
      </c>
    </row>
    <row r="55" spans="1:25" ht="13.5" customHeight="1">
      <c r="A55" s="659" t="s">
        <v>197</v>
      </c>
      <c r="B55" s="653">
        <v>1478</v>
      </c>
      <c r="C55" s="660">
        <v>498</v>
      </c>
      <c r="D55" s="653">
        <v>689</v>
      </c>
      <c r="E55" s="653">
        <v>789</v>
      </c>
      <c r="F55" s="653">
        <v>27</v>
      </c>
      <c r="G55" s="653">
        <v>42</v>
      </c>
      <c r="H55" s="653">
        <v>69</v>
      </c>
      <c r="I55" s="653">
        <v>112</v>
      </c>
      <c r="J55" s="653">
        <v>119</v>
      </c>
      <c r="K55" s="653">
        <v>91</v>
      </c>
      <c r="L55" s="653">
        <v>63</v>
      </c>
      <c r="M55" s="653">
        <v>52</v>
      </c>
      <c r="N55" s="653">
        <v>75</v>
      </c>
      <c r="O55" s="653">
        <v>129</v>
      </c>
      <c r="P55" s="653">
        <v>175</v>
      </c>
      <c r="Q55" s="653">
        <v>152</v>
      </c>
      <c r="R55" s="653">
        <v>131</v>
      </c>
      <c r="S55" s="653">
        <v>110</v>
      </c>
      <c r="T55" s="653">
        <v>65</v>
      </c>
      <c r="U55" s="653">
        <v>36</v>
      </c>
      <c r="V55" s="653">
        <v>14</v>
      </c>
      <c r="W55" s="653">
        <v>11</v>
      </c>
      <c r="X55" s="654">
        <v>5</v>
      </c>
      <c r="Y55" s="632" t="s">
        <v>559</v>
      </c>
    </row>
    <row r="56" spans="1:25" ht="13.5" customHeight="1">
      <c r="A56" s="659" t="s">
        <v>198</v>
      </c>
      <c r="B56" s="653">
        <v>4333</v>
      </c>
      <c r="C56" s="660">
        <v>1579</v>
      </c>
      <c r="D56" s="653">
        <v>2016</v>
      </c>
      <c r="E56" s="653">
        <v>2317</v>
      </c>
      <c r="F56" s="653">
        <v>179</v>
      </c>
      <c r="G56" s="653">
        <v>225</v>
      </c>
      <c r="H56" s="653">
        <v>238</v>
      </c>
      <c r="I56" s="653">
        <v>279</v>
      </c>
      <c r="J56" s="653">
        <v>318</v>
      </c>
      <c r="K56" s="653">
        <v>326</v>
      </c>
      <c r="L56" s="653">
        <v>323</v>
      </c>
      <c r="M56" s="653">
        <v>282</v>
      </c>
      <c r="N56" s="653">
        <v>284</v>
      </c>
      <c r="O56" s="653">
        <v>347</v>
      </c>
      <c r="P56" s="653">
        <v>406</v>
      </c>
      <c r="Q56" s="653">
        <v>367</v>
      </c>
      <c r="R56" s="653">
        <v>282</v>
      </c>
      <c r="S56" s="653">
        <v>182</v>
      </c>
      <c r="T56" s="653">
        <v>141</v>
      </c>
      <c r="U56" s="653">
        <v>88</v>
      </c>
      <c r="V56" s="653">
        <v>29</v>
      </c>
      <c r="W56" s="653">
        <v>22</v>
      </c>
      <c r="X56" s="654">
        <v>10</v>
      </c>
      <c r="Y56" s="632">
        <v>5</v>
      </c>
    </row>
    <row r="57" spans="1:25" ht="13.5" customHeight="1">
      <c r="A57" s="659" t="s">
        <v>199</v>
      </c>
      <c r="B57" s="653">
        <v>3407</v>
      </c>
      <c r="C57" s="660">
        <v>1234</v>
      </c>
      <c r="D57" s="653">
        <v>1628</v>
      </c>
      <c r="E57" s="653">
        <v>1779</v>
      </c>
      <c r="F57" s="653">
        <v>144</v>
      </c>
      <c r="G57" s="653">
        <v>206</v>
      </c>
      <c r="H57" s="653">
        <v>199</v>
      </c>
      <c r="I57" s="653">
        <v>231</v>
      </c>
      <c r="J57" s="653">
        <v>224</v>
      </c>
      <c r="K57" s="653">
        <v>227</v>
      </c>
      <c r="L57" s="653">
        <v>218</v>
      </c>
      <c r="M57" s="653">
        <v>238</v>
      </c>
      <c r="N57" s="653">
        <v>208</v>
      </c>
      <c r="O57" s="653">
        <v>252</v>
      </c>
      <c r="P57" s="653">
        <v>379</v>
      </c>
      <c r="Q57" s="653">
        <v>250</v>
      </c>
      <c r="R57" s="653">
        <v>224</v>
      </c>
      <c r="S57" s="653">
        <v>179</v>
      </c>
      <c r="T57" s="653">
        <v>110</v>
      </c>
      <c r="U57" s="653">
        <v>55</v>
      </c>
      <c r="V57" s="653">
        <v>29</v>
      </c>
      <c r="W57" s="653">
        <v>11</v>
      </c>
      <c r="X57" s="654">
        <v>6</v>
      </c>
      <c r="Y57" s="632">
        <v>17</v>
      </c>
    </row>
    <row r="58" spans="1:25" ht="13.5" customHeight="1">
      <c r="A58" s="659" t="s">
        <v>200</v>
      </c>
      <c r="B58" s="653">
        <v>1967</v>
      </c>
      <c r="C58" s="660">
        <v>655</v>
      </c>
      <c r="D58" s="653">
        <v>907</v>
      </c>
      <c r="E58" s="653">
        <v>1060</v>
      </c>
      <c r="F58" s="653">
        <v>25</v>
      </c>
      <c r="G58" s="653">
        <v>59</v>
      </c>
      <c r="H58" s="653">
        <v>125</v>
      </c>
      <c r="I58" s="653">
        <v>185</v>
      </c>
      <c r="J58" s="653">
        <v>156</v>
      </c>
      <c r="K58" s="653">
        <v>131</v>
      </c>
      <c r="L58" s="653">
        <v>48</v>
      </c>
      <c r="M58" s="653">
        <v>67</v>
      </c>
      <c r="N58" s="653">
        <v>99</v>
      </c>
      <c r="O58" s="653">
        <v>199</v>
      </c>
      <c r="P58" s="653">
        <v>234</v>
      </c>
      <c r="Q58" s="653">
        <v>199</v>
      </c>
      <c r="R58" s="653">
        <v>162</v>
      </c>
      <c r="S58" s="653">
        <v>107</v>
      </c>
      <c r="T58" s="653">
        <v>80</v>
      </c>
      <c r="U58" s="653">
        <v>44</v>
      </c>
      <c r="V58" s="653">
        <v>22</v>
      </c>
      <c r="W58" s="653">
        <v>15</v>
      </c>
      <c r="X58" s="654">
        <v>8</v>
      </c>
      <c r="Y58" s="632">
        <v>2</v>
      </c>
    </row>
    <row r="59" spans="1:25" ht="13.5" customHeight="1">
      <c r="A59" s="659" t="s">
        <v>201</v>
      </c>
      <c r="B59" s="653">
        <v>1268</v>
      </c>
      <c r="C59" s="660">
        <v>410</v>
      </c>
      <c r="D59" s="653">
        <v>573</v>
      </c>
      <c r="E59" s="653">
        <v>695</v>
      </c>
      <c r="F59" s="653">
        <v>18</v>
      </c>
      <c r="G59" s="653">
        <v>20</v>
      </c>
      <c r="H59" s="653">
        <v>55</v>
      </c>
      <c r="I59" s="653">
        <v>75</v>
      </c>
      <c r="J59" s="653">
        <v>92</v>
      </c>
      <c r="K59" s="653">
        <v>83</v>
      </c>
      <c r="L59" s="653">
        <v>47</v>
      </c>
      <c r="M59" s="653">
        <v>30</v>
      </c>
      <c r="N59" s="653">
        <v>46</v>
      </c>
      <c r="O59" s="653">
        <v>64</v>
      </c>
      <c r="P59" s="653">
        <v>142</v>
      </c>
      <c r="Q59" s="653">
        <v>158</v>
      </c>
      <c r="R59" s="653">
        <v>144</v>
      </c>
      <c r="S59" s="653">
        <v>85</v>
      </c>
      <c r="T59" s="653">
        <v>68</v>
      </c>
      <c r="U59" s="653">
        <v>38</v>
      </c>
      <c r="V59" s="653">
        <v>28</v>
      </c>
      <c r="W59" s="653">
        <v>45</v>
      </c>
      <c r="X59" s="654">
        <v>29</v>
      </c>
      <c r="Y59" s="632">
        <v>1</v>
      </c>
    </row>
    <row r="60" spans="1:25" s="474" customFormat="1" ht="13.5" customHeight="1">
      <c r="A60" s="655" t="s">
        <v>202</v>
      </c>
      <c r="B60" s="656">
        <v>1896</v>
      </c>
      <c r="C60" s="657">
        <v>909</v>
      </c>
      <c r="D60" s="656">
        <v>844</v>
      </c>
      <c r="E60" s="656">
        <v>1052</v>
      </c>
      <c r="F60" s="656">
        <v>95</v>
      </c>
      <c r="G60" s="656">
        <v>69</v>
      </c>
      <c r="H60" s="656">
        <v>63</v>
      </c>
      <c r="I60" s="656">
        <v>77</v>
      </c>
      <c r="J60" s="656">
        <v>51</v>
      </c>
      <c r="K60" s="656">
        <v>128</v>
      </c>
      <c r="L60" s="656">
        <v>122</v>
      </c>
      <c r="M60" s="656">
        <v>92</v>
      </c>
      <c r="N60" s="656">
        <v>60</v>
      </c>
      <c r="O60" s="656">
        <v>77</v>
      </c>
      <c r="P60" s="656">
        <v>123</v>
      </c>
      <c r="Q60" s="656">
        <v>132</v>
      </c>
      <c r="R60" s="656">
        <v>154</v>
      </c>
      <c r="S60" s="656">
        <v>224</v>
      </c>
      <c r="T60" s="656">
        <v>160</v>
      </c>
      <c r="U60" s="656">
        <v>120</v>
      </c>
      <c r="V60" s="656">
        <v>69</v>
      </c>
      <c r="W60" s="656">
        <v>44</v>
      </c>
      <c r="X60" s="658">
        <v>32</v>
      </c>
      <c r="Y60" s="637">
        <v>4</v>
      </c>
    </row>
    <row r="61" spans="1:25" ht="13.5" customHeight="1">
      <c r="A61" s="665" t="s">
        <v>981</v>
      </c>
      <c r="B61" s="666" t="s">
        <v>541</v>
      </c>
      <c r="C61" s="666" t="s">
        <v>541</v>
      </c>
      <c r="D61" s="666" t="s">
        <v>541</v>
      </c>
      <c r="E61" s="666" t="s">
        <v>541</v>
      </c>
      <c r="F61" s="666" t="s">
        <v>541</v>
      </c>
      <c r="G61" s="666" t="s">
        <v>541</v>
      </c>
      <c r="H61" s="666" t="s">
        <v>541</v>
      </c>
      <c r="I61" s="666" t="s">
        <v>541</v>
      </c>
      <c r="J61" s="666" t="s">
        <v>541</v>
      </c>
      <c r="K61" s="666" t="s">
        <v>541</v>
      </c>
      <c r="L61" s="666" t="s">
        <v>541</v>
      </c>
      <c r="M61" s="666" t="s">
        <v>541</v>
      </c>
      <c r="N61" s="666" t="s">
        <v>541</v>
      </c>
      <c r="O61" s="666" t="s">
        <v>541</v>
      </c>
      <c r="P61" s="666" t="s">
        <v>541</v>
      </c>
      <c r="Q61" s="666" t="s">
        <v>541</v>
      </c>
      <c r="R61" s="666" t="s">
        <v>541</v>
      </c>
      <c r="S61" s="666" t="s">
        <v>541</v>
      </c>
      <c r="T61" s="666" t="s">
        <v>541</v>
      </c>
      <c r="U61" s="666" t="s">
        <v>541</v>
      </c>
      <c r="V61" s="666" t="s">
        <v>541</v>
      </c>
      <c r="W61" s="666" t="s">
        <v>541</v>
      </c>
      <c r="X61" s="667" t="s">
        <v>541</v>
      </c>
      <c r="Y61" s="666" t="s">
        <v>541</v>
      </c>
    </row>
  </sheetData>
  <hyperlinks>
    <hyperlink ref="A1" location="目次!A20" display="目次へ"/>
  </hyperlinks>
  <printOptions horizontalCentered="1"/>
  <pageMargins left="0.5905511811023623" right="0.5905511811023623" top="0.5905511811023623" bottom="0.5905511811023623" header="0.1968503937007874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2"/>
  <sheetViews>
    <sheetView workbookViewId="0" topLeftCell="A1">
      <selection activeCell="A2" sqref="A2"/>
    </sheetView>
  </sheetViews>
  <sheetFormatPr defaultColWidth="9.00390625" defaultRowHeight="13.5"/>
  <cols>
    <col min="1" max="1" width="10.625" style="3" customWidth="1"/>
    <col min="2" max="4" width="11.625" style="3" customWidth="1"/>
    <col min="5" max="5" width="11.375" style="3" customWidth="1"/>
    <col min="6" max="6" width="11.625" style="3" customWidth="1"/>
    <col min="7" max="7" width="9.375" style="3" customWidth="1"/>
    <col min="8" max="8" width="13.625" style="3" customWidth="1"/>
    <col min="9" max="16384" width="8.00390625" style="3" customWidth="1"/>
  </cols>
  <sheetData>
    <row r="1" s="2" customFormat="1" ht="15" customHeight="1">
      <c r="A1" s="751" t="s">
        <v>1002</v>
      </c>
    </row>
    <row r="2" ht="18" customHeight="1">
      <c r="A2" s="2" t="s">
        <v>655</v>
      </c>
    </row>
    <row r="3" spans="1:8" ht="15" customHeight="1">
      <c r="A3" s="753" t="s">
        <v>656</v>
      </c>
      <c r="B3" s="755" t="s">
        <v>657</v>
      </c>
      <c r="C3" s="756"/>
      <c r="D3" s="757"/>
      <c r="E3" s="7" t="s">
        <v>658</v>
      </c>
      <c r="F3" s="753" t="s">
        <v>659</v>
      </c>
      <c r="G3" s="7" t="s">
        <v>660</v>
      </c>
      <c r="H3" s="753" t="s">
        <v>661</v>
      </c>
    </row>
    <row r="4" spans="1:8" ht="15" customHeight="1">
      <c r="A4" s="754"/>
      <c r="B4" s="5" t="s">
        <v>662</v>
      </c>
      <c r="C4" s="8" t="s">
        <v>663</v>
      </c>
      <c r="D4" s="6" t="s">
        <v>664</v>
      </c>
      <c r="E4" s="9" t="s">
        <v>665</v>
      </c>
      <c r="F4" s="754"/>
      <c r="G4" s="9" t="s">
        <v>666</v>
      </c>
      <c r="H4" s="754"/>
    </row>
    <row r="5" spans="1:8" s="14" customFormat="1" ht="10.5" customHeight="1">
      <c r="A5" s="10"/>
      <c r="B5" s="10" t="s">
        <v>667</v>
      </c>
      <c r="C5" s="11" t="s">
        <v>667</v>
      </c>
      <c r="D5" s="12" t="s">
        <v>667</v>
      </c>
      <c r="E5" s="13" t="s">
        <v>668</v>
      </c>
      <c r="F5" s="11" t="s">
        <v>669</v>
      </c>
      <c r="G5" s="13" t="s">
        <v>667</v>
      </c>
      <c r="H5" s="11"/>
    </row>
    <row r="6" spans="1:8" ht="18" customHeight="1">
      <c r="A6" s="15" t="s">
        <v>670</v>
      </c>
      <c r="B6" s="16">
        <v>11151</v>
      </c>
      <c r="C6" s="17">
        <v>5478</v>
      </c>
      <c r="D6" s="18">
        <v>5673</v>
      </c>
      <c r="E6" s="19">
        <v>100</v>
      </c>
      <c r="F6" s="20">
        <v>2269</v>
      </c>
      <c r="G6" s="21">
        <f aca="true" t="shared" si="0" ref="G6:G22">B6/F6</f>
        <v>4.914499779638607</v>
      </c>
      <c r="H6" s="22" t="s">
        <v>671</v>
      </c>
    </row>
    <row r="7" spans="1:8" ht="18" customHeight="1">
      <c r="A7" s="15" t="s">
        <v>672</v>
      </c>
      <c r="B7" s="16">
        <v>19101</v>
      </c>
      <c r="C7" s="17">
        <v>9026</v>
      </c>
      <c r="D7" s="18">
        <v>10075</v>
      </c>
      <c r="E7" s="19">
        <v>171</v>
      </c>
      <c r="F7" s="20">
        <v>3886</v>
      </c>
      <c r="G7" s="21">
        <f t="shared" si="0"/>
        <v>4.9153371075656205</v>
      </c>
      <c r="H7" s="22" t="s">
        <v>673</v>
      </c>
    </row>
    <row r="8" spans="1:8" ht="18" customHeight="1">
      <c r="A8" s="15" t="s">
        <v>674</v>
      </c>
      <c r="B8" s="16">
        <v>28404</v>
      </c>
      <c r="C8" s="17">
        <v>13225</v>
      </c>
      <c r="D8" s="18">
        <v>15179</v>
      </c>
      <c r="E8" s="19">
        <v>255</v>
      </c>
      <c r="F8" s="20">
        <v>5708</v>
      </c>
      <c r="G8" s="21">
        <f t="shared" si="0"/>
        <v>4.976173791170288</v>
      </c>
      <c r="H8" s="22" t="s">
        <v>648</v>
      </c>
    </row>
    <row r="9" spans="1:8" ht="18" customHeight="1">
      <c r="A9" s="15" t="s">
        <v>675</v>
      </c>
      <c r="B9" s="16">
        <v>35567</v>
      </c>
      <c r="C9" s="17">
        <v>16738</v>
      </c>
      <c r="D9" s="18">
        <v>18829</v>
      </c>
      <c r="E9" s="19">
        <v>319</v>
      </c>
      <c r="F9" s="20">
        <v>6979</v>
      </c>
      <c r="G9" s="21">
        <f t="shared" si="0"/>
        <v>5.096288866599799</v>
      </c>
      <c r="H9" s="22" t="s">
        <v>649</v>
      </c>
    </row>
    <row r="10" spans="1:8" ht="18" customHeight="1">
      <c r="A10" s="15" t="s">
        <v>676</v>
      </c>
      <c r="B10" s="16">
        <v>39137</v>
      </c>
      <c r="C10" s="17">
        <v>18089</v>
      </c>
      <c r="D10" s="18">
        <v>21048</v>
      </c>
      <c r="E10" s="19">
        <v>351</v>
      </c>
      <c r="F10" s="20">
        <v>7890</v>
      </c>
      <c r="G10" s="21">
        <f t="shared" si="0"/>
        <v>4.960329531051965</v>
      </c>
      <c r="H10" s="22" t="s">
        <v>650</v>
      </c>
    </row>
    <row r="11" spans="1:8" ht="18" customHeight="1">
      <c r="A11" s="15" t="s">
        <v>677</v>
      </c>
      <c r="B11" s="16">
        <v>37033</v>
      </c>
      <c r="C11" s="17">
        <v>18139</v>
      </c>
      <c r="D11" s="18">
        <v>18894</v>
      </c>
      <c r="E11" s="19">
        <v>332</v>
      </c>
      <c r="F11" s="20">
        <v>8666</v>
      </c>
      <c r="G11" s="21">
        <f t="shared" si="0"/>
        <v>4.27336718209093</v>
      </c>
      <c r="H11" s="22" t="s">
        <v>651</v>
      </c>
    </row>
    <row r="12" spans="1:8" ht="18" customHeight="1">
      <c r="A12" s="15" t="s">
        <v>678</v>
      </c>
      <c r="B12" s="16">
        <v>42951</v>
      </c>
      <c r="C12" s="17">
        <v>21493</v>
      </c>
      <c r="D12" s="18">
        <v>21458</v>
      </c>
      <c r="E12" s="19">
        <v>385</v>
      </c>
      <c r="F12" s="20">
        <v>9785</v>
      </c>
      <c r="G12" s="21">
        <f t="shared" si="0"/>
        <v>4.389473684210526</v>
      </c>
      <c r="H12" s="22" t="s">
        <v>652</v>
      </c>
    </row>
    <row r="13" spans="1:8" ht="18" customHeight="1">
      <c r="A13" s="15" t="s">
        <v>679</v>
      </c>
      <c r="B13" s="16">
        <v>50960</v>
      </c>
      <c r="C13" s="17">
        <v>25033</v>
      </c>
      <c r="D13" s="18">
        <v>25927</v>
      </c>
      <c r="E13" s="19">
        <v>457</v>
      </c>
      <c r="F13" s="20">
        <v>11589</v>
      </c>
      <c r="G13" s="21">
        <f t="shared" si="0"/>
        <v>4.397273276382776</v>
      </c>
      <c r="H13" s="22" t="s">
        <v>653</v>
      </c>
    </row>
    <row r="14" spans="1:8" ht="18" customHeight="1">
      <c r="A14" s="15" t="s">
        <v>680</v>
      </c>
      <c r="B14" s="16">
        <v>57050</v>
      </c>
      <c r="C14" s="17">
        <v>27894</v>
      </c>
      <c r="D14" s="18">
        <v>29156</v>
      </c>
      <c r="E14" s="19">
        <v>512</v>
      </c>
      <c r="F14" s="20">
        <v>14221</v>
      </c>
      <c r="G14" s="21">
        <f t="shared" si="0"/>
        <v>4.011672878137965</v>
      </c>
      <c r="H14" s="22" t="s">
        <v>654</v>
      </c>
    </row>
    <row r="15" spans="1:8" ht="18" customHeight="1">
      <c r="A15" s="15" t="s">
        <v>681</v>
      </c>
      <c r="B15" s="16">
        <v>63195</v>
      </c>
      <c r="C15" s="17">
        <v>30687</v>
      </c>
      <c r="D15" s="18">
        <v>32508</v>
      </c>
      <c r="E15" s="19">
        <v>567</v>
      </c>
      <c r="F15" s="20">
        <v>17046</v>
      </c>
      <c r="G15" s="21">
        <f t="shared" si="0"/>
        <v>3.707321365716297</v>
      </c>
      <c r="H15" s="22" t="s">
        <v>682</v>
      </c>
    </row>
    <row r="16" spans="1:8" ht="18" customHeight="1">
      <c r="A16" s="15" t="s">
        <v>683</v>
      </c>
      <c r="B16" s="16">
        <v>70938</v>
      </c>
      <c r="C16" s="17">
        <v>34139</v>
      </c>
      <c r="D16" s="18">
        <v>36799</v>
      </c>
      <c r="E16" s="19">
        <v>636</v>
      </c>
      <c r="F16" s="20">
        <v>20690</v>
      </c>
      <c r="G16" s="21">
        <f t="shared" si="0"/>
        <v>3.4286128564523923</v>
      </c>
      <c r="H16" s="22" t="s">
        <v>684</v>
      </c>
    </row>
    <row r="17" spans="1:8" ht="18" customHeight="1">
      <c r="A17" s="15" t="s">
        <v>685</v>
      </c>
      <c r="B17" s="16">
        <v>76211</v>
      </c>
      <c r="C17" s="17">
        <v>36855</v>
      </c>
      <c r="D17" s="18">
        <v>39356</v>
      </c>
      <c r="E17" s="19">
        <v>683</v>
      </c>
      <c r="F17" s="20">
        <v>23829</v>
      </c>
      <c r="G17" s="21">
        <f t="shared" si="0"/>
        <v>3.198245834907046</v>
      </c>
      <c r="H17" s="22" t="s">
        <v>686</v>
      </c>
    </row>
    <row r="18" spans="1:8" ht="18" customHeight="1">
      <c r="A18" s="15" t="s">
        <v>687</v>
      </c>
      <c r="B18" s="16">
        <v>81745</v>
      </c>
      <c r="C18" s="17">
        <v>38996</v>
      </c>
      <c r="D18" s="18">
        <v>42749</v>
      </c>
      <c r="E18" s="19">
        <v>733</v>
      </c>
      <c r="F18" s="20">
        <v>28614</v>
      </c>
      <c r="G18" s="21">
        <f t="shared" si="0"/>
        <v>2.856818340672398</v>
      </c>
      <c r="H18" s="22" t="s">
        <v>688</v>
      </c>
    </row>
    <row r="19" spans="1:8" ht="18" customHeight="1">
      <c r="A19" s="15" t="s">
        <v>689</v>
      </c>
      <c r="B19" s="16">
        <v>87127</v>
      </c>
      <c r="C19" s="17">
        <v>41275</v>
      </c>
      <c r="D19" s="18">
        <v>45852</v>
      </c>
      <c r="E19" s="19">
        <v>781</v>
      </c>
      <c r="F19" s="20">
        <v>30743</v>
      </c>
      <c r="G19" s="21">
        <f t="shared" si="0"/>
        <v>2.8340435221025926</v>
      </c>
      <c r="H19" s="22" t="s">
        <v>690</v>
      </c>
    </row>
    <row r="20" spans="1:8" ht="18" customHeight="1">
      <c r="A20" s="15" t="s">
        <v>691</v>
      </c>
      <c r="B20" s="16">
        <v>87524</v>
      </c>
      <c r="C20" s="17">
        <v>41130</v>
      </c>
      <c r="D20" s="18">
        <v>46394</v>
      </c>
      <c r="E20" s="19">
        <v>785</v>
      </c>
      <c r="F20" s="20">
        <v>32427</v>
      </c>
      <c r="G20" s="21">
        <f t="shared" si="0"/>
        <v>2.6991087673852037</v>
      </c>
      <c r="H20" s="22" t="s">
        <v>692</v>
      </c>
    </row>
    <row r="21" spans="1:8" ht="18" customHeight="1">
      <c r="A21" s="23" t="s">
        <v>693</v>
      </c>
      <c r="B21" s="19">
        <v>75032</v>
      </c>
      <c r="C21" s="17">
        <v>34928</v>
      </c>
      <c r="D21" s="18">
        <v>40104</v>
      </c>
      <c r="E21" s="19">
        <v>673</v>
      </c>
      <c r="F21" s="20">
        <v>29070</v>
      </c>
      <c r="G21" s="21">
        <f t="shared" si="0"/>
        <v>2.581080151358789</v>
      </c>
      <c r="H21" s="22" t="s">
        <v>694</v>
      </c>
    </row>
    <row r="22" spans="1:8" ht="18" customHeight="1">
      <c r="A22" s="24" t="s">
        <v>695</v>
      </c>
      <c r="B22" s="25">
        <v>83834</v>
      </c>
      <c r="C22" s="26">
        <v>38705</v>
      </c>
      <c r="D22" s="27">
        <v>45129</v>
      </c>
      <c r="E22" s="28">
        <v>752</v>
      </c>
      <c r="F22" s="29">
        <v>34209</v>
      </c>
      <c r="G22" s="30">
        <f t="shared" si="0"/>
        <v>2.4506416440118097</v>
      </c>
      <c r="H22" s="31" t="s">
        <v>696</v>
      </c>
    </row>
  </sheetData>
  <mergeCells count="4">
    <mergeCell ref="H3:H4"/>
    <mergeCell ref="A3:A4"/>
    <mergeCell ref="F3:F4"/>
    <mergeCell ref="B3:D3"/>
  </mergeCells>
  <hyperlinks>
    <hyperlink ref="A1" location="目次!A3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2" sqref="A2"/>
    </sheetView>
  </sheetViews>
  <sheetFormatPr defaultColWidth="9.00390625" defaultRowHeight="13.5"/>
  <cols>
    <col min="1" max="1" width="10.125" style="512" customWidth="1"/>
    <col min="2" max="2" width="6.00390625" style="512" bestFit="1" customWidth="1"/>
    <col min="3" max="3" width="6.50390625" style="512" bestFit="1" customWidth="1"/>
    <col min="4" max="4" width="7.25390625" style="512" bestFit="1" customWidth="1"/>
    <col min="5" max="5" width="7.125" style="512" bestFit="1" customWidth="1"/>
    <col min="6" max="6" width="7.00390625" style="513" bestFit="1" customWidth="1"/>
    <col min="7" max="7" width="5.625" style="512" bestFit="1" customWidth="1"/>
    <col min="8" max="11" width="7.00390625" style="512" bestFit="1" customWidth="1"/>
    <col min="12" max="12" width="6.75390625" style="512" customWidth="1"/>
    <col min="13" max="13" width="3.875" style="512" customWidth="1"/>
    <col min="14" max="14" width="6.75390625" style="512" customWidth="1"/>
    <col min="15" max="16384" width="8.00390625" style="512" customWidth="1"/>
  </cols>
  <sheetData>
    <row r="1" s="2" customFormat="1" ht="15" customHeight="1">
      <c r="A1" s="751" t="s">
        <v>1002</v>
      </c>
    </row>
    <row r="2" ht="22.5" customHeight="1">
      <c r="A2" s="385" t="s">
        <v>205</v>
      </c>
    </row>
    <row r="3" spans="1:13" s="38" customFormat="1" ht="12.75" customHeight="1">
      <c r="A3" s="803" t="s">
        <v>206</v>
      </c>
      <c r="B3" s="803" t="s">
        <v>207</v>
      </c>
      <c r="C3" s="803"/>
      <c r="D3" s="803"/>
      <c r="E3" s="803"/>
      <c r="F3" s="803" t="s">
        <v>208</v>
      </c>
      <c r="G3" s="803"/>
      <c r="H3" s="803"/>
      <c r="I3" s="803" t="s">
        <v>209</v>
      </c>
      <c r="J3" s="803"/>
      <c r="K3" s="803"/>
      <c r="L3" s="803"/>
      <c r="M3" s="805" t="s">
        <v>210</v>
      </c>
    </row>
    <row r="4" spans="1:13" s="38" customFormat="1" ht="22.5" customHeight="1">
      <c r="A4" s="804"/>
      <c r="B4" s="514" t="s">
        <v>709</v>
      </c>
      <c r="C4" s="514" t="s">
        <v>211</v>
      </c>
      <c r="D4" s="514" t="s">
        <v>212</v>
      </c>
      <c r="E4" s="514" t="s">
        <v>213</v>
      </c>
      <c r="F4" s="515" t="s">
        <v>744</v>
      </c>
      <c r="G4" s="516" t="s">
        <v>214</v>
      </c>
      <c r="H4" s="514" t="s">
        <v>746</v>
      </c>
      <c r="I4" s="514" t="s">
        <v>744</v>
      </c>
      <c r="J4" s="514" t="s">
        <v>215</v>
      </c>
      <c r="K4" s="514" t="s">
        <v>746</v>
      </c>
      <c r="L4" s="514" t="s">
        <v>216</v>
      </c>
      <c r="M4" s="804"/>
    </row>
    <row r="5" spans="1:13" ht="10.5" customHeight="1">
      <c r="A5" s="517"/>
      <c r="B5" s="518"/>
      <c r="C5" s="519" t="s">
        <v>667</v>
      </c>
      <c r="D5" s="519" t="s">
        <v>667</v>
      </c>
      <c r="E5" s="519" t="s">
        <v>667</v>
      </c>
      <c r="F5" s="520" t="s">
        <v>217</v>
      </c>
      <c r="G5" s="520" t="s">
        <v>217</v>
      </c>
      <c r="H5" s="520" t="s">
        <v>217</v>
      </c>
      <c r="I5" s="519"/>
      <c r="J5" s="519"/>
      <c r="K5" s="519"/>
      <c r="L5" s="519"/>
      <c r="M5" s="519" t="s">
        <v>667</v>
      </c>
    </row>
    <row r="6" spans="1:13" ht="12.75" customHeight="1">
      <c r="A6" s="630" t="s">
        <v>138</v>
      </c>
      <c r="B6" s="631">
        <v>83834</v>
      </c>
      <c r="C6" s="632">
        <v>10575</v>
      </c>
      <c r="D6" s="632">
        <v>57686</v>
      </c>
      <c r="E6" s="632">
        <v>15427</v>
      </c>
      <c r="F6" s="633">
        <f>C6/B6*100</f>
        <v>12.61421380346876</v>
      </c>
      <c r="G6" s="634">
        <f aca="true" t="shared" si="0" ref="G6:G37">D6/B6*100</f>
        <v>68.80979077701171</v>
      </c>
      <c r="H6" s="634">
        <f>E6/B6*100</f>
        <v>18.40184173485698</v>
      </c>
      <c r="I6" s="634">
        <f>C6/D6*100</f>
        <v>18.332004299136706</v>
      </c>
      <c r="J6" s="634">
        <f>(C6+E6)/D6*100</f>
        <v>45.07506154006171</v>
      </c>
      <c r="K6" s="634">
        <f>E6/D6*100</f>
        <v>26.743057240925005</v>
      </c>
      <c r="L6" s="634">
        <f>E6/C6*100</f>
        <v>145.8817966903073</v>
      </c>
      <c r="M6" s="632">
        <v>146</v>
      </c>
    </row>
    <row r="7" spans="1:13" ht="12.75" customHeight="1">
      <c r="A7" s="635" t="s">
        <v>145</v>
      </c>
      <c r="B7" s="636">
        <v>567</v>
      </c>
      <c r="C7" s="637">
        <v>66</v>
      </c>
      <c r="D7" s="637">
        <v>451</v>
      </c>
      <c r="E7" s="637">
        <v>48</v>
      </c>
      <c r="F7" s="638">
        <f>C7/B7*100</f>
        <v>11.64021164021164</v>
      </c>
      <c r="G7" s="639">
        <f t="shared" si="0"/>
        <v>79.54144620811287</v>
      </c>
      <c r="H7" s="639">
        <f>E7/B7*100</f>
        <v>8.465608465608465</v>
      </c>
      <c r="I7" s="639">
        <f>C7/D7*100</f>
        <v>14.634146341463413</v>
      </c>
      <c r="J7" s="639">
        <f>(C7+E7)/D7*100</f>
        <v>25.277161862527713</v>
      </c>
      <c r="K7" s="639">
        <f>E7/D7*100</f>
        <v>10.643015521064301</v>
      </c>
      <c r="L7" s="639">
        <f>E7/C7*100</f>
        <v>72.72727272727273</v>
      </c>
      <c r="M7" s="637">
        <v>2</v>
      </c>
    </row>
    <row r="8" spans="1:13" ht="12.75" customHeight="1">
      <c r="A8" s="630" t="s">
        <v>146</v>
      </c>
      <c r="B8" s="631">
        <v>485</v>
      </c>
      <c r="C8" s="632">
        <v>45</v>
      </c>
      <c r="D8" s="632">
        <v>327</v>
      </c>
      <c r="E8" s="632">
        <v>113</v>
      </c>
      <c r="F8" s="633">
        <f>C8/B8*100</f>
        <v>9.278350515463918</v>
      </c>
      <c r="G8" s="634">
        <f t="shared" si="0"/>
        <v>67.42268041237114</v>
      </c>
      <c r="H8" s="634">
        <f>E8/B8*100</f>
        <v>23.298969072164947</v>
      </c>
      <c r="I8" s="634">
        <f>C8/D8*100</f>
        <v>13.761467889908257</v>
      </c>
      <c r="J8" s="634">
        <f>(C8+E8)/D8*100</f>
        <v>48.318042813455655</v>
      </c>
      <c r="K8" s="634">
        <f>E8/D8*100</f>
        <v>34.5565749235474</v>
      </c>
      <c r="L8" s="634">
        <f>E8/C8*100</f>
        <v>251.11111111111111</v>
      </c>
      <c r="M8" s="632" t="s">
        <v>204</v>
      </c>
    </row>
    <row r="9" spans="1:13" ht="12.75" customHeight="1">
      <c r="A9" s="630" t="s">
        <v>148</v>
      </c>
      <c r="B9" s="631">
        <v>698</v>
      </c>
      <c r="C9" s="632">
        <v>57</v>
      </c>
      <c r="D9" s="632">
        <v>434</v>
      </c>
      <c r="E9" s="632">
        <v>207</v>
      </c>
      <c r="F9" s="633">
        <f>C9/B9*100</f>
        <v>8.166189111747851</v>
      </c>
      <c r="G9" s="634">
        <f t="shared" si="0"/>
        <v>62.17765042979943</v>
      </c>
      <c r="H9" s="634">
        <f>E9/B9*100</f>
        <v>29.656160458452725</v>
      </c>
      <c r="I9" s="634">
        <f>C9/D9*100</f>
        <v>13.13364055299539</v>
      </c>
      <c r="J9" s="634">
        <f>(C9+E9)/D9*100</f>
        <v>60.82949308755761</v>
      </c>
      <c r="K9" s="634">
        <f>E9/D9*100</f>
        <v>47.69585253456221</v>
      </c>
      <c r="L9" s="634">
        <f>E9/C9*100</f>
        <v>363.15789473684214</v>
      </c>
      <c r="M9" s="632" t="s">
        <v>204</v>
      </c>
    </row>
    <row r="10" spans="1:13" ht="12.75" customHeight="1">
      <c r="A10" s="630" t="s">
        <v>149</v>
      </c>
      <c r="B10" s="631">
        <v>584</v>
      </c>
      <c r="C10" s="632">
        <v>45</v>
      </c>
      <c r="D10" s="632">
        <v>351</v>
      </c>
      <c r="E10" s="632">
        <v>185</v>
      </c>
      <c r="F10" s="633">
        <f>C10/B10*100</f>
        <v>7.705479452054795</v>
      </c>
      <c r="G10" s="634">
        <f t="shared" si="0"/>
        <v>60.1027397260274</v>
      </c>
      <c r="H10" s="634">
        <f>E10/B10*100</f>
        <v>31.67808219178082</v>
      </c>
      <c r="I10" s="634">
        <f>C10/D10*100</f>
        <v>12.82051282051282</v>
      </c>
      <c r="J10" s="634">
        <f>(C10+E10)/D10*100</f>
        <v>65.52706552706553</v>
      </c>
      <c r="K10" s="634">
        <f>E10/D10*100</f>
        <v>52.70655270655271</v>
      </c>
      <c r="L10" s="634">
        <f>E10/C10*100</f>
        <v>411.1111111111111</v>
      </c>
      <c r="M10" s="632">
        <v>3</v>
      </c>
    </row>
    <row r="11" spans="1:13" ht="12.75" customHeight="1">
      <c r="A11" s="640" t="s">
        <v>150</v>
      </c>
      <c r="B11" s="641">
        <v>51</v>
      </c>
      <c r="C11" s="642" t="s">
        <v>204</v>
      </c>
      <c r="D11" s="642">
        <v>51</v>
      </c>
      <c r="E11" s="642" t="s">
        <v>204</v>
      </c>
      <c r="F11" s="643" t="s">
        <v>541</v>
      </c>
      <c r="G11" s="644">
        <f t="shared" si="0"/>
        <v>100</v>
      </c>
      <c r="H11" s="644" t="s">
        <v>541</v>
      </c>
      <c r="I11" s="644" t="s">
        <v>541</v>
      </c>
      <c r="J11" s="644" t="s">
        <v>541</v>
      </c>
      <c r="K11" s="644" t="s">
        <v>541</v>
      </c>
      <c r="L11" s="644" t="s">
        <v>541</v>
      </c>
      <c r="M11" s="642" t="s">
        <v>204</v>
      </c>
    </row>
    <row r="12" spans="1:13" ht="12.75" customHeight="1">
      <c r="A12" s="630" t="s">
        <v>151</v>
      </c>
      <c r="B12" s="631">
        <v>6373</v>
      </c>
      <c r="C12" s="632">
        <v>929</v>
      </c>
      <c r="D12" s="632">
        <v>4358</v>
      </c>
      <c r="E12" s="632">
        <v>1080</v>
      </c>
      <c r="F12" s="633">
        <f aca="true" t="shared" si="1" ref="F12:F43">C12/B12*100</f>
        <v>14.577122234426486</v>
      </c>
      <c r="G12" s="634">
        <f t="shared" si="0"/>
        <v>68.38223756472618</v>
      </c>
      <c r="H12" s="634">
        <f aca="true" t="shared" si="2" ref="H12:H43">E12/B12*100</f>
        <v>16.94649301741723</v>
      </c>
      <c r="I12" s="634">
        <f aca="true" t="shared" si="3" ref="I12:I43">C12/D12*100</f>
        <v>21.317117944011013</v>
      </c>
      <c r="J12" s="634">
        <f aca="true" t="shared" si="4" ref="J12:J43">(C12+E12)/D12*100</f>
        <v>46.099128040385494</v>
      </c>
      <c r="K12" s="634">
        <f aca="true" t="shared" si="5" ref="K12:K43">E12/D12*100</f>
        <v>24.782010096374485</v>
      </c>
      <c r="L12" s="634">
        <f aca="true" t="shared" si="6" ref="L12:L43">E12/C12*100</f>
        <v>116.254036598493</v>
      </c>
      <c r="M12" s="632">
        <v>6</v>
      </c>
    </row>
    <row r="13" spans="1:13" ht="12.75" customHeight="1">
      <c r="A13" s="630" t="s">
        <v>152</v>
      </c>
      <c r="B13" s="631">
        <v>1363</v>
      </c>
      <c r="C13" s="632">
        <v>158</v>
      </c>
      <c r="D13" s="632">
        <v>884</v>
      </c>
      <c r="E13" s="632">
        <v>313</v>
      </c>
      <c r="F13" s="633">
        <f t="shared" si="1"/>
        <v>11.592076302274394</v>
      </c>
      <c r="G13" s="634">
        <f t="shared" si="0"/>
        <v>64.8569332355099</v>
      </c>
      <c r="H13" s="634">
        <f t="shared" si="2"/>
        <v>22.964049889948644</v>
      </c>
      <c r="I13" s="634">
        <f t="shared" si="3"/>
        <v>17.873303167420815</v>
      </c>
      <c r="J13" s="634">
        <f t="shared" si="4"/>
        <v>53.28054298642534</v>
      </c>
      <c r="K13" s="634">
        <f t="shared" si="5"/>
        <v>35.40723981900452</v>
      </c>
      <c r="L13" s="634">
        <f t="shared" si="6"/>
        <v>198.1012658227848</v>
      </c>
      <c r="M13" s="632">
        <v>8</v>
      </c>
    </row>
    <row r="14" spans="1:13" ht="12.75" customHeight="1">
      <c r="A14" s="630" t="s">
        <v>153</v>
      </c>
      <c r="B14" s="631">
        <v>1228</v>
      </c>
      <c r="C14" s="632">
        <v>164</v>
      </c>
      <c r="D14" s="632">
        <v>847</v>
      </c>
      <c r="E14" s="632">
        <v>212</v>
      </c>
      <c r="F14" s="633">
        <f t="shared" si="1"/>
        <v>13.355048859934854</v>
      </c>
      <c r="G14" s="634">
        <f t="shared" si="0"/>
        <v>68.97394136807817</v>
      </c>
      <c r="H14" s="634">
        <f t="shared" si="2"/>
        <v>17.263843648208468</v>
      </c>
      <c r="I14" s="634">
        <f t="shared" si="3"/>
        <v>19.36245572609209</v>
      </c>
      <c r="J14" s="634">
        <f t="shared" si="4"/>
        <v>44.391971664698936</v>
      </c>
      <c r="K14" s="634">
        <f t="shared" si="5"/>
        <v>25.02951593860685</v>
      </c>
      <c r="L14" s="634">
        <f t="shared" si="6"/>
        <v>129.26829268292684</v>
      </c>
      <c r="M14" s="632">
        <v>5</v>
      </c>
    </row>
    <row r="15" spans="1:13" ht="12.75" customHeight="1">
      <c r="A15" s="630" t="s">
        <v>154</v>
      </c>
      <c r="B15" s="631">
        <v>2772</v>
      </c>
      <c r="C15" s="632">
        <v>309</v>
      </c>
      <c r="D15" s="632">
        <v>1763</v>
      </c>
      <c r="E15" s="632">
        <v>700</v>
      </c>
      <c r="F15" s="633">
        <f t="shared" si="1"/>
        <v>11.147186147186147</v>
      </c>
      <c r="G15" s="634">
        <f t="shared" si="0"/>
        <v>63.6002886002886</v>
      </c>
      <c r="H15" s="634">
        <f t="shared" si="2"/>
        <v>25.252525252525253</v>
      </c>
      <c r="I15" s="634">
        <f t="shared" si="3"/>
        <v>17.526942711287578</v>
      </c>
      <c r="J15" s="634">
        <f t="shared" si="4"/>
        <v>57.23199092456041</v>
      </c>
      <c r="K15" s="634">
        <f t="shared" si="5"/>
        <v>39.70504821327283</v>
      </c>
      <c r="L15" s="634">
        <f t="shared" si="6"/>
        <v>226.537216828479</v>
      </c>
      <c r="M15" s="632" t="s">
        <v>204</v>
      </c>
    </row>
    <row r="16" spans="1:13" ht="12.75" customHeight="1">
      <c r="A16" s="630" t="s">
        <v>155</v>
      </c>
      <c r="B16" s="631">
        <v>2369</v>
      </c>
      <c r="C16" s="632">
        <v>274</v>
      </c>
      <c r="D16" s="632">
        <v>1554</v>
      </c>
      <c r="E16" s="632">
        <v>539</v>
      </c>
      <c r="F16" s="633">
        <f t="shared" si="1"/>
        <v>11.566061629379485</v>
      </c>
      <c r="G16" s="634">
        <f t="shared" si="0"/>
        <v>65.59729843815956</v>
      </c>
      <c r="H16" s="634">
        <f t="shared" si="2"/>
        <v>22.752216124947235</v>
      </c>
      <c r="I16" s="634">
        <f t="shared" si="3"/>
        <v>17.63191763191763</v>
      </c>
      <c r="J16" s="634">
        <f t="shared" si="4"/>
        <v>52.316602316602314</v>
      </c>
      <c r="K16" s="634">
        <f t="shared" si="5"/>
        <v>34.68468468468468</v>
      </c>
      <c r="L16" s="634">
        <f t="shared" si="6"/>
        <v>196.71532846715328</v>
      </c>
      <c r="M16" s="632">
        <v>2</v>
      </c>
    </row>
    <row r="17" spans="1:13" ht="12.75" customHeight="1">
      <c r="A17" s="635" t="s">
        <v>156</v>
      </c>
      <c r="B17" s="636">
        <v>2023</v>
      </c>
      <c r="C17" s="637">
        <v>202</v>
      </c>
      <c r="D17" s="637">
        <v>1413</v>
      </c>
      <c r="E17" s="637">
        <v>406</v>
      </c>
      <c r="F17" s="638">
        <f t="shared" si="1"/>
        <v>9.985170538803757</v>
      </c>
      <c r="G17" s="639">
        <f t="shared" si="0"/>
        <v>69.84676223430549</v>
      </c>
      <c r="H17" s="639">
        <f t="shared" si="2"/>
        <v>20.069204152249135</v>
      </c>
      <c r="I17" s="639">
        <f t="shared" si="3"/>
        <v>14.295824486907287</v>
      </c>
      <c r="J17" s="639">
        <f t="shared" si="4"/>
        <v>43.02901627742392</v>
      </c>
      <c r="K17" s="639">
        <f t="shared" si="5"/>
        <v>28.73319179051663</v>
      </c>
      <c r="L17" s="639">
        <f t="shared" si="6"/>
        <v>200.990099009901</v>
      </c>
      <c r="M17" s="637">
        <v>2</v>
      </c>
    </row>
    <row r="18" spans="1:13" ht="12.75" customHeight="1">
      <c r="A18" s="630" t="s">
        <v>157</v>
      </c>
      <c r="B18" s="631">
        <v>1181</v>
      </c>
      <c r="C18" s="632">
        <v>123</v>
      </c>
      <c r="D18" s="632">
        <v>773</v>
      </c>
      <c r="E18" s="632">
        <v>285</v>
      </c>
      <c r="F18" s="633">
        <f t="shared" si="1"/>
        <v>10.414902624894157</v>
      </c>
      <c r="G18" s="634">
        <f t="shared" si="0"/>
        <v>65.45300592718036</v>
      </c>
      <c r="H18" s="634">
        <f t="shared" si="2"/>
        <v>24.132091447925486</v>
      </c>
      <c r="I18" s="634">
        <f t="shared" si="3"/>
        <v>15.91203104786546</v>
      </c>
      <c r="J18" s="634">
        <f t="shared" si="4"/>
        <v>52.78137128072446</v>
      </c>
      <c r="K18" s="634">
        <f t="shared" si="5"/>
        <v>36.869340232858995</v>
      </c>
      <c r="L18" s="634">
        <f t="shared" si="6"/>
        <v>231.7073170731707</v>
      </c>
      <c r="M18" s="632" t="s">
        <v>204</v>
      </c>
    </row>
    <row r="19" spans="1:13" ht="12.75" customHeight="1">
      <c r="A19" s="630" t="s">
        <v>158</v>
      </c>
      <c r="B19" s="631">
        <v>1746</v>
      </c>
      <c r="C19" s="632">
        <v>194</v>
      </c>
      <c r="D19" s="632">
        <v>1223</v>
      </c>
      <c r="E19" s="632">
        <v>323</v>
      </c>
      <c r="F19" s="633">
        <f t="shared" si="1"/>
        <v>11.11111111111111</v>
      </c>
      <c r="G19" s="634">
        <f t="shared" si="0"/>
        <v>70.04581901489118</v>
      </c>
      <c r="H19" s="634">
        <f t="shared" si="2"/>
        <v>18.499427262313862</v>
      </c>
      <c r="I19" s="634">
        <f t="shared" si="3"/>
        <v>15.862632869991824</v>
      </c>
      <c r="J19" s="634">
        <f t="shared" si="4"/>
        <v>42.27309893704007</v>
      </c>
      <c r="K19" s="634">
        <f t="shared" si="5"/>
        <v>26.410466067048244</v>
      </c>
      <c r="L19" s="634">
        <f t="shared" si="6"/>
        <v>166.49484536082474</v>
      </c>
      <c r="M19" s="632">
        <v>6</v>
      </c>
    </row>
    <row r="20" spans="1:13" ht="12.75" customHeight="1">
      <c r="A20" s="630" t="s">
        <v>139</v>
      </c>
      <c r="B20" s="631">
        <v>4407</v>
      </c>
      <c r="C20" s="632">
        <v>645</v>
      </c>
      <c r="D20" s="632">
        <v>2938</v>
      </c>
      <c r="E20" s="632">
        <v>820</v>
      </c>
      <c r="F20" s="633">
        <f t="shared" si="1"/>
        <v>14.635806671204902</v>
      </c>
      <c r="G20" s="634">
        <f t="shared" si="0"/>
        <v>66.66666666666666</v>
      </c>
      <c r="H20" s="634">
        <f t="shared" si="2"/>
        <v>18.606761969593826</v>
      </c>
      <c r="I20" s="634">
        <f t="shared" si="3"/>
        <v>21.953710006807352</v>
      </c>
      <c r="J20" s="634">
        <f t="shared" si="4"/>
        <v>49.8638529611981</v>
      </c>
      <c r="K20" s="634">
        <f t="shared" si="5"/>
        <v>27.910142954390743</v>
      </c>
      <c r="L20" s="634">
        <f t="shared" si="6"/>
        <v>127.13178294573643</v>
      </c>
      <c r="M20" s="632">
        <v>4</v>
      </c>
    </row>
    <row r="21" spans="1:13" ht="12.75" customHeight="1">
      <c r="A21" s="640" t="s">
        <v>159</v>
      </c>
      <c r="B21" s="641">
        <v>1296</v>
      </c>
      <c r="C21" s="642">
        <v>138</v>
      </c>
      <c r="D21" s="642">
        <v>888</v>
      </c>
      <c r="E21" s="642">
        <v>263</v>
      </c>
      <c r="F21" s="643">
        <f t="shared" si="1"/>
        <v>10.648148148148149</v>
      </c>
      <c r="G21" s="644">
        <f t="shared" si="0"/>
        <v>68.51851851851852</v>
      </c>
      <c r="H21" s="644">
        <f t="shared" si="2"/>
        <v>20.293209876543212</v>
      </c>
      <c r="I21" s="644">
        <f t="shared" si="3"/>
        <v>15.54054054054054</v>
      </c>
      <c r="J21" s="644">
        <f t="shared" si="4"/>
        <v>45.15765765765766</v>
      </c>
      <c r="K21" s="644">
        <f t="shared" si="5"/>
        <v>29.617117117117115</v>
      </c>
      <c r="L21" s="644">
        <f t="shared" si="6"/>
        <v>190.57971014492753</v>
      </c>
      <c r="M21" s="642">
        <v>7</v>
      </c>
    </row>
    <row r="22" spans="1:13" ht="12.75" customHeight="1">
      <c r="A22" s="630" t="s">
        <v>160</v>
      </c>
      <c r="B22" s="631">
        <v>2276</v>
      </c>
      <c r="C22" s="632">
        <v>224</v>
      </c>
      <c r="D22" s="632">
        <v>1560</v>
      </c>
      <c r="E22" s="632">
        <v>489</v>
      </c>
      <c r="F22" s="633">
        <f t="shared" si="1"/>
        <v>9.84182776801406</v>
      </c>
      <c r="G22" s="634">
        <f t="shared" si="0"/>
        <v>68.54130052724078</v>
      </c>
      <c r="H22" s="634">
        <f t="shared" si="2"/>
        <v>21.48506151142355</v>
      </c>
      <c r="I22" s="634">
        <f t="shared" si="3"/>
        <v>14.358974358974358</v>
      </c>
      <c r="J22" s="634">
        <f t="shared" si="4"/>
        <v>45.705128205128204</v>
      </c>
      <c r="K22" s="634">
        <f t="shared" si="5"/>
        <v>31.346153846153847</v>
      </c>
      <c r="L22" s="634">
        <f t="shared" si="6"/>
        <v>218.30357142857144</v>
      </c>
      <c r="M22" s="632">
        <v>3</v>
      </c>
    </row>
    <row r="23" spans="1:13" ht="12.75" customHeight="1">
      <c r="A23" s="630" t="s">
        <v>161</v>
      </c>
      <c r="B23" s="631">
        <v>805</v>
      </c>
      <c r="C23" s="632">
        <v>63</v>
      </c>
      <c r="D23" s="632">
        <v>538</v>
      </c>
      <c r="E23" s="632">
        <v>204</v>
      </c>
      <c r="F23" s="633">
        <f t="shared" si="1"/>
        <v>7.82608695652174</v>
      </c>
      <c r="G23" s="634">
        <f t="shared" si="0"/>
        <v>66.83229813664596</v>
      </c>
      <c r="H23" s="634">
        <f t="shared" si="2"/>
        <v>25.341614906832298</v>
      </c>
      <c r="I23" s="634">
        <f t="shared" si="3"/>
        <v>11.71003717472119</v>
      </c>
      <c r="J23" s="634">
        <f t="shared" si="4"/>
        <v>49.628252788104085</v>
      </c>
      <c r="K23" s="634">
        <f t="shared" si="5"/>
        <v>37.9182156133829</v>
      </c>
      <c r="L23" s="634">
        <f t="shared" si="6"/>
        <v>323.8095238095238</v>
      </c>
      <c r="M23" s="632" t="s">
        <v>204</v>
      </c>
    </row>
    <row r="24" spans="1:13" ht="12.75" customHeight="1">
      <c r="A24" s="630" t="s">
        <v>162</v>
      </c>
      <c r="B24" s="631">
        <v>1156</v>
      </c>
      <c r="C24" s="632">
        <v>133</v>
      </c>
      <c r="D24" s="632">
        <v>766</v>
      </c>
      <c r="E24" s="632">
        <v>257</v>
      </c>
      <c r="F24" s="633">
        <f t="shared" si="1"/>
        <v>11.505190311418685</v>
      </c>
      <c r="G24" s="634">
        <f t="shared" si="0"/>
        <v>66.26297577854672</v>
      </c>
      <c r="H24" s="634">
        <f t="shared" si="2"/>
        <v>22.231833910034602</v>
      </c>
      <c r="I24" s="634">
        <f t="shared" si="3"/>
        <v>17.362924281984334</v>
      </c>
      <c r="J24" s="634">
        <f t="shared" si="4"/>
        <v>50.91383812010444</v>
      </c>
      <c r="K24" s="634">
        <f t="shared" si="5"/>
        <v>33.5509138381201</v>
      </c>
      <c r="L24" s="634">
        <f t="shared" si="6"/>
        <v>193.2330827067669</v>
      </c>
      <c r="M24" s="632" t="s">
        <v>204</v>
      </c>
    </row>
    <row r="25" spans="1:13" ht="12.75" customHeight="1">
      <c r="A25" s="630" t="s">
        <v>163</v>
      </c>
      <c r="B25" s="631">
        <v>593</v>
      </c>
      <c r="C25" s="632">
        <v>57</v>
      </c>
      <c r="D25" s="632">
        <v>407</v>
      </c>
      <c r="E25" s="632">
        <v>129</v>
      </c>
      <c r="F25" s="633">
        <f t="shared" si="1"/>
        <v>9.612141652613827</v>
      </c>
      <c r="G25" s="634">
        <f t="shared" si="0"/>
        <v>68.63406408094434</v>
      </c>
      <c r="H25" s="634">
        <f t="shared" si="2"/>
        <v>21.75379426644182</v>
      </c>
      <c r="I25" s="634">
        <f t="shared" si="3"/>
        <v>14.004914004914005</v>
      </c>
      <c r="J25" s="634">
        <f t="shared" si="4"/>
        <v>45.7002457002457</v>
      </c>
      <c r="K25" s="634">
        <f t="shared" si="5"/>
        <v>31.695331695331696</v>
      </c>
      <c r="L25" s="634">
        <f t="shared" si="6"/>
        <v>226.3157894736842</v>
      </c>
      <c r="M25" s="632" t="s">
        <v>204</v>
      </c>
    </row>
    <row r="26" spans="1:13" ht="12.75" customHeight="1">
      <c r="A26" s="630" t="s">
        <v>164</v>
      </c>
      <c r="B26" s="631">
        <v>456</v>
      </c>
      <c r="C26" s="632">
        <v>36</v>
      </c>
      <c r="D26" s="632">
        <v>309</v>
      </c>
      <c r="E26" s="632">
        <v>111</v>
      </c>
      <c r="F26" s="633">
        <f t="shared" si="1"/>
        <v>7.894736842105263</v>
      </c>
      <c r="G26" s="634">
        <f t="shared" si="0"/>
        <v>67.76315789473685</v>
      </c>
      <c r="H26" s="634">
        <f t="shared" si="2"/>
        <v>24.342105263157894</v>
      </c>
      <c r="I26" s="634">
        <f t="shared" si="3"/>
        <v>11.650485436893204</v>
      </c>
      <c r="J26" s="634">
        <f t="shared" si="4"/>
        <v>47.57281553398058</v>
      </c>
      <c r="K26" s="634">
        <f t="shared" si="5"/>
        <v>35.92233009708738</v>
      </c>
      <c r="L26" s="634">
        <f t="shared" si="6"/>
        <v>308.33333333333337</v>
      </c>
      <c r="M26" s="632" t="s">
        <v>204</v>
      </c>
    </row>
    <row r="27" spans="1:13" ht="12.75" customHeight="1">
      <c r="A27" s="635" t="s">
        <v>165</v>
      </c>
      <c r="B27" s="636">
        <v>876</v>
      </c>
      <c r="C27" s="637">
        <v>97</v>
      </c>
      <c r="D27" s="637">
        <v>603</v>
      </c>
      <c r="E27" s="637">
        <v>176</v>
      </c>
      <c r="F27" s="638">
        <f t="shared" si="1"/>
        <v>11.073059360730593</v>
      </c>
      <c r="G27" s="639">
        <f t="shared" si="0"/>
        <v>68.83561643835617</v>
      </c>
      <c r="H27" s="639">
        <f t="shared" si="2"/>
        <v>20.091324200913242</v>
      </c>
      <c r="I27" s="639">
        <f t="shared" si="3"/>
        <v>16.086235489220563</v>
      </c>
      <c r="J27" s="639">
        <f t="shared" si="4"/>
        <v>45.27363184079602</v>
      </c>
      <c r="K27" s="639">
        <f t="shared" si="5"/>
        <v>29.187396351575458</v>
      </c>
      <c r="L27" s="639">
        <f t="shared" si="6"/>
        <v>181.44329896907217</v>
      </c>
      <c r="M27" s="637" t="s">
        <v>204</v>
      </c>
    </row>
    <row r="28" spans="1:13" ht="12.75" customHeight="1">
      <c r="A28" s="630" t="s">
        <v>167</v>
      </c>
      <c r="B28" s="631">
        <v>2480</v>
      </c>
      <c r="C28" s="632">
        <v>335</v>
      </c>
      <c r="D28" s="632">
        <v>1702</v>
      </c>
      <c r="E28" s="632">
        <v>443</v>
      </c>
      <c r="F28" s="633">
        <f t="shared" si="1"/>
        <v>13.508064516129032</v>
      </c>
      <c r="G28" s="634">
        <f t="shared" si="0"/>
        <v>68.62903225806451</v>
      </c>
      <c r="H28" s="634">
        <f t="shared" si="2"/>
        <v>17.862903225806452</v>
      </c>
      <c r="I28" s="634">
        <f t="shared" si="3"/>
        <v>19.682726204465332</v>
      </c>
      <c r="J28" s="634">
        <f t="shared" si="4"/>
        <v>45.710928319623974</v>
      </c>
      <c r="K28" s="634">
        <f t="shared" si="5"/>
        <v>26.02820211515864</v>
      </c>
      <c r="L28" s="634">
        <f t="shared" si="6"/>
        <v>132.23880597014926</v>
      </c>
      <c r="M28" s="632" t="s">
        <v>204</v>
      </c>
    </row>
    <row r="29" spans="1:13" ht="12.75" customHeight="1">
      <c r="A29" s="630" t="s">
        <v>168</v>
      </c>
      <c r="B29" s="631">
        <v>462</v>
      </c>
      <c r="C29" s="632">
        <v>55</v>
      </c>
      <c r="D29" s="632">
        <v>312</v>
      </c>
      <c r="E29" s="632">
        <v>88</v>
      </c>
      <c r="F29" s="633">
        <f t="shared" si="1"/>
        <v>11.904761904761903</v>
      </c>
      <c r="G29" s="634">
        <f t="shared" si="0"/>
        <v>67.53246753246754</v>
      </c>
      <c r="H29" s="634">
        <f t="shared" si="2"/>
        <v>19.047619047619047</v>
      </c>
      <c r="I29" s="634">
        <f t="shared" si="3"/>
        <v>17.628205128205128</v>
      </c>
      <c r="J29" s="634">
        <f t="shared" si="4"/>
        <v>45.83333333333333</v>
      </c>
      <c r="K29" s="634">
        <f t="shared" si="5"/>
        <v>28.205128205128204</v>
      </c>
      <c r="L29" s="634">
        <f t="shared" si="6"/>
        <v>160</v>
      </c>
      <c r="M29" s="632">
        <v>7</v>
      </c>
    </row>
    <row r="30" spans="1:13" ht="12.75" customHeight="1">
      <c r="A30" s="630" t="s">
        <v>169</v>
      </c>
      <c r="B30" s="631">
        <v>1000</v>
      </c>
      <c r="C30" s="632">
        <v>82</v>
      </c>
      <c r="D30" s="632">
        <v>691</v>
      </c>
      <c r="E30" s="632">
        <v>184</v>
      </c>
      <c r="F30" s="633">
        <f t="shared" si="1"/>
        <v>8.200000000000001</v>
      </c>
      <c r="G30" s="634">
        <f t="shared" si="0"/>
        <v>69.1</v>
      </c>
      <c r="H30" s="634">
        <f t="shared" si="2"/>
        <v>18.4</v>
      </c>
      <c r="I30" s="634">
        <f t="shared" si="3"/>
        <v>11.866859623733719</v>
      </c>
      <c r="J30" s="634">
        <f t="shared" si="4"/>
        <v>38.49493487698987</v>
      </c>
      <c r="K30" s="634">
        <f t="shared" si="5"/>
        <v>26.62807525325615</v>
      </c>
      <c r="L30" s="634">
        <f t="shared" si="6"/>
        <v>224.39024390243904</v>
      </c>
      <c r="M30" s="632">
        <v>43</v>
      </c>
    </row>
    <row r="31" spans="1:13" ht="12.75" customHeight="1">
      <c r="A31" s="640" t="s">
        <v>170</v>
      </c>
      <c r="B31" s="641">
        <v>297</v>
      </c>
      <c r="C31" s="642">
        <v>2</v>
      </c>
      <c r="D31" s="642">
        <v>220</v>
      </c>
      <c r="E31" s="642">
        <v>75</v>
      </c>
      <c r="F31" s="643">
        <f t="shared" si="1"/>
        <v>0.6734006734006733</v>
      </c>
      <c r="G31" s="644">
        <f t="shared" si="0"/>
        <v>74.07407407407408</v>
      </c>
      <c r="H31" s="644">
        <f t="shared" si="2"/>
        <v>25.252525252525253</v>
      </c>
      <c r="I31" s="644">
        <f t="shared" si="3"/>
        <v>0.9090909090909091</v>
      </c>
      <c r="J31" s="644">
        <f t="shared" si="4"/>
        <v>35</v>
      </c>
      <c r="K31" s="644">
        <f t="shared" si="5"/>
        <v>34.090909090909086</v>
      </c>
      <c r="L31" s="644">
        <f t="shared" si="6"/>
        <v>3750</v>
      </c>
      <c r="M31" s="642" t="s">
        <v>204</v>
      </c>
    </row>
    <row r="32" spans="1:13" ht="12.75" customHeight="1">
      <c r="A32" s="630" t="s">
        <v>171</v>
      </c>
      <c r="B32" s="631">
        <v>340</v>
      </c>
      <c r="C32" s="632">
        <v>47</v>
      </c>
      <c r="D32" s="632">
        <v>242</v>
      </c>
      <c r="E32" s="632">
        <v>51</v>
      </c>
      <c r="F32" s="633">
        <f t="shared" si="1"/>
        <v>13.823529411764707</v>
      </c>
      <c r="G32" s="634">
        <f t="shared" si="0"/>
        <v>71.17647058823529</v>
      </c>
      <c r="H32" s="634">
        <f t="shared" si="2"/>
        <v>15</v>
      </c>
      <c r="I32" s="634">
        <f t="shared" si="3"/>
        <v>19.421487603305785</v>
      </c>
      <c r="J32" s="634">
        <f t="shared" si="4"/>
        <v>40.49586776859504</v>
      </c>
      <c r="K32" s="634">
        <f t="shared" si="5"/>
        <v>21.074380165289256</v>
      </c>
      <c r="L32" s="634">
        <f t="shared" si="6"/>
        <v>108.51063829787233</v>
      </c>
      <c r="M32" s="632" t="s">
        <v>204</v>
      </c>
    </row>
    <row r="33" spans="1:13" ht="12.75" customHeight="1">
      <c r="A33" s="630" t="s">
        <v>172</v>
      </c>
      <c r="B33" s="631">
        <v>1712</v>
      </c>
      <c r="C33" s="632">
        <v>175</v>
      </c>
      <c r="D33" s="632">
        <v>1192</v>
      </c>
      <c r="E33" s="632">
        <v>344</v>
      </c>
      <c r="F33" s="633">
        <f t="shared" si="1"/>
        <v>10.221962616822431</v>
      </c>
      <c r="G33" s="634">
        <f t="shared" si="0"/>
        <v>69.62616822429906</v>
      </c>
      <c r="H33" s="634">
        <f t="shared" si="2"/>
        <v>20.093457943925234</v>
      </c>
      <c r="I33" s="634">
        <f t="shared" si="3"/>
        <v>14.681208053691275</v>
      </c>
      <c r="J33" s="634">
        <f t="shared" si="4"/>
        <v>43.54026845637584</v>
      </c>
      <c r="K33" s="634">
        <f t="shared" si="5"/>
        <v>28.859060402684566</v>
      </c>
      <c r="L33" s="634">
        <f t="shared" si="6"/>
        <v>196.57142857142858</v>
      </c>
      <c r="M33" s="632">
        <v>1</v>
      </c>
    </row>
    <row r="34" spans="1:13" ht="12.75" customHeight="1">
      <c r="A34" s="630" t="s">
        <v>173</v>
      </c>
      <c r="B34" s="631">
        <v>1449</v>
      </c>
      <c r="C34" s="632">
        <v>161</v>
      </c>
      <c r="D34" s="632">
        <v>1025</v>
      </c>
      <c r="E34" s="632">
        <v>263</v>
      </c>
      <c r="F34" s="633">
        <f t="shared" si="1"/>
        <v>11.11111111111111</v>
      </c>
      <c r="G34" s="634">
        <f t="shared" si="0"/>
        <v>70.7384403036577</v>
      </c>
      <c r="H34" s="634">
        <f t="shared" si="2"/>
        <v>18.150448585231192</v>
      </c>
      <c r="I34" s="634">
        <f t="shared" si="3"/>
        <v>15.707317073170731</v>
      </c>
      <c r="J34" s="634">
        <f t="shared" si="4"/>
        <v>41.36585365853659</v>
      </c>
      <c r="K34" s="634">
        <f t="shared" si="5"/>
        <v>25.658536585365855</v>
      </c>
      <c r="L34" s="634">
        <f t="shared" si="6"/>
        <v>163.35403726708074</v>
      </c>
      <c r="M34" s="632" t="s">
        <v>204</v>
      </c>
    </row>
    <row r="35" spans="1:13" ht="12.75" customHeight="1">
      <c r="A35" s="630" t="s">
        <v>175</v>
      </c>
      <c r="B35" s="631">
        <v>1152</v>
      </c>
      <c r="C35" s="632">
        <v>109</v>
      </c>
      <c r="D35" s="632">
        <v>793</v>
      </c>
      <c r="E35" s="632">
        <v>246</v>
      </c>
      <c r="F35" s="633">
        <f t="shared" si="1"/>
        <v>9.461805555555555</v>
      </c>
      <c r="G35" s="634">
        <f t="shared" si="0"/>
        <v>68.83680555555556</v>
      </c>
      <c r="H35" s="634">
        <f t="shared" si="2"/>
        <v>21.354166666666664</v>
      </c>
      <c r="I35" s="634">
        <f t="shared" si="3"/>
        <v>13.745271122320302</v>
      </c>
      <c r="J35" s="634">
        <f t="shared" si="4"/>
        <v>44.76670870113493</v>
      </c>
      <c r="K35" s="634">
        <f t="shared" si="5"/>
        <v>31.021437578814627</v>
      </c>
      <c r="L35" s="634">
        <f t="shared" si="6"/>
        <v>225.6880733944954</v>
      </c>
      <c r="M35" s="632">
        <v>4</v>
      </c>
    </row>
    <row r="36" spans="1:13" ht="12.75" customHeight="1">
      <c r="A36" s="630" t="s">
        <v>176</v>
      </c>
      <c r="B36" s="631">
        <v>751</v>
      </c>
      <c r="C36" s="632">
        <v>58</v>
      </c>
      <c r="D36" s="632">
        <v>502</v>
      </c>
      <c r="E36" s="632">
        <v>191</v>
      </c>
      <c r="F36" s="633">
        <f t="shared" si="1"/>
        <v>7.723035952063914</v>
      </c>
      <c r="G36" s="634">
        <f t="shared" si="0"/>
        <v>66.84420772303595</v>
      </c>
      <c r="H36" s="634">
        <f t="shared" si="2"/>
        <v>25.432756324900136</v>
      </c>
      <c r="I36" s="634">
        <f t="shared" si="3"/>
        <v>11.553784860557768</v>
      </c>
      <c r="J36" s="634">
        <f t="shared" si="4"/>
        <v>49.60159362549801</v>
      </c>
      <c r="K36" s="634">
        <f t="shared" si="5"/>
        <v>38.047808764940235</v>
      </c>
      <c r="L36" s="634">
        <f t="shared" si="6"/>
        <v>329.3103448275862</v>
      </c>
      <c r="M36" s="632" t="s">
        <v>204</v>
      </c>
    </row>
    <row r="37" spans="1:13" ht="12.75" customHeight="1">
      <c r="A37" s="635" t="s">
        <v>177</v>
      </c>
      <c r="B37" s="636">
        <v>363</v>
      </c>
      <c r="C37" s="637">
        <v>29</v>
      </c>
      <c r="D37" s="637">
        <v>247</v>
      </c>
      <c r="E37" s="637">
        <v>85</v>
      </c>
      <c r="F37" s="638">
        <f t="shared" si="1"/>
        <v>7.988980716253444</v>
      </c>
      <c r="G37" s="639">
        <f t="shared" si="0"/>
        <v>68.04407713498622</v>
      </c>
      <c r="H37" s="639">
        <f t="shared" si="2"/>
        <v>23.415977961432507</v>
      </c>
      <c r="I37" s="639">
        <f t="shared" si="3"/>
        <v>11.740890688259109</v>
      </c>
      <c r="J37" s="639">
        <f t="shared" si="4"/>
        <v>46.15384615384615</v>
      </c>
      <c r="K37" s="639">
        <f t="shared" si="5"/>
        <v>34.41295546558704</v>
      </c>
      <c r="L37" s="639">
        <f t="shared" si="6"/>
        <v>293.10344827586204</v>
      </c>
      <c r="M37" s="637">
        <v>2</v>
      </c>
    </row>
    <row r="38" spans="1:13" ht="12.75" customHeight="1">
      <c r="A38" s="630" t="s">
        <v>178</v>
      </c>
      <c r="B38" s="631">
        <v>336</v>
      </c>
      <c r="C38" s="632">
        <v>32</v>
      </c>
      <c r="D38" s="632">
        <v>219</v>
      </c>
      <c r="E38" s="632">
        <v>85</v>
      </c>
      <c r="F38" s="633">
        <f t="shared" si="1"/>
        <v>9.523809523809524</v>
      </c>
      <c r="G38" s="634">
        <f aca="true" t="shared" si="7" ref="G38:G62">D38/B38*100</f>
        <v>65.17857142857143</v>
      </c>
      <c r="H38" s="634">
        <f t="shared" si="2"/>
        <v>25.297619047619047</v>
      </c>
      <c r="I38" s="634">
        <f t="shared" si="3"/>
        <v>14.61187214611872</v>
      </c>
      <c r="J38" s="634">
        <f t="shared" si="4"/>
        <v>53.42465753424658</v>
      </c>
      <c r="K38" s="634">
        <f t="shared" si="5"/>
        <v>38.81278538812785</v>
      </c>
      <c r="L38" s="634">
        <f t="shared" si="6"/>
        <v>265.625</v>
      </c>
      <c r="M38" s="632" t="s">
        <v>204</v>
      </c>
    </row>
    <row r="39" spans="1:13" ht="12.75" customHeight="1">
      <c r="A39" s="630" t="s">
        <v>179</v>
      </c>
      <c r="B39" s="631">
        <v>1066</v>
      </c>
      <c r="C39" s="632">
        <v>130</v>
      </c>
      <c r="D39" s="632">
        <v>767</v>
      </c>
      <c r="E39" s="632">
        <v>168</v>
      </c>
      <c r="F39" s="633">
        <f t="shared" si="1"/>
        <v>12.195121951219512</v>
      </c>
      <c r="G39" s="634">
        <f t="shared" si="7"/>
        <v>71.95121951219512</v>
      </c>
      <c r="H39" s="634">
        <f t="shared" si="2"/>
        <v>15.75984990619137</v>
      </c>
      <c r="I39" s="634">
        <f t="shared" si="3"/>
        <v>16.94915254237288</v>
      </c>
      <c r="J39" s="634">
        <f t="shared" si="4"/>
        <v>38.85267275097783</v>
      </c>
      <c r="K39" s="634">
        <f t="shared" si="5"/>
        <v>21.903520208604952</v>
      </c>
      <c r="L39" s="634">
        <f t="shared" si="6"/>
        <v>129.23076923076923</v>
      </c>
      <c r="M39" s="632">
        <v>1</v>
      </c>
    </row>
    <row r="40" spans="1:13" ht="12.75" customHeight="1">
      <c r="A40" s="630" t="s">
        <v>180</v>
      </c>
      <c r="B40" s="631">
        <v>851</v>
      </c>
      <c r="C40" s="632">
        <v>134</v>
      </c>
      <c r="D40" s="632">
        <v>569</v>
      </c>
      <c r="E40" s="632">
        <v>147</v>
      </c>
      <c r="F40" s="633">
        <f t="shared" si="1"/>
        <v>15.746180963572268</v>
      </c>
      <c r="G40" s="634">
        <f t="shared" si="7"/>
        <v>66.86251468860165</v>
      </c>
      <c r="H40" s="634">
        <f t="shared" si="2"/>
        <v>17.2737955346651</v>
      </c>
      <c r="I40" s="634">
        <f t="shared" si="3"/>
        <v>23.550087873462214</v>
      </c>
      <c r="J40" s="634">
        <f t="shared" si="4"/>
        <v>49.38488576449912</v>
      </c>
      <c r="K40" s="634">
        <f t="shared" si="5"/>
        <v>25.83479789103691</v>
      </c>
      <c r="L40" s="634">
        <f t="shared" si="6"/>
        <v>109.70149253731343</v>
      </c>
      <c r="M40" s="632">
        <v>1</v>
      </c>
    </row>
    <row r="41" spans="1:13" ht="12.75" customHeight="1">
      <c r="A41" s="640" t="s">
        <v>181</v>
      </c>
      <c r="B41" s="641">
        <v>435</v>
      </c>
      <c r="C41" s="642">
        <v>49</v>
      </c>
      <c r="D41" s="642">
        <v>320</v>
      </c>
      <c r="E41" s="642">
        <v>63</v>
      </c>
      <c r="F41" s="643">
        <f t="shared" si="1"/>
        <v>11.264367816091953</v>
      </c>
      <c r="G41" s="644">
        <f t="shared" si="7"/>
        <v>73.5632183908046</v>
      </c>
      <c r="H41" s="644">
        <f t="shared" si="2"/>
        <v>14.482758620689657</v>
      </c>
      <c r="I41" s="644">
        <f t="shared" si="3"/>
        <v>15.312500000000002</v>
      </c>
      <c r="J41" s="644">
        <f t="shared" si="4"/>
        <v>35</v>
      </c>
      <c r="K41" s="644">
        <f t="shared" si="5"/>
        <v>19.6875</v>
      </c>
      <c r="L41" s="644">
        <f t="shared" si="6"/>
        <v>128.57142857142858</v>
      </c>
      <c r="M41" s="642">
        <v>3</v>
      </c>
    </row>
    <row r="42" spans="1:13" ht="12.75" customHeight="1">
      <c r="A42" s="630" t="s">
        <v>182</v>
      </c>
      <c r="B42" s="631">
        <v>3237</v>
      </c>
      <c r="C42" s="632">
        <v>535</v>
      </c>
      <c r="D42" s="632">
        <v>2324</v>
      </c>
      <c r="E42" s="632">
        <v>378</v>
      </c>
      <c r="F42" s="633">
        <f t="shared" si="1"/>
        <v>16.52764905776954</v>
      </c>
      <c r="G42" s="634">
        <f t="shared" si="7"/>
        <v>71.7948717948718</v>
      </c>
      <c r="H42" s="634">
        <f t="shared" si="2"/>
        <v>11.677479147358666</v>
      </c>
      <c r="I42" s="634">
        <f t="shared" si="3"/>
        <v>23.02065404475043</v>
      </c>
      <c r="J42" s="634">
        <f t="shared" si="4"/>
        <v>39.285714285714285</v>
      </c>
      <c r="K42" s="634">
        <f t="shared" si="5"/>
        <v>16.265060240963855</v>
      </c>
      <c r="L42" s="634">
        <f t="shared" si="6"/>
        <v>70.65420560747664</v>
      </c>
      <c r="M42" s="632" t="s">
        <v>204</v>
      </c>
    </row>
    <row r="43" spans="1:13" ht="12.75" customHeight="1">
      <c r="A43" s="630" t="s">
        <v>183</v>
      </c>
      <c r="B43" s="631">
        <v>601</v>
      </c>
      <c r="C43" s="632">
        <v>47</v>
      </c>
      <c r="D43" s="632">
        <v>414</v>
      </c>
      <c r="E43" s="632">
        <v>140</v>
      </c>
      <c r="F43" s="633">
        <f t="shared" si="1"/>
        <v>7.820299500831947</v>
      </c>
      <c r="G43" s="634">
        <f t="shared" si="7"/>
        <v>68.88519134775375</v>
      </c>
      <c r="H43" s="634">
        <f t="shared" si="2"/>
        <v>23.294509151414307</v>
      </c>
      <c r="I43" s="634">
        <f t="shared" si="3"/>
        <v>11.352657004830919</v>
      </c>
      <c r="J43" s="634">
        <f t="shared" si="4"/>
        <v>45.169082125603865</v>
      </c>
      <c r="K43" s="634">
        <f t="shared" si="5"/>
        <v>33.81642512077295</v>
      </c>
      <c r="L43" s="634">
        <f t="shared" si="6"/>
        <v>297.8723404255319</v>
      </c>
      <c r="M43" s="632" t="s">
        <v>204</v>
      </c>
    </row>
    <row r="44" spans="1:13" ht="12.75" customHeight="1">
      <c r="A44" s="630" t="s">
        <v>184</v>
      </c>
      <c r="B44" s="631">
        <v>641</v>
      </c>
      <c r="C44" s="632">
        <v>63</v>
      </c>
      <c r="D44" s="632">
        <v>466</v>
      </c>
      <c r="E44" s="632">
        <v>110</v>
      </c>
      <c r="F44" s="633">
        <f aca="true" t="shared" si="8" ref="F44:F61">C44/B44*100</f>
        <v>9.82839313572543</v>
      </c>
      <c r="G44" s="634">
        <f t="shared" si="7"/>
        <v>72.69890795631825</v>
      </c>
      <c r="H44" s="634">
        <f aca="true" t="shared" si="9" ref="H44:H62">E44/B44*100</f>
        <v>17.160686427457097</v>
      </c>
      <c r="I44" s="634">
        <f aca="true" t="shared" si="10" ref="I44:I62">C44/D44*100</f>
        <v>13.519313304721031</v>
      </c>
      <c r="J44" s="634">
        <f aca="true" t="shared" si="11" ref="J44:J62">(C44+E44)/D44*100</f>
        <v>37.1244635193133</v>
      </c>
      <c r="K44" s="634">
        <f aca="true" t="shared" si="12" ref="K44:K62">E44/D44*100</f>
        <v>23.605150214592275</v>
      </c>
      <c r="L44" s="634">
        <f aca="true" t="shared" si="13" ref="L44:L62">E44/C44*100</f>
        <v>174.6031746031746</v>
      </c>
      <c r="M44" s="632">
        <v>2</v>
      </c>
    </row>
    <row r="45" spans="1:13" ht="12.75" customHeight="1">
      <c r="A45" s="630" t="s">
        <v>185</v>
      </c>
      <c r="B45" s="631">
        <v>720</v>
      </c>
      <c r="C45" s="632">
        <v>80</v>
      </c>
      <c r="D45" s="632">
        <v>500</v>
      </c>
      <c r="E45" s="632">
        <v>140</v>
      </c>
      <c r="F45" s="633">
        <f t="shared" si="8"/>
        <v>11.11111111111111</v>
      </c>
      <c r="G45" s="634">
        <f t="shared" si="7"/>
        <v>69.44444444444444</v>
      </c>
      <c r="H45" s="634">
        <f t="shared" si="9"/>
        <v>19.444444444444446</v>
      </c>
      <c r="I45" s="634">
        <f t="shared" si="10"/>
        <v>16</v>
      </c>
      <c r="J45" s="634">
        <f t="shared" si="11"/>
        <v>44</v>
      </c>
      <c r="K45" s="634">
        <f t="shared" si="12"/>
        <v>28.000000000000004</v>
      </c>
      <c r="L45" s="634">
        <f t="shared" si="13"/>
        <v>175</v>
      </c>
      <c r="M45" s="632" t="s">
        <v>204</v>
      </c>
    </row>
    <row r="46" spans="1:13" ht="12.75" customHeight="1">
      <c r="A46" s="630" t="s">
        <v>186</v>
      </c>
      <c r="B46" s="631">
        <v>968</v>
      </c>
      <c r="C46" s="632">
        <v>98</v>
      </c>
      <c r="D46" s="632">
        <v>656</v>
      </c>
      <c r="E46" s="632">
        <v>214</v>
      </c>
      <c r="F46" s="633">
        <f t="shared" si="8"/>
        <v>10.12396694214876</v>
      </c>
      <c r="G46" s="634">
        <f t="shared" si="7"/>
        <v>67.76859504132231</v>
      </c>
      <c r="H46" s="634">
        <f t="shared" si="9"/>
        <v>22.107438016528928</v>
      </c>
      <c r="I46" s="634">
        <f t="shared" si="10"/>
        <v>14.939024390243901</v>
      </c>
      <c r="J46" s="634">
        <f t="shared" si="11"/>
        <v>47.5609756097561</v>
      </c>
      <c r="K46" s="634">
        <f t="shared" si="12"/>
        <v>32.6219512195122</v>
      </c>
      <c r="L46" s="634">
        <f t="shared" si="13"/>
        <v>218.3673469387755</v>
      </c>
      <c r="M46" s="632" t="s">
        <v>204</v>
      </c>
    </row>
    <row r="47" spans="1:13" ht="12.75" customHeight="1">
      <c r="A47" s="635" t="s">
        <v>187</v>
      </c>
      <c r="B47" s="636">
        <v>1022</v>
      </c>
      <c r="C47" s="637">
        <v>128</v>
      </c>
      <c r="D47" s="637">
        <v>719</v>
      </c>
      <c r="E47" s="637">
        <v>175</v>
      </c>
      <c r="F47" s="638">
        <f t="shared" si="8"/>
        <v>12.524461839530332</v>
      </c>
      <c r="G47" s="639">
        <f t="shared" si="7"/>
        <v>70.3522504892368</v>
      </c>
      <c r="H47" s="639">
        <f t="shared" si="9"/>
        <v>17.123287671232877</v>
      </c>
      <c r="I47" s="639">
        <f t="shared" si="10"/>
        <v>17.80250347705146</v>
      </c>
      <c r="J47" s="639">
        <f t="shared" si="11"/>
        <v>42.14186369958276</v>
      </c>
      <c r="K47" s="639">
        <f t="shared" si="12"/>
        <v>24.33936022253129</v>
      </c>
      <c r="L47" s="639">
        <f t="shared" si="13"/>
        <v>136.71875</v>
      </c>
      <c r="M47" s="637" t="s">
        <v>204</v>
      </c>
    </row>
    <row r="48" spans="1:13" ht="12.75" customHeight="1">
      <c r="A48" s="630" t="s">
        <v>188</v>
      </c>
      <c r="B48" s="631">
        <v>637</v>
      </c>
      <c r="C48" s="632">
        <v>76</v>
      </c>
      <c r="D48" s="632">
        <v>485</v>
      </c>
      <c r="E48" s="632">
        <v>76</v>
      </c>
      <c r="F48" s="633">
        <f t="shared" si="8"/>
        <v>11.930926216640502</v>
      </c>
      <c r="G48" s="634">
        <f t="shared" si="7"/>
        <v>76.138147566719</v>
      </c>
      <c r="H48" s="634">
        <f t="shared" si="9"/>
        <v>11.930926216640502</v>
      </c>
      <c r="I48" s="634">
        <f t="shared" si="10"/>
        <v>15.670103092783505</v>
      </c>
      <c r="J48" s="634">
        <f t="shared" si="11"/>
        <v>31.34020618556701</v>
      </c>
      <c r="K48" s="634">
        <f t="shared" si="12"/>
        <v>15.670103092783505</v>
      </c>
      <c r="L48" s="634">
        <f t="shared" si="13"/>
        <v>100</v>
      </c>
      <c r="M48" s="632" t="s">
        <v>204</v>
      </c>
    </row>
    <row r="49" spans="1:13" ht="12.75" customHeight="1">
      <c r="A49" s="630" t="s">
        <v>189</v>
      </c>
      <c r="B49" s="631">
        <v>3690</v>
      </c>
      <c r="C49" s="632">
        <v>555</v>
      </c>
      <c r="D49" s="632">
        <v>2554</v>
      </c>
      <c r="E49" s="632">
        <v>581</v>
      </c>
      <c r="F49" s="633">
        <f t="shared" si="8"/>
        <v>15.040650406504067</v>
      </c>
      <c r="G49" s="634">
        <f t="shared" si="7"/>
        <v>69.21409214092141</v>
      </c>
      <c r="H49" s="634">
        <f t="shared" si="9"/>
        <v>15.745257452574526</v>
      </c>
      <c r="I49" s="634">
        <f t="shared" si="10"/>
        <v>21.73061863743148</v>
      </c>
      <c r="J49" s="634">
        <f t="shared" si="11"/>
        <v>44.47924823805795</v>
      </c>
      <c r="K49" s="634">
        <f t="shared" si="12"/>
        <v>22.74862960062647</v>
      </c>
      <c r="L49" s="634">
        <f t="shared" si="13"/>
        <v>104.68468468468468</v>
      </c>
      <c r="M49" s="632" t="s">
        <v>204</v>
      </c>
    </row>
    <row r="50" spans="1:13" ht="12.75" customHeight="1">
      <c r="A50" s="630" t="s">
        <v>190</v>
      </c>
      <c r="B50" s="631">
        <v>2096</v>
      </c>
      <c r="C50" s="632">
        <v>277</v>
      </c>
      <c r="D50" s="632">
        <v>1291</v>
      </c>
      <c r="E50" s="632">
        <v>528</v>
      </c>
      <c r="F50" s="633">
        <f t="shared" si="8"/>
        <v>13.215648854961831</v>
      </c>
      <c r="G50" s="634">
        <f t="shared" si="7"/>
        <v>61.593511450381676</v>
      </c>
      <c r="H50" s="634">
        <f t="shared" si="9"/>
        <v>25.190839694656486</v>
      </c>
      <c r="I50" s="634">
        <f t="shared" si="10"/>
        <v>21.456235476374903</v>
      </c>
      <c r="J50" s="634">
        <f t="shared" si="11"/>
        <v>62.35476374903176</v>
      </c>
      <c r="K50" s="634">
        <f t="shared" si="12"/>
        <v>40.898528272656854</v>
      </c>
      <c r="L50" s="634">
        <f t="shared" si="13"/>
        <v>190.61371841155236</v>
      </c>
      <c r="M50" s="632" t="s">
        <v>204</v>
      </c>
    </row>
    <row r="51" spans="1:13" ht="12.75" customHeight="1">
      <c r="A51" s="640" t="s">
        <v>191</v>
      </c>
      <c r="B51" s="641">
        <v>2212</v>
      </c>
      <c r="C51" s="642">
        <v>292</v>
      </c>
      <c r="D51" s="642">
        <v>1606</v>
      </c>
      <c r="E51" s="642">
        <v>311</v>
      </c>
      <c r="F51" s="643">
        <f t="shared" si="8"/>
        <v>13.200723327305605</v>
      </c>
      <c r="G51" s="644">
        <f t="shared" si="7"/>
        <v>72.60397830018083</v>
      </c>
      <c r="H51" s="644">
        <f t="shared" si="9"/>
        <v>14.059674502712477</v>
      </c>
      <c r="I51" s="644">
        <f t="shared" si="10"/>
        <v>18.181818181818183</v>
      </c>
      <c r="J51" s="644">
        <f t="shared" si="11"/>
        <v>37.546699875467</v>
      </c>
      <c r="K51" s="644">
        <f t="shared" si="12"/>
        <v>19.364881693648815</v>
      </c>
      <c r="L51" s="644">
        <f t="shared" si="13"/>
        <v>106.50684931506848</v>
      </c>
      <c r="M51" s="642">
        <v>3</v>
      </c>
    </row>
    <row r="52" spans="1:13" ht="12.75" customHeight="1">
      <c r="A52" s="630" t="s">
        <v>192</v>
      </c>
      <c r="B52" s="631">
        <v>2196</v>
      </c>
      <c r="C52" s="632">
        <v>386</v>
      </c>
      <c r="D52" s="632">
        <v>1512</v>
      </c>
      <c r="E52" s="632">
        <v>298</v>
      </c>
      <c r="F52" s="633">
        <f t="shared" si="8"/>
        <v>17.577413479052822</v>
      </c>
      <c r="G52" s="634">
        <f t="shared" si="7"/>
        <v>68.85245901639344</v>
      </c>
      <c r="H52" s="634">
        <f t="shared" si="9"/>
        <v>13.570127504553733</v>
      </c>
      <c r="I52" s="634">
        <f t="shared" si="10"/>
        <v>25.52910052910053</v>
      </c>
      <c r="J52" s="634">
        <f t="shared" si="11"/>
        <v>45.23809523809524</v>
      </c>
      <c r="K52" s="634">
        <f t="shared" si="12"/>
        <v>19.70899470899471</v>
      </c>
      <c r="L52" s="634">
        <f t="shared" si="13"/>
        <v>77.2020725388601</v>
      </c>
      <c r="M52" s="632" t="s">
        <v>204</v>
      </c>
    </row>
    <row r="53" spans="1:13" ht="12.75" customHeight="1">
      <c r="A53" s="630" t="s">
        <v>193</v>
      </c>
      <c r="B53" s="631">
        <v>1762</v>
      </c>
      <c r="C53" s="632">
        <v>288</v>
      </c>
      <c r="D53" s="632">
        <v>1162</v>
      </c>
      <c r="E53" s="632">
        <v>312</v>
      </c>
      <c r="F53" s="633">
        <f t="shared" si="8"/>
        <v>16.34506242905789</v>
      </c>
      <c r="G53" s="634">
        <f t="shared" si="7"/>
        <v>65.9477866061294</v>
      </c>
      <c r="H53" s="634">
        <f t="shared" si="9"/>
        <v>17.707150964812712</v>
      </c>
      <c r="I53" s="634">
        <f t="shared" si="10"/>
        <v>24.78485370051635</v>
      </c>
      <c r="J53" s="634">
        <f t="shared" si="11"/>
        <v>51.63511187607573</v>
      </c>
      <c r="K53" s="634">
        <f t="shared" si="12"/>
        <v>26.850258175559382</v>
      </c>
      <c r="L53" s="634">
        <f t="shared" si="13"/>
        <v>108.33333333333333</v>
      </c>
      <c r="M53" s="632" t="s">
        <v>204</v>
      </c>
    </row>
    <row r="54" spans="1:13" ht="12.75" customHeight="1">
      <c r="A54" s="630" t="s">
        <v>194</v>
      </c>
      <c r="B54" s="631">
        <v>1469</v>
      </c>
      <c r="C54" s="632">
        <v>200</v>
      </c>
      <c r="D54" s="632">
        <v>1003</v>
      </c>
      <c r="E54" s="632">
        <v>265</v>
      </c>
      <c r="F54" s="633">
        <f t="shared" si="8"/>
        <v>13.614703880190607</v>
      </c>
      <c r="G54" s="634">
        <f t="shared" si="7"/>
        <v>68.2777399591559</v>
      </c>
      <c r="H54" s="634">
        <f t="shared" si="9"/>
        <v>18.03948264125255</v>
      </c>
      <c r="I54" s="634">
        <f t="shared" si="10"/>
        <v>19.940179461615156</v>
      </c>
      <c r="J54" s="634">
        <f t="shared" si="11"/>
        <v>46.360917248255234</v>
      </c>
      <c r="K54" s="634">
        <f t="shared" si="12"/>
        <v>26.420737786640082</v>
      </c>
      <c r="L54" s="634">
        <f t="shared" si="13"/>
        <v>132.5</v>
      </c>
      <c r="M54" s="632">
        <v>1</v>
      </c>
    </row>
    <row r="55" spans="1:13" ht="12.75" customHeight="1">
      <c r="A55" s="630" t="s">
        <v>195</v>
      </c>
      <c r="B55" s="631">
        <v>984</v>
      </c>
      <c r="C55" s="632">
        <v>95</v>
      </c>
      <c r="D55" s="632">
        <v>699</v>
      </c>
      <c r="E55" s="632">
        <v>189</v>
      </c>
      <c r="F55" s="633">
        <f t="shared" si="8"/>
        <v>9.654471544715447</v>
      </c>
      <c r="G55" s="634">
        <f t="shared" si="7"/>
        <v>71.03658536585365</v>
      </c>
      <c r="H55" s="634">
        <f t="shared" si="9"/>
        <v>19.20731707317073</v>
      </c>
      <c r="I55" s="634">
        <f t="shared" si="10"/>
        <v>13.590844062947067</v>
      </c>
      <c r="J55" s="634">
        <f t="shared" si="11"/>
        <v>40.629470672389125</v>
      </c>
      <c r="K55" s="634">
        <f t="shared" si="12"/>
        <v>27.038626609442062</v>
      </c>
      <c r="L55" s="634">
        <f t="shared" si="13"/>
        <v>198.94736842105263</v>
      </c>
      <c r="M55" s="632">
        <v>1</v>
      </c>
    </row>
    <row r="56" spans="1:13" ht="12.75" customHeight="1">
      <c r="A56" s="630" t="s">
        <v>196</v>
      </c>
      <c r="B56" s="631">
        <v>1251</v>
      </c>
      <c r="C56" s="632">
        <v>240</v>
      </c>
      <c r="D56" s="632">
        <v>915</v>
      </c>
      <c r="E56" s="632">
        <v>96</v>
      </c>
      <c r="F56" s="633">
        <f t="shared" si="8"/>
        <v>19.18465227817746</v>
      </c>
      <c r="G56" s="634">
        <f t="shared" si="7"/>
        <v>73.14148681055156</v>
      </c>
      <c r="H56" s="634">
        <f t="shared" si="9"/>
        <v>7.673860911270983</v>
      </c>
      <c r="I56" s="634">
        <f t="shared" si="10"/>
        <v>26.229508196721312</v>
      </c>
      <c r="J56" s="634">
        <f t="shared" si="11"/>
        <v>36.721311475409834</v>
      </c>
      <c r="K56" s="634">
        <f t="shared" si="12"/>
        <v>10.491803278688524</v>
      </c>
      <c r="L56" s="634">
        <f t="shared" si="13"/>
        <v>40</v>
      </c>
      <c r="M56" s="632" t="s">
        <v>204</v>
      </c>
    </row>
    <row r="57" spans="1:13" ht="12.75" customHeight="1">
      <c r="A57" s="635" t="s">
        <v>197</v>
      </c>
      <c r="B57" s="636">
        <v>1478</v>
      </c>
      <c r="C57" s="637">
        <v>138</v>
      </c>
      <c r="D57" s="637">
        <v>1099</v>
      </c>
      <c r="E57" s="637">
        <v>241</v>
      </c>
      <c r="F57" s="638">
        <f t="shared" si="8"/>
        <v>9.336941813261165</v>
      </c>
      <c r="G57" s="639">
        <f t="shared" si="7"/>
        <v>74.35723951285522</v>
      </c>
      <c r="H57" s="639">
        <f t="shared" si="9"/>
        <v>16.305818673883625</v>
      </c>
      <c r="I57" s="639">
        <f t="shared" si="10"/>
        <v>12.556869881710647</v>
      </c>
      <c r="J57" s="639">
        <f t="shared" si="11"/>
        <v>34.48589626933576</v>
      </c>
      <c r="K57" s="639">
        <f t="shared" si="12"/>
        <v>21.929026387625115</v>
      </c>
      <c r="L57" s="639">
        <f t="shared" si="13"/>
        <v>174.63768115942028</v>
      </c>
      <c r="M57" s="637" t="s">
        <v>204</v>
      </c>
    </row>
    <row r="58" spans="1:13" ht="12.75" customHeight="1">
      <c r="A58" s="630" t="s">
        <v>198</v>
      </c>
      <c r="B58" s="631">
        <v>4333</v>
      </c>
      <c r="C58" s="632">
        <v>642</v>
      </c>
      <c r="D58" s="632">
        <v>3214</v>
      </c>
      <c r="E58" s="632">
        <v>472</v>
      </c>
      <c r="F58" s="633">
        <f t="shared" si="8"/>
        <v>14.816524348026771</v>
      </c>
      <c r="G58" s="634">
        <f t="shared" si="7"/>
        <v>74.17493653357951</v>
      </c>
      <c r="H58" s="634">
        <f t="shared" si="9"/>
        <v>10.89314562658666</v>
      </c>
      <c r="I58" s="634">
        <f t="shared" si="10"/>
        <v>19.97510889856876</v>
      </c>
      <c r="J58" s="634">
        <f t="shared" si="11"/>
        <v>34.66085874299938</v>
      </c>
      <c r="K58" s="634">
        <f t="shared" si="12"/>
        <v>14.685749844430616</v>
      </c>
      <c r="L58" s="634">
        <f t="shared" si="13"/>
        <v>73.5202492211838</v>
      </c>
      <c r="M58" s="632">
        <v>5</v>
      </c>
    </row>
    <row r="59" spans="1:13" ht="12.75" customHeight="1">
      <c r="A59" s="630" t="s">
        <v>199</v>
      </c>
      <c r="B59" s="631">
        <v>3407</v>
      </c>
      <c r="C59" s="632">
        <v>549</v>
      </c>
      <c r="D59" s="632">
        <v>2451</v>
      </c>
      <c r="E59" s="632">
        <v>390</v>
      </c>
      <c r="F59" s="633">
        <f t="shared" si="8"/>
        <v>16.113883181684766</v>
      </c>
      <c r="G59" s="634">
        <f t="shared" si="7"/>
        <v>71.94012327560904</v>
      </c>
      <c r="H59" s="634">
        <f t="shared" si="9"/>
        <v>11.447020839448195</v>
      </c>
      <c r="I59" s="634">
        <f t="shared" si="10"/>
        <v>22.399020807833537</v>
      </c>
      <c r="J59" s="634">
        <f t="shared" si="11"/>
        <v>38.3108935128519</v>
      </c>
      <c r="K59" s="634">
        <f t="shared" si="12"/>
        <v>15.911872705018359</v>
      </c>
      <c r="L59" s="634">
        <f t="shared" si="13"/>
        <v>71.03825136612022</v>
      </c>
      <c r="M59" s="632">
        <v>17</v>
      </c>
    </row>
    <row r="60" spans="1:13" ht="12.75" customHeight="1">
      <c r="A60" s="630" t="s">
        <v>200</v>
      </c>
      <c r="B60" s="631">
        <v>1967</v>
      </c>
      <c r="C60" s="632">
        <v>209</v>
      </c>
      <c r="D60" s="632">
        <v>1480</v>
      </c>
      <c r="E60" s="632">
        <v>276</v>
      </c>
      <c r="F60" s="633">
        <f t="shared" si="8"/>
        <v>10.625317742755465</v>
      </c>
      <c r="G60" s="634">
        <f t="shared" si="7"/>
        <v>75.24148449415353</v>
      </c>
      <c r="H60" s="634">
        <f t="shared" si="9"/>
        <v>14.031520081342144</v>
      </c>
      <c r="I60" s="634">
        <f t="shared" si="10"/>
        <v>14.121621621621621</v>
      </c>
      <c r="J60" s="634">
        <f t="shared" si="11"/>
        <v>32.77027027027027</v>
      </c>
      <c r="K60" s="634">
        <f t="shared" si="12"/>
        <v>18.64864864864865</v>
      </c>
      <c r="L60" s="634">
        <f t="shared" si="13"/>
        <v>132.05741626794259</v>
      </c>
      <c r="M60" s="632">
        <v>2</v>
      </c>
    </row>
    <row r="61" spans="1:13" ht="12.75" customHeight="1">
      <c r="A61" s="640" t="s">
        <v>201</v>
      </c>
      <c r="B61" s="641">
        <v>1268</v>
      </c>
      <c r="C61" s="642">
        <v>93</v>
      </c>
      <c r="D61" s="642">
        <v>881</v>
      </c>
      <c r="E61" s="642">
        <v>293</v>
      </c>
      <c r="F61" s="643">
        <f t="shared" si="8"/>
        <v>7.334384858044165</v>
      </c>
      <c r="G61" s="644">
        <f t="shared" si="7"/>
        <v>69.4794952681388</v>
      </c>
      <c r="H61" s="644">
        <f t="shared" si="9"/>
        <v>23.107255520504733</v>
      </c>
      <c r="I61" s="644">
        <f t="shared" si="10"/>
        <v>10.556186152099887</v>
      </c>
      <c r="J61" s="644">
        <f t="shared" si="11"/>
        <v>43.81384790011351</v>
      </c>
      <c r="K61" s="644">
        <f t="shared" si="12"/>
        <v>33.257661748013625</v>
      </c>
      <c r="L61" s="644">
        <f t="shared" si="13"/>
        <v>315.0537634408602</v>
      </c>
      <c r="M61" s="642">
        <v>1</v>
      </c>
    </row>
    <row r="62" spans="1:13" ht="12.75" customHeight="1">
      <c r="A62" s="630" t="s">
        <v>218</v>
      </c>
      <c r="B62" s="631">
        <v>1896</v>
      </c>
      <c r="C62" s="632">
        <v>227</v>
      </c>
      <c r="D62" s="632">
        <v>1016</v>
      </c>
      <c r="E62" s="632">
        <v>649</v>
      </c>
      <c r="F62" s="633">
        <v>12</v>
      </c>
      <c r="G62" s="634">
        <f t="shared" si="7"/>
        <v>53.58649789029536</v>
      </c>
      <c r="H62" s="634">
        <f t="shared" si="9"/>
        <v>34.229957805907176</v>
      </c>
      <c r="I62" s="634">
        <f t="shared" si="10"/>
        <v>22.34251968503937</v>
      </c>
      <c r="J62" s="634">
        <f t="shared" si="11"/>
        <v>86.22047244094489</v>
      </c>
      <c r="K62" s="634">
        <f t="shared" si="12"/>
        <v>63.87795275590551</v>
      </c>
      <c r="L62" s="634">
        <f t="shared" si="13"/>
        <v>285.9030837004405</v>
      </c>
      <c r="M62" s="632">
        <v>4</v>
      </c>
    </row>
    <row r="63" spans="1:13" ht="12.75" customHeight="1">
      <c r="A63" s="645" t="s">
        <v>981</v>
      </c>
      <c r="B63" s="646" t="s">
        <v>541</v>
      </c>
      <c r="C63" s="646" t="s">
        <v>204</v>
      </c>
      <c r="D63" s="646" t="s">
        <v>204</v>
      </c>
      <c r="E63" s="646" t="s">
        <v>204</v>
      </c>
      <c r="F63" s="646" t="s">
        <v>541</v>
      </c>
      <c r="G63" s="646" t="s">
        <v>541</v>
      </c>
      <c r="H63" s="646" t="s">
        <v>541</v>
      </c>
      <c r="I63" s="646" t="s">
        <v>541</v>
      </c>
      <c r="J63" s="646" t="s">
        <v>541</v>
      </c>
      <c r="K63" s="646" t="s">
        <v>541</v>
      </c>
      <c r="L63" s="646" t="s">
        <v>541</v>
      </c>
      <c r="M63" s="646" t="s">
        <v>541</v>
      </c>
    </row>
    <row r="64" ht="13.5" customHeight="1"/>
  </sheetData>
  <mergeCells count="5">
    <mergeCell ref="A3:A4"/>
    <mergeCell ref="M3:M4"/>
    <mergeCell ref="B3:E3"/>
    <mergeCell ref="F3:H3"/>
    <mergeCell ref="I3:L3"/>
  </mergeCells>
  <hyperlinks>
    <hyperlink ref="A1" location="目次!A21" display="目次へ"/>
  </hyperlinks>
  <printOptions horizontalCentered="1"/>
  <pageMargins left="0.5905511811023623" right="0.5905511811023623" top="0.5905511811023623" bottom="0.5905511811023623" header="0.1968503937007874" footer="0.590551181102362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A2" sqref="A2"/>
    </sheetView>
  </sheetViews>
  <sheetFormatPr defaultColWidth="9.00390625" defaultRowHeight="13.5"/>
  <cols>
    <col min="1" max="1" width="1.4921875" style="52" customWidth="1"/>
    <col min="2" max="2" width="11.875" style="52" customWidth="1"/>
    <col min="3" max="3" width="1.25" style="52" customWidth="1"/>
    <col min="4" max="4" width="12.00390625" style="52" customWidth="1"/>
    <col min="5" max="5" width="1.37890625" style="52" customWidth="1"/>
    <col min="6" max="6" width="12.25390625" style="52" customWidth="1"/>
    <col min="7" max="7" width="1.37890625" style="107" customWidth="1"/>
    <col min="8" max="8" width="13.25390625" style="52" customWidth="1"/>
    <col min="9" max="9" width="1.37890625" style="107" customWidth="1"/>
    <col min="10" max="10" width="10.875" style="52" customWidth="1"/>
    <col min="11" max="11" width="1.37890625" style="107" customWidth="1"/>
    <col min="12" max="12" width="9.25390625" style="52" customWidth="1"/>
    <col min="13" max="13" width="1.37890625" style="107" customWidth="1"/>
    <col min="14" max="14" width="8.00390625" style="52" customWidth="1"/>
    <col min="15" max="15" width="11.375" style="52" bestFit="1" customWidth="1"/>
    <col min="16" max="16384" width="8.00390625" style="52" customWidth="1"/>
  </cols>
  <sheetData>
    <row r="1" spans="1:2" s="2" customFormat="1" ht="15" customHeight="1">
      <c r="A1" s="737" t="s">
        <v>1002</v>
      </c>
      <c r="B1" s="737"/>
    </row>
    <row r="2" ht="22.5" customHeight="1">
      <c r="A2" s="32" t="s">
        <v>219</v>
      </c>
    </row>
    <row r="3" spans="1:13" ht="13.5" customHeight="1">
      <c r="A3" s="613"/>
      <c r="B3" s="614" t="s">
        <v>140</v>
      </c>
      <c r="C3" s="615"/>
      <c r="D3" s="616" t="s">
        <v>220</v>
      </c>
      <c r="E3" s="617"/>
      <c r="F3" s="616" t="s">
        <v>221</v>
      </c>
      <c r="G3" s="617"/>
      <c r="H3" s="616" t="s">
        <v>222</v>
      </c>
      <c r="I3" s="617"/>
      <c r="J3" s="616" t="s">
        <v>223</v>
      </c>
      <c r="K3" s="617"/>
      <c r="L3" s="616" t="s">
        <v>224</v>
      </c>
      <c r="M3" s="617"/>
    </row>
    <row r="4" spans="1:13" ht="13.5" customHeight="1">
      <c r="A4" s="618"/>
      <c r="B4" s="619"/>
      <c r="C4" s="620"/>
      <c r="D4" s="621" t="s">
        <v>667</v>
      </c>
      <c r="E4" s="622"/>
      <c r="F4" s="621" t="s">
        <v>539</v>
      </c>
      <c r="G4" s="622"/>
      <c r="H4" s="621" t="s">
        <v>539</v>
      </c>
      <c r="I4" s="622"/>
      <c r="J4" s="621" t="s">
        <v>667</v>
      </c>
      <c r="K4" s="622"/>
      <c r="L4" s="621" t="s">
        <v>540</v>
      </c>
      <c r="M4" s="622"/>
    </row>
    <row r="5" spans="1:13" ht="13.5" customHeight="1">
      <c r="A5" s="621"/>
      <c r="B5" s="623" t="s">
        <v>138</v>
      </c>
      <c r="C5" s="622"/>
      <c r="D5" s="557">
        <v>83834</v>
      </c>
      <c r="E5" s="558"/>
      <c r="F5" s="557">
        <v>18566188</v>
      </c>
      <c r="G5" s="558"/>
      <c r="H5" s="624">
        <f aca="true" t="shared" si="0" ref="H5:H36">F5/D5</f>
        <v>221.46370207791588</v>
      </c>
      <c r="I5" s="558"/>
      <c r="J5" s="624">
        <f aca="true" t="shared" si="1" ref="J5:J36">D5/F5*1000000</f>
        <v>4515.412641518012</v>
      </c>
      <c r="K5" s="558"/>
      <c r="L5" s="624">
        <f aca="true" t="shared" si="2" ref="L5:L36">1.07459*SQRT(H5)</f>
        <v>15.991679326714195</v>
      </c>
      <c r="M5" s="558"/>
    </row>
    <row r="6" spans="1:13" ht="13.5" customHeight="1">
      <c r="A6" s="668"/>
      <c r="B6" s="669" t="s">
        <v>145</v>
      </c>
      <c r="C6" s="670"/>
      <c r="D6" s="568">
        <v>567</v>
      </c>
      <c r="E6" s="569"/>
      <c r="F6" s="568">
        <v>5301025</v>
      </c>
      <c r="G6" s="569"/>
      <c r="H6" s="671">
        <f t="shared" si="0"/>
        <v>9349.250440917107</v>
      </c>
      <c r="I6" s="569"/>
      <c r="J6" s="671">
        <f t="shared" si="1"/>
        <v>106.96044632877604</v>
      </c>
      <c r="K6" s="569"/>
      <c r="L6" s="671">
        <f t="shared" si="2"/>
        <v>103.90374270511222</v>
      </c>
      <c r="M6" s="569"/>
    </row>
    <row r="7" spans="1:13" ht="13.5" customHeight="1">
      <c r="A7" s="621"/>
      <c r="B7" s="623" t="s">
        <v>146</v>
      </c>
      <c r="C7" s="622"/>
      <c r="D7" s="557">
        <v>485</v>
      </c>
      <c r="E7" s="558"/>
      <c r="F7" s="557">
        <v>635997</v>
      </c>
      <c r="G7" s="558"/>
      <c r="H7" s="624">
        <f t="shared" si="0"/>
        <v>1311.3340206185567</v>
      </c>
      <c r="I7" s="558"/>
      <c r="J7" s="624">
        <f t="shared" si="1"/>
        <v>762.5822134381137</v>
      </c>
      <c r="K7" s="558"/>
      <c r="L7" s="624">
        <f t="shared" si="2"/>
        <v>38.91342515216815</v>
      </c>
      <c r="M7" s="558"/>
    </row>
    <row r="8" spans="1:13" ht="13.5" customHeight="1">
      <c r="A8" s="621"/>
      <c r="B8" s="623" t="s">
        <v>148</v>
      </c>
      <c r="C8" s="622"/>
      <c r="D8" s="557">
        <v>698</v>
      </c>
      <c r="E8" s="558"/>
      <c r="F8" s="557">
        <v>1286380</v>
      </c>
      <c r="G8" s="558"/>
      <c r="H8" s="624">
        <f t="shared" si="0"/>
        <v>1842.9512893982808</v>
      </c>
      <c r="I8" s="558"/>
      <c r="J8" s="624">
        <f t="shared" si="1"/>
        <v>542.6079385562587</v>
      </c>
      <c r="K8" s="558"/>
      <c r="L8" s="624">
        <f t="shared" si="2"/>
        <v>46.1317280410066</v>
      </c>
      <c r="M8" s="558"/>
    </row>
    <row r="9" spans="1:13" ht="13.5" customHeight="1">
      <c r="A9" s="621"/>
      <c r="B9" s="623" t="s">
        <v>149</v>
      </c>
      <c r="C9" s="622"/>
      <c r="D9" s="557">
        <v>584</v>
      </c>
      <c r="E9" s="558"/>
      <c r="F9" s="557">
        <v>376568</v>
      </c>
      <c r="G9" s="558"/>
      <c r="H9" s="624">
        <f t="shared" si="0"/>
        <v>644.8082191780821</v>
      </c>
      <c r="I9" s="558"/>
      <c r="J9" s="624">
        <f t="shared" si="1"/>
        <v>1550.8487178942448</v>
      </c>
      <c r="K9" s="558"/>
      <c r="L9" s="624">
        <f t="shared" si="2"/>
        <v>27.287143643751488</v>
      </c>
      <c r="M9" s="558"/>
    </row>
    <row r="10" spans="1:13" ht="13.5" customHeight="1">
      <c r="A10" s="672"/>
      <c r="B10" s="673" t="s">
        <v>150</v>
      </c>
      <c r="C10" s="674"/>
      <c r="D10" s="579">
        <v>51</v>
      </c>
      <c r="E10" s="580"/>
      <c r="F10" s="579">
        <v>1631210</v>
      </c>
      <c r="G10" s="580"/>
      <c r="H10" s="675">
        <f t="shared" si="0"/>
        <v>31984.50980392157</v>
      </c>
      <c r="I10" s="580"/>
      <c r="J10" s="675">
        <f t="shared" si="1"/>
        <v>31.26513447073032</v>
      </c>
      <c r="K10" s="580"/>
      <c r="L10" s="675">
        <f t="shared" si="2"/>
        <v>192.1819715097147</v>
      </c>
      <c r="M10" s="580"/>
    </row>
    <row r="11" spans="1:13" ht="13.5" customHeight="1">
      <c r="A11" s="621"/>
      <c r="B11" s="623" t="s">
        <v>151</v>
      </c>
      <c r="C11" s="622"/>
      <c r="D11" s="557">
        <v>6373</v>
      </c>
      <c r="E11" s="558"/>
      <c r="F11" s="557">
        <v>505155</v>
      </c>
      <c r="G11" s="558"/>
      <c r="H11" s="624">
        <f t="shared" si="0"/>
        <v>79.26486740938334</v>
      </c>
      <c r="I11" s="558"/>
      <c r="J11" s="624">
        <f t="shared" si="1"/>
        <v>12615.9297641318</v>
      </c>
      <c r="K11" s="558"/>
      <c r="L11" s="624">
        <f t="shared" si="2"/>
        <v>9.56716278442943</v>
      </c>
      <c r="M11" s="558"/>
    </row>
    <row r="12" spans="1:13" ht="13.5" customHeight="1">
      <c r="A12" s="621"/>
      <c r="B12" s="623" t="s">
        <v>152</v>
      </c>
      <c r="C12" s="622"/>
      <c r="D12" s="557">
        <v>1363</v>
      </c>
      <c r="E12" s="558"/>
      <c r="F12" s="557">
        <v>401658</v>
      </c>
      <c r="G12" s="558"/>
      <c r="H12" s="624">
        <f t="shared" si="0"/>
        <v>294.6867204695525</v>
      </c>
      <c r="I12" s="558"/>
      <c r="J12" s="624">
        <f t="shared" si="1"/>
        <v>3393.434215178087</v>
      </c>
      <c r="K12" s="558"/>
      <c r="L12" s="624">
        <f t="shared" si="2"/>
        <v>18.44688658108382</v>
      </c>
      <c r="M12" s="558"/>
    </row>
    <row r="13" spans="1:13" ht="13.5" customHeight="1">
      <c r="A13" s="621"/>
      <c r="B13" s="623" t="s">
        <v>153</v>
      </c>
      <c r="C13" s="622"/>
      <c r="D13" s="557">
        <v>1228</v>
      </c>
      <c r="E13" s="558"/>
      <c r="F13" s="557">
        <v>245779</v>
      </c>
      <c r="G13" s="558"/>
      <c r="H13" s="624">
        <f t="shared" si="0"/>
        <v>200.14576547231272</v>
      </c>
      <c r="I13" s="558"/>
      <c r="J13" s="624">
        <f t="shared" si="1"/>
        <v>4996.35851720448</v>
      </c>
      <c r="K13" s="558"/>
      <c r="L13" s="624">
        <f t="shared" si="2"/>
        <v>15.202534505015295</v>
      </c>
      <c r="M13" s="558"/>
    </row>
    <row r="14" spans="1:13" ht="13.5" customHeight="1">
      <c r="A14" s="621"/>
      <c r="B14" s="623" t="s">
        <v>154</v>
      </c>
      <c r="C14" s="622"/>
      <c r="D14" s="557">
        <v>2772</v>
      </c>
      <c r="E14" s="558"/>
      <c r="F14" s="557">
        <v>558575</v>
      </c>
      <c r="G14" s="558"/>
      <c r="H14" s="624">
        <f t="shared" si="0"/>
        <v>201.50613275613276</v>
      </c>
      <c r="I14" s="558"/>
      <c r="J14" s="624">
        <f t="shared" si="1"/>
        <v>4962.628116188515</v>
      </c>
      <c r="K14" s="558"/>
      <c r="L14" s="624">
        <f t="shared" si="2"/>
        <v>15.254111933621775</v>
      </c>
      <c r="M14" s="558"/>
    </row>
    <row r="15" spans="1:13" ht="13.5" customHeight="1">
      <c r="A15" s="621"/>
      <c r="B15" s="623" t="s">
        <v>155</v>
      </c>
      <c r="C15" s="622"/>
      <c r="D15" s="557">
        <v>2369</v>
      </c>
      <c r="E15" s="558"/>
      <c r="F15" s="557">
        <v>237481</v>
      </c>
      <c r="G15" s="558"/>
      <c r="H15" s="624">
        <f t="shared" si="0"/>
        <v>100.24525116082735</v>
      </c>
      <c r="I15" s="558"/>
      <c r="J15" s="624">
        <f t="shared" si="1"/>
        <v>9975.534884896055</v>
      </c>
      <c r="K15" s="558"/>
      <c r="L15" s="624">
        <f t="shared" si="2"/>
        <v>10.759069152815199</v>
      </c>
      <c r="M15" s="558"/>
    </row>
    <row r="16" spans="1:13" ht="13.5" customHeight="1">
      <c r="A16" s="668"/>
      <c r="B16" s="669" t="s">
        <v>156</v>
      </c>
      <c r="C16" s="670"/>
      <c r="D16" s="568">
        <v>2023</v>
      </c>
      <c r="E16" s="569"/>
      <c r="F16" s="568">
        <v>245268</v>
      </c>
      <c r="G16" s="569"/>
      <c r="H16" s="671">
        <f t="shared" si="0"/>
        <v>121.23974295600593</v>
      </c>
      <c r="I16" s="569"/>
      <c r="J16" s="671">
        <f t="shared" si="1"/>
        <v>8248.120423373615</v>
      </c>
      <c r="K16" s="569"/>
      <c r="L16" s="671">
        <f t="shared" si="2"/>
        <v>11.832194449911624</v>
      </c>
      <c r="M16" s="569"/>
    </row>
    <row r="17" spans="1:13" ht="13.5" customHeight="1">
      <c r="A17" s="621"/>
      <c r="B17" s="623" t="s">
        <v>157</v>
      </c>
      <c r="C17" s="622"/>
      <c r="D17" s="557">
        <v>1181</v>
      </c>
      <c r="E17" s="558"/>
      <c r="F17" s="557">
        <v>102753</v>
      </c>
      <c r="G17" s="558"/>
      <c r="H17" s="624">
        <f t="shared" si="0"/>
        <v>87.00508044030482</v>
      </c>
      <c r="I17" s="558"/>
      <c r="J17" s="624">
        <f t="shared" si="1"/>
        <v>11493.581695911555</v>
      </c>
      <c r="K17" s="558"/>
      <c r="L17" s="624">
        <f t="shared" si="2"/>
        <v>10.023400906427575</v>
      </c>
      <c r="M17" s="558"/>
    </row>
    <row r="18" spans="1:13" ht="13.5" customHeight="1">
      <c r="A18" s="621"/>
      <c r="B18" s="623" t="s">
        <v>158</v>
      </c>
      <c r="C18" s="622"/>
      <c r="D18" s="557">
        <v>1746</v>
      </c>
      <c r="E18" s="558"/>
      <c r="F18" s="557">
        <v>503984</v>
      </c>
      <c r="G18" s="558"/>
      <c r="H18" s="624">
        <f t="shared" si="0"/>
        <v>288.6506300114548</v>
      </c>
      <c r="I18" s="558"/>
      <c r="J18" s="624">
        <f t="shared" si="1"/>
        <v>3464.3956951014316</v>
      </c>
      <c r="K18" s="558"/>
      <c r="L18" s="624">
        <f t="shared" si="2"/>
        <v>18.256984616820027</v>
      </c>
      <c r="M18" s="558"/>
    </row>
    <row r="19" spans="1:13" ht="13.5" customHeight="1">
      <c r="A19" s="621"/>
      <c r="B19" s="623" t="s">
        <v>139</v>
      </c>
      <c r="C19" s="622"/>
      <c r="D19" s="557">
        <v>4407</v>
      </c>
      <c r="E19" s="558"/>
      <c r="F19" s="557">
        <v>277619</v>
      </c>
      <c r="G19" s="558"/>
      <c r="H19" s="624">
        <f t="shared" si="0"/>
        <v>62.99500794191059</v>
      </c>
      <c r="I19" s="558"/>
      <c r="J19" s="624">
        <f t="shared" si="1"/>
        <v>15874.273734866849</v>
      </c>
      <c r="K19" s="558"/>
      <c r="L19" s="624">
        <f t="shared" si="2"/>
        <v>8.528955770950537</v>
      </c>
      <c r="M19" s="558"/>
    </row>
    <row r="20" spans="1:13" ht="13.5" customHeight="1">
      <c r="A20" s="672"/>
      <c r="B20" s="673" t="s">
        <v>159</v>
      </c>
      <c r="C20" s="674"/>
      <c r="D20" s="579">
        <v>1296</v>
      </c>
      <c r="E20" s="580"/>
      <c r="F20" s="579">
        <v>117274</v>
      </c>
      <c r="G20" s="580"/>
      <c r="H20" s="675">
        <f t="shared" si="0"/>
        <v>90.4891975308642</v>
      </c>
      <c r="I20" s="580"/>
      <c r="J20" s="675">
        <f t="shared" si="1"/>
        <v>11051.042856899227</v>
      </c>
      <c r="K20" s="580"/>
      <c r="L20" s="675">
        <f t="shared" si="2"/>
        <v>10.222124430871284</v>
      </c>
      <c r="M20" s="580"/>
    </row>
    <row r="21" spans="1:13" ht="13.5" customHeight="1">
      <c r="A21" s="621"/>
      <c r="B21" s="623" t="s">
        <v>160</v>
      </c>
      <c r="C21" s="622"/>
      <c r="D21" s="557">
        <v>2276</v>
      </c>
      <c r="E21" s="558"/>
      <c r="F21" s="557">
        <v>226024</v>
      </c>
      <c r="G21" s="558"/>
      <c r="H21" s="624">
        <f t="shared" si="0"/>
        <v>99.30755711775043</v>
      </c>
      <c r="I21" s="558"/>
      <c r="J21" s="624">
        <f t="shared" si="1"/>
        <v>10069.727108625633</v>
      </c>
      <c r="K21" s="558"/>
      <c r="L21" s="624">
        <f t="shared" si="2"/>
        <v>10.708630761035764</v>
      </c>
      <c r="M21" s="558"/>
    </row>
    <row r="22" spans="1:13" ht="13.5" customHeight="1">
      <c r="A22" s="621"/>
      <c r="B22" s="623" t="s">
        <v>161</v>
      </c>
      <c r="C22" s="622"/>
      <c r="D22" s="557">
        <v>805</v>
      </c>
      <c r="E22" s="558"/>
      <c r="F22" s="557">
        <v>105446</v>
      </c>
      <c r="G22" s="558"/>
      <c r="H22" s="624">
        <f t="shared" si="0"/>
        <v>130.9888198757764</v>
      </c>
      <c r="I22" s="558"/>
      <c r="J22" s="624">
        <f t="shared" si="1"/>
        <v>7634.239326290233</v>
      </c>
      <c r="K22" s="558"/>
      <c r="L22" s="624">
        <f t="shared" si="2"/>
        <v>12.298719866044767</v>
      </c>
      <c r="M22" s="558"/>
    </row>
    <row r="23" spans="1:13" ht="13.5" customHeight="1">
      <c r="A23" s="621"/>
      <c r="B23" s="623" t="s">
        <v>162</v>
      </c>
      <c r="C23" s="622"/>
      <c r="D23" s="557">
        <v>1156</v>
      </c>
      <c r="E23" s="558"/>
      <c r="F23" s="557">
        <v>114638</v>
      </c>
      <c r="G23" s="558"/>
      <c r="H23" s="624">
        <f t="shared" si="0"/>
        <v>99.16782006920415</v>
      </c>
      <c r="I23" s="558"/>
      <c r="J23" s="624">
        <f t="shared" si="1"/>
        <v>10083.916327919189</v>
      </c>
      <c r="K23" s="558"/>
      <c r="L23" s="624">
        <f t="shared" si="2"/>
        <v>10.70109397698168</v>
      </c>
      <c r="M23" s="558"/>
    </row>
    <row r="24" spans="1:13" ht="13.5" customHeight="1">
      <c r="A24" s="621"/>
      <c r="B24" s="623" t="s">
        <v>163</v>
      </c>
      <c r="C24" s="622"/>
      <c r="D24" s="557">
        <v>593</v>
      </c>
      <c r="E24" s="558"/>
      <c r="F24" s="557">
        <v>73689</v>
      </c>
      <c r="G24" s="558"/>
      <c r="H24" s="624">
        <f t="shared" si="0"/>
        <v>124.26475548060708</v>
      </c>
      <c r="I24" s="558"/>
      <c r="J24" s="624">
        <f t="shared" si="1"/>
        <v>8047.334066142845</v>
      </c>
      <c r="K24" s="558"/>
      <c r="L24" s="624">
        <f t="shared" si="2"/>
        <v>11.978895590129575</v>
      </c>
      <c r="M24" s="558"/>
    </row>
    <row r="25" spans="1:13" ht="13.5" customHeight="1">
      <c r="A25" s="621"/>
      <c r="B25" s="623" t="s">
        <v>164</v>
      </c>
      <c r="C25" s="622"/>
      <c r="D25" s="557">
        <v>456</v>
      </c>
      <c r="E25" s="558"/>
      <c r="F25" s="557">
        <v>67428</v>
      </c>
      <c r="G25" s="558"/>
      <c r="H25" s="624">
        <f t="shared" si="0"/>
        <v>147.8684210526316</v>
      </c>
      <c r="I25" s="558"/>
      <c r="J25" s="624">
        <f t="shared" si="1"/>
        <v>6762.769176009966</v>
      </c>
      <c r="K25" s="558"/>
      <c r="L25" s="624">
        <f t="shared" si="2"/>
        <v>13.06713904886877</v>
      </c>
      <c r="M25" s="558"/>
    </row>
    <row r="26" spans="1:13" ht="13.5" customHeight="1">
      <c r="A26" s="668"/>
      <c r="B26" s="669" t="s">
        <v>165</v>
      </c>
      <c r="C26" s="670"/>
      <c r="D26" s="568">
        <v>876</v>
      </c>
      <c r="E26" s="569"/>
      <c r="F26" s="568">
        <v>87765</v>
      </c>
      <c r="G26" s="569"/>
      <c r="H26" s="671">
        <f t="shared" si="0"/>
        <v>100.18835616438356</v>
      </c>
      <c r="I26" s="569"/>
      <c r="J26" s="671">
        <f t="shared" si="1"/>
        <v>9981.199794906854</v>
      </c>
      <c r="K26" s="569"/>
      <c r="L26" s="671">
        <f t="shared" si="2"/>
        <v>10.756015521473065</v>
      </c>
      <c r="M26" s="569"/>
    </row>
    <row r="27" spans="1:13" ht="13.5" customHeight="1">
      <c r="A27" s="621"/>
      <c r="B27" s="623" t="s">
        <v>167</v>
      </c>
      <c r="C27" s="622"/>
      <c r="D27" s="557">
        <v>2480</v>
      </c>
      <c r="E27" s="558"/>
      <c r="F27" s="557">
        <v>155622</v>
      </c>
      <c r="G27" s="558"/>
      <c r="H27" s="624">
        <f t="shared" si="0"/>
        <v>62.7508064516129</v>
      </c>
      <c r="I27" s="558"/>
      <c r="J27" s="624">
        <f t="shared" si="1"/>
        <v>15936.050172854737</v>
      </c>
      <c r="K27" s="558"/>
      <c r="L27" s="624">
        <f t="shared" si="2"/>
        <v>8.51240837942874</v>
      </c>
      <c r="M27" s="558"/>
    </row>
    <row r="28" spans="1:13" ht="13.5" customHeight="1">
      <c r="A28" s="621"/>
      <c r="B28" s="623" t="s">
        <v>168</v>
      </c>
      <c r="C28" s="622"/>
      <c r="D28" s="557">
        <v>462</v>
      </c>
      <c r="E28" s="558"/>
      <c r="F28" s="557">
        <v>49250</v>
      </c>
      <c r="G28" s="558"/>
      <c r="H28" s="624">
        <f t="shared" si="0"/>
        <v>106.6017316017316</v>
      </c>
      <c r="I28" s="558"/>
      <c r="J28" s="624">
        <f t="shared" si="1"/>
        <v>9380.710659898477</v>
      </c>
      <c r="K28" s="558"/>
      <c r="L28" s="624">
        <f t="shared" si="2"/>
        <v>11.094939142491734</v>
      </c>
      <c r="M28" s="558"/>
    </row>
    <row r="29" spans="1:13" ht="13.5" customHeight="1">
      <c r="A29" s="621"/>
      <c r="B29" s="623" t="s">
        <v>169</v>
      </c>
      <c r="C29" s="622"/>
      <c r="D29" s="557">
        <v>1000</v>
      </c>
      <c r="E29" s="558"/>
      <c r="F29" s="557">
        <v>83988</v>
      </c>
      <c r="G29" s="558"/>
      <c r="H29" s="624">
        <f t="shared" si="0"/>
        <v>83.988</v>
      </c>
      <c r="I29" s="558"/>
      <c r="J29" s="624">
        <f t="shared" si="1"/>
        <v>11906.46282802305</v>
      </c>
      <c r="K29" s="558"/>
      <c r="L29" s="624">
        <f t="shared" si="2"/>
        <v>9.848076522670953</v>
      </c>
      <c r="M29" s="558"/>
    </row>
    <row r="30" spans="1:13" ht="13.5" customHeight="1">
      <c r="A30" s="672"/>
      <c r="B30" s="673" t="s">
        <v>170</v>
      </c>
      <c r="C30" s="674"/>
      <c r="D30" s="579">
        <v>297</v>
      </c>
      <c r="E30" s="580"/>
      <c r="F30" s="579">
        <v>64420</v>
      </c>
      <c r="G30" s="580"/>
      <c r="H30" s="675">
        <f t="shared" si="0"/>
        <v>216.9023569023569</v>
      </c>
      <c r="I30" s="580"/>
      <c r="J30" s="675">
        <f t="shared" si="1"/>
        <v>4610.369450481217</v>
      </c>
      <c r="K30" s="580"/>
      <c r="L30" s="675">
        <f t="shared" si="2"/>
        <v>15.82613734393086</v>
      </c>
      <c r="M30" s="580"/>
    </row>
    <row r="31" spans="1:13" ht="13.5" customHeight="1">
      <c r="A31" s="621"/>
      <c r="B31" s="623" t="s">
        <v>171</v>
      </c>
      <c r="C31" s="622"/>
      <c r="D31" s="557">
        <v>340</v>
      </c>
      <c r="E31" s="558"/>
      <c r="F31" s="557">
        <v>52825</v>
      </c>
      <c r="G31" s="558"/>
      <c r="H31" s="624">
        <f t="shared" si="0"/>
        <v>155.36764705882354</v>
      </c>
      <c r="I31" s="558"/>
      <c r="J31" s="624">
        <f t="shared" si="1"/>
        <v>6436.346426881211</v>
      </c>
      <c r="K31" s="558"/>
      <c r="L31" s="624">
        <f t="shared" si="2"/>
        <v>13.394394598815284</v>
      </c>
      <c r="M31" s="558"/>
    </row>
    <row r="32" spans="1:13" ht="13.5" customHeight="1">
      <c r="A32" s="621"/>
      <c r="B32" s="623" t="s">
        <v>172</v>
      </c>
      <c r="C32" s="622"/>
      <c r="D32" s="557">
        <v>1712</v>
      </c>
      <c r="E32" s="558"/>
      <c r="F32" s="557">
        <v>141154</v>
      </c>
      <c r="G32" s="558"/>
      <c r="H32" s="624">
        <f t="shared" si="0"/>
        <v>82.44976635514018</v>
      </c>
      <c r="I32" s="558"/>
      <c r="J32" s="624">
        <f t="shared" si="1"/>
        <v>12128.597135043994</v>
      </c>
      <c r="K32" s="558"/>
      <c r="L32" s="624">
        <f t="shared" si="2"/>
        <v>9.757476396841682</v>
      </c>
      <c r="M32" s="558"/>
    </row>
    <row r="33" spans="1:13" ht="13.5" customHeight="1">
      <c r="A33" s="621"/>
      <c r="B33" s="623" t="s">
        <v>173</v>
      </c>
      <c r="C33" s="622"/>
      <c r="D33" s="557">
        <v>1449</v>
      </c>
      <c r="E33" s="558"/>
      <c r="F33" s="557">
        <v>101511</v>
      </c>
      <c r="G33" s="558"/>
      <c r="H33" s="624">
        <f t="shared" si="0"/>
        <v>70.05590062111801</v>
      </c>
      <c r="I33" s="558"/>
      <c r="J33" s="624">
        <f t="shared" si="1"/>
        <v>14274.315098856281</v>
      </c>
      <c r="K33" s="558"/>
      <c r="L33" s="624">
        <f t="shared" si="2"/>
        <v>8.99425414669159</v>
      </c>
      <c r="M33" s="558"/>
    </row>
    <row r="34" spans="1:13" ht="13.5" customHeight="1">
      <c r="A34" s="621"/>
      <c r="B34" s="623" t="s">
        <v>175</v>
      </c>
      <c r="C34" s="622"/>
      <c r="D34" s="557">
        <v>1152</v>
      </c>
      <c r="E34" s="558"/>
      <c r="F34" s="557">
        <v>94489</v>
      </c>
      <c r="G34" s="558"/>
      <c r="H34" s="624">
        <f t="shared" si="0"/>
        <v>82.02170138888889</v>
      </c>
      <c r="I34" s="558"/>
      <c r="J34" s="624">
        <f t="shared" si="1"/>
        <v>12191.89535289822</v>
      </c>
      <c r="K34" s="558"/>
      <c r="L34" s="624">
        <f t="shared" si="2"/>
        <v>9.732113867275105</v>
      </c>
      <c r="M34" s="558"/>
    </row>
    <row r="35" spans="1:13" ht="13.5" customHeight="1">
      <c r="A35" s="621"/>
      <c r="B35" s="623" t="s">
        <v>176</v>
      </c>
      <c r="C35" s="622"/>
      <c r="D35" s="557">
        <v>751</v>
      </c>
      <c r="E35" s="558"/>
      <c r="F35" s="557">
        <v>77695</v>
      </c>
      <c r="G35" s="558"/>
      <c r="H35" s="624">
        <f t="shared" si="0"/>
        <v>103.45539280958722</v>
      </c>
      <c r="I35" s="558"/>
      <c r="J35" s="624">
        <f t="shared" si="1"/>
        <v>9666.001673209345</v>
      </c>
      <c r="K35" s="558"/>
      <c r="L35" s="624">
        <f t="shared" si="2"/>
        <v>10.929979861722945</v>
      </c>
      <c r="M35" s="558"/>
    </row>
    <row r="36" spans="1:13" ht="13.5" customHeight="1">
      <c r="A36" s="668"/>
      <c r="B36" s="669" t="s">
        <v>177</v>
      </c>
      <c r="C36" s="670"/>
      <c r="D36" s="568">
        <v>363</v>
      </c>
      <c r="E36" s="569"/>
      <c r="F36" s="568">
        <v>45823</v>
      </c>
      <c r="G36" s="569"/>
      <c r="H36" s="671">
        <f t="shared" si="0"/>
        <v>126.23415977961433</v>
      </c>
      <c r="I36" s="569"/>
      <c r="J36" s="671">
        <f t="shared" si="1"/>
        <v>7921.786002662419</v>
      </c>
      <c r="K36" s="569"/>
      <c r="L36" s="671">
        <f t="shared" si="2"/>
        <v>12.07344593326335</v>
      </c>
      <c r="M36" s="569"/>
    </row>
    <row r="37" spans="1:13" ht="13.5" customHeight="1">
      <c r="A37" s="621"/>
      <c r="B37" s="623" t="s">
        <v>178</v>
      </c>
      <c r="C37" s="622"/>
      <c r="D37" s="557">
        <v>336</v>
      </c>
      <c r="E37" s="558"/>
      <c r="F37" s="557">
        <v>85494</v>
      </c>
      <c r="G37" s="558"/>
      <c r="H37" s="624">
        <f aca="true" t="shared" si="3" ref="H37:H61">F37/D37</f>
        <v>254.44642857142858</v>
      </c>
      <c r="I37" s="558"/>
      <c r="J37" s="624">
        <f aca="true" t="shared" si="4" ref="J37:J61">D37/F37*1000000</f>
        <v>3930.100357919854</v>
      </c>
      <c r="K37" s="558"/>
      <c r="L37" s="624">
        <f aca="true" t="shared" si="5" ref="L37:L61">1.07459*SQRT(H37)</f>
        <v>17.141190223071327</v>
      </c>
      <c r="M37" s="558"/>
    </row>
    <row r="38" spans="1:13" ht="13.5" customHeight="1">
      <c r="A38" s="621"/>
      <c r="B38" s="623" t="s">
        <v>179</v>
      </c>
      <c r="C38" s="622"/>
      <c r="D38" s="557">
        <v>1066</v>
      </c>
      <c r="E38" s="558"/>
      <c r="F38" s="557">
        <v>141675</v>
      </c>
      <c r="G38" s="558"/>
      <c r="H38" s="624">
        <f t="shared" si="3"/>
        <v>132.90337711069418</v>
      </c>
      <c r="I38" s="558"/>
      <c r="J38" s="624">
        <f t="shared" si="4"/>
        <v>7524.2632786306685</v>
      </c>
      <c r="K38" s="558"/>
      <c r="L38" s="624">
        <f t="shared" si="5"/>
        <v>12.388274019720445</v>
      </c>
      <c r="M38" s="558"/>
    </row>
    <row r="39" spans="1:13" ht="13.5" customHeight="1">
      <c r="A39" s="621"/>
      <c r="B39" s="623" t="s">
        <v>180</v>
      </c>
      <c r="C39" s="622"/>
      <c r="D39" s="557">
        <v>851</v>
      </c>
      <c r="E39" s="558"/>
      <c r="F39" s="557">
        <v>80654</v>
      </c>
      <c r="G39" s="558"/>
      <c r="H39" s="624">
        <f t="shared" si="3"/>
        <v>94.77555816686251</v>
      </c>
      <c r="I39" s="558"/>
      <c r="J39" s="624">
        <f t="shared" si="4"/>
        <v>10551.243583703226</v>
      </c>
      <c r="K39" s="558"/>
      <c r="L39" s="624">
        <f t="shared" si="5"/>
        <v>10.46142799448659</v>
      </c>
      <c r="M39" s="558"/>
    </row>
    <row r="40" spans="1:13" ht="13.5" customHeight="1">
      <c r="A40" s="672"/>
      <c r="B40" s="673" t="s">
        <v>181</v>
      </c>
      <c r="C40" s="674"/>
      <c r="D40" s="579">
        <v>435</v>
      </c>
      <c r="E40" s="580"/>
      <c r="F40" s="579">
        <v>55932</v>
      </c>
      <c r="G40" s="580"/>
      <c r="H40" s="675">
        <f t="shared" si="3"/>
        <v>128.57931034482758</v>
      </c>
      <c r="I40" s="580"/>
      <c r="J40" s="675">
        <f t="shared" si="4"/>
        <v>7777.3010083673025</v>
      </c>
      <c r="K40" s="580"/>
      <c r="L40" s="675">
        <f t="shared" si="5"/>
        <v>12.185078763362773</v>
      </c>
      <c r="M40" s="580"/>
    </row>
    <row r="41" spans="1:13" ht="13.5" customHeight="1">
      <c r="A41" s="621"/>
      <c r="B41" s="623" t="s">
        <v>182</v>
      </c>
      <c r="C41" s="622"/>
      <c r="D41" s="557">
        <v>3237</v>
      </c>
      <c r="E41" s="558"/>
      <c r="F41" s="557">
        <v>187341</v>
      </c>
      <c r="G41" s="558"/>
      <c r="H41" s="624">
        <f t="shared" si="3"/>
        <v>57.87488415199259</v>
      </c>
      <c r="I41" s="558"/>
      <c r="J41" s="624">
        <f t="shared" si="4"/>
        <v>17278.652297147983</v>
      </c>
      <c r="K41" s="558"/>
      <c r="L41" s="624">
        <f t="shared" si="5"/>
        <v>8.175001897035527</v>
      </c>
      <c r="M41" s="558"/>
    </row>
    <row r="42" spans="1:13" ht="13.5" customHeight="1">
      <c r="A42" s="621"/>
      <c r="B42" s="623" t="s">
        <v>183</v>
      </c>
      <c r="C42" s="622"/>
      <c r="D42" s="557">
        <v>601</v>
      </c>
      <c r="E42" s="558"/>
      <c r="F42" s="557">
        <v>55881</v>
      </c>
      <c r="G42" s="558"/>
      <c r="H42" s="624">
        <f t="shared" si="3"/>
        <v>92.98003327787022</v>
      </c>
      <c r="I42" s="558"/>
      <c r="J42" s="624">
        <f t="shared" si="4"/>
        <v>10754.997226248635</v>
      </c>
      <c r="K42" s="558"/>
      <c r="L42" s="624">
        <f t="shared" si="5"/>
        <v>10.361858167691155</v>
      </c>
      <c r="M42" s="558"/>
    </row>
    <row r="43" spans="1:13" ht="13.5" customHeight="1">
      <c r="A43" s="621"/>
      <c r="B43" s="623" t="s">
        <v>184</v>
      </c>
      <c r="C43" s="622"/>
      <c r="D43" s="557">
        <v>641</v>
      </c>
      <c r="E43" s="558"/>
      <c r="F43" s="557">
        <v>62783</v>
      </c>
      <c r="G43" s="558"/>
      <c r="H43" s="624">
        <f t="shared" si="3"/>
        <v>97.94539781591264</v>
      </c>
      <c r="I43" s="558"/>
      <c r="J43" s="624">
        <f t="shared" si="4"/>
        <v>10209.770160712294</v>
      </c>
      <c r="K43" s="558"/>
      <c r="L43" s="624">
        <f t="shared" si="5"/>
        <v>10.634934317966456</v>
      </c>
      <c r="M43" s="558"/>
    </row>
    <row r="44" spans="1:13" ht="13.5" customHeight="1">
      <c r="A44" s="621"/>
      <c r="B44" s="623" t="s">
        <v>185</v>
      </c>
      <c r="C44" s="622"/>
      <c r="D44" s="557">
        <v>720</v>
      </c>
      <c r="E44" s="558"/>
      <c r="F44" s="557">
        <v>58342</v>
      </c>
      <c r="G44" s="558"/>
      <c r="H44" s="624">
        <f t="shared" si="3"/>
        <v>81.03055555555555</v>
      </c>
      <c r="I44" s="558"/>
      <c r="J44" s="624">
        <f t="shared" si="4"/>
        <v>12341.023619347981</v>
      </c>
      <c r="K44" s="558"/>
      <c r="L44" s="624">
        <f t="shared" si="5"/>
        <v>9.673133977693219</v>
      </c>
      <c r="M44" s="558"/>
    </row>
    <row r="45" spans="1:13" ht="13.5" customHeight="1">
      <c r="A45" s="621"/>
      <c r="B45" s="623" t="s">
        <v>186</v>
      </c>
      <c r="C45" s="622"/>
      <c r="D45" s="557">
        <v>968</v>
      </c>
      <c r="E45" s="558"/>
      <c r="F45" s="557">
        <v>139400</v>
      </c>
      <c r="G45" s="558"/>
      <c r="H45" s="624">
        <f t="shared" si="3"/>
        <v>144.0082644628099</v>
      </c>
      <c r="I45" s="558"/>
      <c r="J45" s="624">
        <f t="shared" si="4"/>
        <v>6944.045911047346</v>
      </c>
      <c r="K45" s="558"/>
      <c r="L45" s="624">
        <f t="shared" si="5"/>
        <v>12.895450032569626</v>
      </c>
      <c r="M45" s="558"/>
    </row>
    <row r="46" spans="1:13" ht="13.5" customHeight="1">
      <c r="A46" s="668"/>
      <c r="B46" s="669" t="s">
        <v>187</v>
      </c>
      <c r="C46" s="670"/>
      <c r="D46" s="568">
        <v>1022</v>
      </c>
      <c r="E46" s="569"/>
      <c r="F46" s="568">
        <v>112601</v>
      </c>
      <c r="G46" s="569"/>
      <c r="H46" s="671">
        <f t="shared" si="3"/>
        <v>110.1771037181996</v>
      </c>
      <c r="I46" s="569"/>
      <c r="J46" s="671">
        <f t="shared" si="4"/>
        <v>9076.29594763812</v>
      </c>
      <c r="K46" s="569"/>
      <c r="L46" s="671">
        <f t="shared" si="5"/>
        <v>11.279464211042471</v>
      </c>
      <c r="M46" s="569"/>
    </row>
    <row r="47" spans="1:13" ht="13.5" customHeight="1">
      <c r="A47" s="621"/>
      <c r="B47" s="623" t="s">
        <v>188</v>
      </c>
      <c r="C47" s="622"/>
      <c r="D47" s="557">
        <v>637</v>
      </c>
      <c r="E47" s="558"/>
      <c r="F47" s="557">
        <v>51521</v>
      </c>
      <c r="G47" s="558"/>
      <c r="H47" s="624">
        <f t="shared" si="3"/>
        <v>80.88069073783359</v>
      </c>
      <c r="I47" s="558"/>
      <c r="J47" s="624">
        <f t="shared" si="4"/>
        <v>12363.89045243687</v>
      </c>
      <c r="K47" s="558"/>
      <c r="L47" s="624">
        <f t="shared" si="5"/>
        <v>9.664184678547262</v>
      </c>
      <c r="M47" s="558"/>
    </row>
    <row r="48" spans="1:13" ht="13.5" customHeight="1">
      <c r="A48" s="621"/>
      <c r="B48" s="623" t="s">
        <v>189</v>
      </c>
      <c r="C48" s="622"/>
      <c r="D48" s="557">
        <v>3690</v>
      </c>
      <c r="E48" s="558"/>
      <c r="F48" s="557">
        <v>150343</v>
      </c>
      <c r="G48" s="558"/>
      <c r="H48" s="624">
        <f t="shared" si="3"/>
        <v>40.74336043360434</v>
      </c>
      <c r="I48" s="558"/>
      <c r="J48" s="624">
        <f t="shared" si="4"/>
        <v>24543.876336111425</v>
      </c>
      <c r="K48" s="558"/>
      <c r="L48" s="624">
        <f t="shared" si="5"/>
        <v>6.8591644883193075</v>
      </c>
      <c r="M48" s="558"/>
    </row>
    <row r="49" spans="1:13" ht="13.5" customHeight="1">
      <c r="A49" s="621"/>
      <c r="B49" s="623" t="s">
        <v>190</v>
      </c>
      <c r="C49" s="622"/>
      <c r="D49" s="557">
        <v>2096</v>
      </c>
      <c r="E49" s="558"/>
      <c r="F49" s="557">
        <v>170555</v>
      </c>
      <c r="G49" s="558"/>
      <c r="H49" s="624">
        <f t="shared" si="3"/>
        <v>81.37166030534351</v>
      </c>
      <c r="I49" s="558"/>
      <c r="J49" s="624">
        <f t="shared" si="4"/>
        <v>12289.290844595585</v>
      </c>
      <c r="K49" s="558"/>
      <c r="L49" s="624">
        <f t="shared" si="5"/>
        <v>9.69347252022615</v>
      </c>
      <c r="M49" s="558"/>
    </row>
    <row r="50" spans="1:13" ht="13.5" customHeight="1">
      <c r="A50" s="672"/>
      <c r="B50" s="673" t="s">
        <v>191</v>
      </c>
      <c r="C50" s="674"/>
      <c r="D50" s="579">
        <v>2212</v>
      </c>
      <c r="E50" s="580"/>
      <c r="F50" s="579">
        <v>137742</v>
      </c>
      <c r="G50" s="580"/>
      <c r="H50" s="675">
        <f t="shared" si="3"/>
        <v>62.27034358047016</v>
      </c>
      <c r="I50" s="580"/>
      <c r="J50" s="675">
        <f t="shared" si="4"/>
        <v>16059.008871658609</v>
      </c>
      <c r="K50" s="580"/>
      <c r="L50" s="675">
        <f t="shared" si="5"/>
        <v>8.479757364450908</v>
      </c>
      <c r="M50" s="580"/>
    </row>
    <row r="51" spans="1:13" ht="13.5" customHeight="1">
      <c r="A51" s="621"/>
      <c r="B51" s="623" t="s">
        <v>192</v>
      </c>
      <c r="C51" s="622"/>
      <c r="D51" s="557">
        <v>2196</v>
      </c>
      <c r="E51" s="558"/>
      <c r="F51" s="557">
        <v>159490</v>
      </c>
      <c r="G51" s="558"/>
      <c r="H51" s="624">
        <f t="shared" si="3"/>
        <v>72.62750455373406</v>
      </c>
      <c r="I51" s="558"/>
      <c r="J51" s="624">
        <f t="shared" si="4"/>
        <v>13768.888331556838</v>
      </c>
      <c r="K51" s="558"/>
      <c r="L51" s="624">
        <f t="shared" si="5"/>
        <v>9.15784641787185</v>
      </c>
      <c r="M51" s="558"/>
    </row>
    <row r="52" spans="1:13" ht="13.5" customHeight="1">
      <c r="A52" s="621"/>
      <c r="B52" s="623" t="s">
        <v>193</v>
      </c>
      <c r="C52" s="622"/>
      <c r="D52" s="557">
        <v>1762</v>
      </c>
      <c r="E52" s="558"/>
      <c r="F52" s="557">
        <v>128376</v>
      </c>
      <c r="G52" s="558"/>
      <c r="H52" s="624">
        <f t="shared" si="3"/>
        <v>72.85811577752554</v>
      </c>
      <c r="I52" s="558"/>
      <c r="J52" s="624">
        <f t="shared" si="4"/>
        <v>13725.306910949086</v>
      </c>
      <c r="K52" s="558"/>
      <c r="L52" s="624">
        <f t="shared" si="5"/>
        <v>9.172374167236873</v>
      </c>
      <c r="M52" s="558"/>
    </row>
    <row r="53" spans="1:13" ht="13.5" customHeight="1">
      <c r="A53" s="621"/>
      <c r="B53" s="623" t="s">
        <v>194</v>
      </c>
      <c r="C53" s="622"/>
      <c r="D53" s="557">
        <v>1469</v>
      </c>
      <c r="E53" s="558"/>
      <c r="F53" s="557">
        <v>170940</v>
      </c>
      <c r="G53" s="558"/>
      <c r="H53" s="624">
        <f t="shared" si="3"/>
        <v>116.3648740639891</v>
      </c>
      <c r="I53" s="558"/>
      <c r="J53" s="624">
        <f t="shared" si="4"/>
        <v>8593.658593658593</v>
      </c>
      <c r="K53" s="558"/>
      <c r="L53" s="624">
        <f t="shared" si="5"/>
        <v>11.591876531202587</v>
      </c>
      <c r="M53" s="558"/>
    </row>
    <row r="54" spans="1:13" ht="13.5" customHeight="1">
      <c r="A54" s="621"/>
      <c r="B54" s="623" t="s">
        <v>195</v>
      </c>
      <c r="C54" s="622"/>
      <c r="D54" s="557">
        <v>984</v>
      </c>
      <c r="E54" s="558"/>
      <c r="F54" s="557">
        <v>122941</v>
      </c>
      <c r="G54" s="558"/>
      <c r="H54" s="624">
        <f t="shared" si="3"/>
        <v>124.9400406504065</v>
      </c>
      <c r="I54" s="558"/>
      <c r="J54" s="624">
        <f t="shared" si="4"/>
        <v>8003.839239960632</v>
      </c>
      <c r="K54" s="558"/>
      <c r="L54" s="624">
        <f t="shared" si="5"/>
        <v>12.011399620078148</v>
      </c>
      <c r="M54" s="558"/>
    </row>
    <row r="55" spans="1:13" ht="13.5" customHeight="1">
      <c r="A55" s="621"/>
      <c r="B55" s="623" t="s">
        <v>196</v>
      </c>
      <c r="C55" s="622"/>
      <c r="D55" s="557">
        <v>1251</v>
      </c>
      <c r="E55" s="558"/>
      <c r="F55" s="557">
        <v>165617</v>
      </c>
      <c r="G55" s="558"/>
      <c r="H55" s="624">
        <f t="shared" si="3"/>
        <v>132.3876898481215</v>
      </c>
      <c r="I55" s="558"/>
      <c r="J55" s="624">
        <f t="shared" si="4"/>
        <v>7553.572398968705</v>
      </c>
      <c r="K55" s="558"/>
      <c r="L55" s="624">
        <f t="shared" si="5"/>
        <v>12.36421637575568</v>
      </c>
      <c r="M55" s="558"/>
    </row>
    <row r="56" spans="1:13" ht="13.5" customHeight="1">
      <c r="A56" s="668"/>
      <c r="B56" s="669" t="s">
        <v>197</v>
      </c>
      <c r="C56" s="670"/>
      <c r="D56" s="568">
        <v>1478</v>
      </c>
      <c r="E56" s="569"/>
      <c r="F56" s="568">
        <v>307675</v>
      </c>
      <c r="G56" s="569"/>
      <c r="H56" s="671">
        <f t="shared" si="3"/>
        <v>208.1698240866035</v>
      </c>
      <c r="I56" s="569"/>
      <c r="J56" s="671">
        <f t="shared" si="4"/>
        <v>4803.770212074429</v>
      </c>
      <c r="K56" s="569"/>
      <c r="L56" s="671">
        <f t="shared" si="5"/>
        <v>15.504282835832694</v>
      </c>
      <c r="M56" s="569"/>
    </row>
    <row r="57" spans="1:13" ht="13.5" customHeight="1">
      <c r="A57" s="621"/>
      <c r="B57" s="623" t="s">
        <v>198</v>
      </c>
      <c r="C57" s="622"/>
      <c r="D57" s="557">
        <v>4333</v>
      </c>
      <c r="E57" s="558"/>
      <c r="F57" s="557">
        <v>213137</v>
      </c>
      <c r="G57" s="558"/>
      <c r="H57" s="624">
        <f t="shared" si="3"/>
        <v>49.18924532656358</v>
      </c>
      <c r="I57" s="558"/>
      <c r="J57" s="624">
        <f t="shared" si="4"/>
        <v>20329.647128372828</v>
      </c>
      <c r="K57" s="558"/>
      <c r="L57" s="624">
        <f t="shared" si="5"/>
        <v>7.53664179721093</v>
      </c>
      <c r="M57" s="558"/>
    </row>
    <row r="58" spans="1:13" ht="13.5" customHeight="1">
      <c r="A58" s="621"/>
      <c r="B58" s="623" t="s">
        <v>199</v>
      </c>
      <c r="C58" s="622"/>
      <c r="D58" s="557">
        <v>3407</v>
      </c>
      <c r="E58" s="558"/>
      <c r="F58" s="557">
        <v>187951</v>
      </c>
      <c r="G58" s="558"/>
      <c r="H58" s="624">
        <f t="shared" si="3"/>
        <v>55.16612855884943</v>
      </c>
      <c r="I58" s="558"/>
      <c r="J58" s="624">
        <f t="shared" si="4"/>
        <v>18127.065032907514</v>
      </c>
      <c r="K58" s="558"/>
      <c r="L58" s="624">
        <f t="shared" si="5"/>
        <v>7.981399479221795</v>
      </c>
      <c r="M58" s="558"/>
    </row>
    <row r="59" spans="1:13" ht="13.5" customHeight="1">
      <c r="A59" s="621"/>
      <c r="B59" s="623" t="s">
        <v>200</v>
      </c>
      <c r="C59" s="622"/>
      <c r="D59" s="557">
        <v>1967</v>
      </c>
      <c r="E59" s="558"/>
      <c r="F59" s="557">
        <v>126827</v>
      </c>
      <c r="G59" s="558"/>
      <c r="H59" s="624">
        <f t="shared" si="3"/>
        <v>64.47737671581088</v>
      </c>
      <c r="I59" s="558"/>
      <c r="J59" s="624">
        <f t="shared" si="4"/>
        <v>15509.315839687133</v>
      </c>
      <c r="K59" s="558"/>
      <c r="L59" s="624">
        <f t="shared" si="5"/>
        <v>8.628721950455988</v>
      </c>
      <c r="M59" s="558"/>
    </row>
    <row r="60" spans="1:13" ht="13.5" customHeight="1">
      <c r="A60" s="672"/>
      <c r="B60" s="673" t="s">
        <v>201</v>
      </c>
      <c r="C60" s="674"/>
      <c r="D60" s="579">
        <v>1268</v>
      </c>
      <c r="E60" s="580"/>
      <c r="F60" s="579">
        <v>268686</v>
      </c>
      <c r="G60" s="580"/>
      <c r="H60" s="675">
        <f t="shared" si="3"/>
        <v>211.897476340694</v>
      </c>
      <c r="I60" s="580"/>
      <c r="J60" s="675">
        <f t="shared" si="4"/>
        <v>4719.263378069569</v>
      </c>
      <c r="K60" s="580"/>
      <c r="L60" s="675">
        <f t="shared" si="5"/>
        <v>15.642482830125974</v>
      </c>
      <c r="M60" s="580"/>
    </row>
    <row r="61" spans="1:13" ht="13.5" customHeight="1">
      <c r="A61" s="621"/>
      <c r="B61" s="623" t="s">
        <v>202</v>
      </c>
      <c r="C61" s="622"/>
      <c r="D61" s="557">
        <v>1896</v>
      </c>
      <c r="E61" s="558"/>
      <c r="F61" s="557">
        <v>432759</v>
      </c>
      <c r="G61" s="558"/>
      <c r="H61" s="624">
        <f t="shared" si="3"/>
        <v>228.248417721519</v>
      </c>
      <c r="I61" s="558"/>
      <c r="J61" s="624">
        <f t="shared" si="4"/>
        <v>4381.191379035445</v>
      </c>
      <c r="K61" s="558"/>
      <c r="L61" s="624">
        <f t="shared" si="5"/>
        <v>16.234790270211928</v>
      </c>
      <c r="M61" s="558"/>
    </row>
    <row r="62" spans="1:14" ht="13.5" customHeight="1">
      <c r="A62" s="625"/>
      <c r="B62" s="626" t="s">
        <v>981</v>
      </c>
      <c r="C62" s="590"/>
      <c r="D62" s="627" t="s">
        <v>541</v>
      </c>
      <c r="E62" s="628"/>
      <c r="F62" s="625">
        <v>823032</v>
      </c>
      <c r="G62" s="628"/>
      <c r="H62" s="629" t="s">
        <v>541</v>
      </c>
      <c r="I62" s="628"/>
      <c r="J62" s="629" t="s">
        <v>541</v>
      </c>
      <c r="K62" s="628"/>
      <c r="L62" s="629" t="s">
        <v>541</v>
      </c>
      <c r="M62" s="628"/>
      <c r="N62" s="512"/>
    </row>
  </sheetData>
  <mergeCells count="1">
    <mergeCell ref="A1:B1"/>
  </mergeCells>
  <hyperlinks>
    <hyperlink ref="A1" location="目次!A3" display="目次へ"/>
    <hyperlink ref="A1:B1" location="目次!A22" display="目次へ"/>
  </hyperlinks>
  <printOptions horizontalCentered="1"/>
  <pageMargins left="0.5905511811023623" right="0.5905511811023623" top="0.5905511811023623" bottom="0.5905511811023623" header="0.1968503937007874" footer="0.787401574803149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A2" sqref="A2"/>
    </sheetView>
  </sheetViews>
  <sheetFormatPr defaultColWidth="9.00390625" defaultRowHeight="13.5"/>
  <cols>
    <col min="1" max="1" width="9.625" style="465" customWidth="1"/>
    <col min="2" max="8" width="6.125" style="465" customWidth="1"/>
    <col min="9" max="11" width="5.50390625" style="465" customWidth="1"/>
    <col min="12" max="12" width="5.50390625" style="466" customWidth="1"/>
    <col min="13" max="13" width="5.50390625" style="465" customWidth="1"/>
    <col min="14" max="14" width="5.50390625" style="466" customWidth="1"/>
    <col min="15" max="15" width="5.50390625" style="465" customWidth="1"/>
    <col min="16" max="16384" width="8.00390625" style="465" customWidth="1"/>
  </cols>
  <sheetData>
    <row r="1" s="2" customFormat="1" ht="15" customHeight="1">
      <c r="A1" s="751" t="s">
        <v>1002</v>
      </c>
    </row>
    <row r="2" spans="1:14" s="464" customFormat="1" ht="22.5" customHeight="1">
      <c r="A2" s="464" t="s">
        <v>225</v>
      </c>
      <c r="L2" s="521"/>
      <c r="N2" s="521"/>
    </row>
    <row r="3" spans="1:15" s="523" customFormat="1" ht="18" customHeight="1">
      <c r="A3" s="806" t="s">
        <v>951</v>
      </c>
      <c r="B3" s="812" t="s">
        <v>226</v>
      </c>
      <c r="C3" s="809" t="s">
        <v>227</v>
      </c>
      <c r="D3" s="810"/>
      <c r="E3" s="811"/>
      <c r="F3" s="815" t="s">
        <v>228</v>
      </c>
      <c r="G3" s="815"/>
      <c r="H3" s="815"/>
      <c r="I3" s="815"/>
      <c r="J3" s="815"/>
      <c r="K3" s="815" t="s">
        <v>229</v>
      </c>
      <c r="L3" s="817" t="s">
        <v>230</v>
      </c>
      <c r="M3" s="815" t="s">
        <v>231</v>
      </c>
      <c r="N3" s="817" t="s">
        <v>232</v>
      </c>
      <c r="O3" s="816" t="s">
        <v>233</v>
      </c>
    </row>
    <row r="4" spans="1:15" s="523" customFormat="1" ht="12">
      <c r="A4" s="807"/>
      <c r="B4" s="813"/>
      <c r="C4" s="807" t="s">
        <v>234</v>
      </c>
      <c r="D4" s="807" t="s">
        <v>235</v>
      </c>
      <c r="E4" s="807" t="s">
        <v>236</v>
      </c>
      <c r="F4" s="806" t="s">
        <v>662</v>
      </c>
      <c r="G4" s="806" t="s">
        <v>237</v>
      </c>
      <c r="H4" s="806" t="s">
        <v>238</v>
      </c>
      <c r="I4" s="806" t="s">
        <v>239</v>
      </c>
      <c r="J4" s="806" t="s">
        <v>240</v>
      </c>
      <c r="K4" s="815"/>
      <c r="L4" s="817"/>
      <c r="M4" s="815"/>
      <c r="N4" s="817"/>
      <c r="O4" s="816"/>
    </row>
    <row r="5" spans="1:15" s="523" customFormat="1" ht="24" customHeight="1">
      <c r="A5" s="808"/>
      <c r="B5" s="814"/>
      <c r="C5" s="808"/>
      <c r="D5" s="808"/>
      <c r="E5" s="808"/>
      <c r="F5" s="808"/>
      <c r="G5" s="808"/>
      <c r="H5" s="808"/>
      <c r="I5" s="808"/>
      <c r="J5" s="808"/>
      <c r="K5" s="815"/>
      <c r="L5" s="817"/>
      <c r="M5" s="815"/>
      <c r="N5" s="817"/>
      <c r="O5" s="816"/>
    </row>
    <row r="6" spans="1:15" s="479" customFormat="1" ht="11.25" customHeight="1">
      <c r="A6" s="553"/>
      <c r="B6" s="524" t="s">
        <v>669</v>
      </c>
      <c r="C6" s="524" t="s">
        <v>669</v>
      </c>
      <c r="D6" s="524" t="s">
        <v>669</v>
      </c>
      <c r="E6" s="524" t="s">
        <v>669</v>
      </c>
      <c r="F6" s="524" t="s">
        <v>669</v>
      </c>
      <c r="G6" s="524" t="s">
        <v>669</v>
      </c>
      <c r="H6" s="524" t="s">
        <v>669</v>
      </c>
      <c r="I6" s="524" t="s">
        <v>669</v>
      </c>
      <c r="J6" s="524" t="s">
        <v>669</v>
      </c>
      <c r="K6" s="524" t="s">
        <v>669</v>
      </c>
      <c r="L6" s="524" t="s">
        <v>669</v>
      </c>
      <c r="M6" s="524" t="s">
        <v>669</v>
      </c>
      <c r="N6" s="524" t="s">
        <v>669</v>
      </c>
      <c r="O6" s="524" t="s">
        <v>669</v>
      </c>
    </row>
    <row r="7" spans="1:15" s="467" customFormat="1" ht="12.75" customHeight="1">
      <c r="A7" s="679" t="s">
        <v>976</v>
      </c>
      <c r="B7" s="676">
        <v>34075</v>
      </c>
      <c r="C7" s="676">
        <f aca="true" t="shared" si="0" ref="C7:O7">SUM(C8:C64)</f>
        <v>3370</v>
      </c>
      <c r="D7" s="676">
        <f t="shared" si="0"/>
        <v>8068</v>
      </c>
      <c r="E7" s="676">
        <f t="shared" si="0"/>
        <v>10888</v>
      </c>
      <c r="F7" s="676">
        <f t="shared" si="0"/>
        <v>22956</v>
      </c>
      <c r="G7" s="676">
        <f t="shared" si="0"/>
        <v>8559</v>
      </c>
      <c r="H7" s="676">
        <f t="shared" si="0"/>
        <v>11573</v>
      </c>
      <c r="I7" s="676">
        <f t="shared" si="0"/>
        <v>382</v>
      </c>
      <c r="J7" s="676">
        <f t="shared" si="0"/>
        <v>2442</v>
      </c>
      <c r="K7" s="676">
        <f t="shared" si="0"/>
        <v>377</v>
      </c>
      <c r="L7" s="676">
        <f t="shared" si="0"/>
        <v>769</v>
      </c>
      <c r="M7" s="676">
        <f t="shared" si="0"/>
        <v>1008</v>
      </c>
      <c r="N7" s="676">
        <f t="shared" si="0"/>
        <v>8965</v>
      </c>
      <c r="O7" s="676">
        <f t="shared" si="0"/>
        <v>3047</v>
      </c>
    </row>
    <row r="8" spans="1:15" ht="12.75" customHeight="1">
      <c r="A8" s="680" t="s">
        <v>241</v>
      </c>
      <c r="B8" s="677">
        <v>211</v>
      </c>
      <c r="C8" s="684">
        <v>25</v>
      </c>
      <c r="D8" s="684">
        <v>55</v>
      </c>
      <c r="E8" s="684">
        <v>36</v>
      </c>
      <c r="F8" s="684">
        <f>SUM(G8,H8,I8,J8)</f>
        <v>175</v>
      </c>
      <c r="G8" s="684">
        <v>56</v>
      </c>
      <c r="H8" s="684">
        <v>98</v>
      </c>
      <c r="I8" s="684">
        <v>3</v>
      </c>
      <c r="J8" s="684">
        <v>18</v>
      </c>
      <c r="K8" s="684">
        <v>4</v>
      </c>
      <c r="L8" s="684">
        <v>2</v>
      </c>
      <c r="M8" s="684">
        <v>3</v>
      </c>
      <c r="N8" s="684">
        <v>27</v>
      </c>
      <c r="O8" s="684">
        <v>7</v>
      </c>
    </row>
    <row r="9" spans="1:15" ht="12.75" customHeight="1">
      <c r="A9" s="681" t="s">
        <v>242</v>
      </c>
      <c r="B9" s="41">
        <v>181</v>
      </c>
      <c r="C9" s="676">
        <v>17</v>
      </c>
      <c r="D9" s="676">
        <v>40</v>
      </c>
      <c r="E9" s="676">
        <v>83</v>
      </c>
      <c r="F9" s="676">
        <f>SUM(G9,H9,I9,J9)</f>
        <v>123</v>
      </c>
      <c r="G9" s="676">
        <v>58</v>
      </c>
      <c r="H9" s="676">
        <v>54</v>
      </c>
      <c r="I9" s="676">
        <v>2</v>
      </c>
      <c r="J9" s="676">
        <v>9</v>
      </c>
      <c r="K9" s="676">
        <v>4</v>
      </c>
      <c r="L9" s="676">
        <v>13</v>
      </c>
      <c r="M9" s="676">
        <v>10</v>
      </c>
      <c r="N9" s="676">
        <v>31</v>
      </c>
      <c r="O9" s="676">
        <v>15</v>
      </c>
    </row>
    <row r="10" spans="1:15" ht="12.75" customHeight="1">
      <c r="A10" s="681" t="s">
        <v>243</v>
      </c>
      <c r="B10" s="41">
        <v>272</v>
      </c>
      <c r="C10" s="676">
        <v>10</v>
      </c>
      <c r="D10" s="676">
        <v>48</v>
      </c>
      <c r="E10" s="676">
        <v>142</v>
      </c>
      <c r="F10" s="676">
        <f>SUM(G10,H10,I10,J10)</f>
        <v>194</v>
      </c>
      <c r="G10" s="676">
        <v>103</v>
      </c>
      <c r="H10" s="676">
        <v>82</v>
      </c>
      <c r="I10" s="676">
        <v>4</v>
      </c>
      <c r="J10" s="676">
        <v>5</v>
      </c>
      <c r="K10" s="676">
        <v>7</v>
      </c>
      <c r="L10" s="676">
        <v>14</v>
      </c>
      <c r="M10" s="676">
        <v>10</v>
      </c>
      <c r="N10" s="676">
        <v>47</v>
      </c>
      <c r="O10" s="676">
        <v>23</v>
      </c>
    </row>
    <row r="11" spans="1:15" ht="12.75" customHeight="1">
      <c r="A11" s="681" t="s">
        <v>244</v>
      </c>
      <c r="B11" s="41">
        <v>191</v>
      </c>
      <c r="C11" s="676">
        <v>11</v>
      </c>
      <c r="D11" s="676">
        <v>33</v>
      </c>
      <c r="E11" s="676">
        <v>95</v>
      </c>
      <c r="F11" s="676">
        <f>SUM(G11,H11,I11,J11)</f>
        <v>146</v>
      </c>
      <c r="G11" s="676">
        <v>52</v>
      </c>
      <c r="H11" s="676">
        <v>77</v>
      </c>
      <c r="I11" s="676">
        <v>2</v>
      </c>
      <c r="J11" s="676">
        <v>15</v>
      </c>
      <c r="K11" s="676">
        <v>7</v>
      </c>
      <c r="L11" s="676">
        <v>11</v>
      </c>
      <c r="M11" s="676">
        <v>5</v>
      </c>
      <c r="N11" s="676">
        <v>22</v>
      </c>
      <c r="O11" s="676">
        <v>16</v>
      </c>
    </row>
    <row r="12" spans="1:15" ht="12.75" customHeight="1">
      <c r="A12" s="682" t="s">
        <v>245</v>
      </c>
      <c r="B12" s="678">
        <v>51</v>
      </c>
      <c r="C12" s="685" t="s">
        <v>246</v>
      </c>
      <c r="D12" s="685" t="s">
        <v>203</v>
      </c>
      <c r="E12" s="685" t="s">
        <v>203</v>
      </c>
      <c r="F12" s="685" t="s">
        <v>247</v>
      </c>
      <c r="G12" s="685" t="s">
        <v>203</v>
      </c>
      <c r="H12" s="685" t="s">
        <v>203</v>
      </c>
      <c r="I12" s="685" t="s">
        <v>203</v>
      </c>
      <c r="J12" s="685" t="s">
        <v>203</v>
      </c>
      <c r="K12" s="685" t="s">
        <v>203</v>
      </c>
      <c r="L12" s="685" t="s">
        <v>203</v>
      </c>
      <c r="M12" s="685" t="s">
        <v>203</v>
      </c>
      <c r="N12" s="686">
        <v>51</v>
      </c>
      <c r="O12" s="685" t="s">
        <v>203</v>
      </c>
    </row>
    <row r="13" spans="1:15" ht="12.75" customHeight="1">
      <c r="A13" s="681" t="s">
        <v>248</v>
      </c>
      <c r="B13" s="41">
        <v>2475</v>
      </c>
      <c r="C13" s="676">
        <v>292</v>
      </c>
      <c r="D13" s="676">
        <v>684</v>
      </c>
      <c r="E13" s="676">
        <v>723</v>
      </c>
      <c r="F13" s="676">
        <f aca="true" t="shared" si="1" ref="F13:F63">SUM(G13,H13,I13,J13)</f>
        <v>1831</v>
      </c>
      <c r="G13" s="676">
        <v>698</v>
      </c>
      <c r="H13" s="676">
        <v>913</v>
      </c>
      <c r="I13" s="676">
        <v>28</v>
      </c>
      <c r="J13" s="676">
        <v>192</v>
      </c>
      <c r="K13" s="676">
        <v>23</v>
      </c>
      <c r="L13" s="676">
        <v>49</v>
      </c>
      <c r="M13" s="676">
        <v>70</v>
      </c>
      <c r="N13" s="676">
        <v>502</v>
      </c>
      <c r="O13" s="676">
        <v>175</v>
      </c>
    </row>
    <row r="14" spans="1:15" ht="12.75" customHeight="1">
      <c r="A14" s="681" t="s">
        <v>249</v>
      </c>
      <c r="B14" s="41">
        <v>521</v>
      </c>
      <c r="C14" s="676">
        <v>33</v>
      </c>
      <c r="D14" s="676">
        <v>129</v>
      </c>
      <c r="E14" s="676">
        <v>223</v>
      </c>
      <c r="F14" s="676">
        <f t="shared" si="1"/>
        <v>374</v>
      </c>
      <c r="G14" s="676">
        <v>142</v>
      </c>
      <c r="H14" s="676">
        <v>191</v>
      </c>
      <c r="I14" s="676">
        <v>8</v>
      </c>
      <c r="J14" s="676">
        <v>33</v>
      </c>
      <c r="K14" s="676">
        <v>9</v>
      </c>
      <c r="L14" s="676">
        <v>15</v>
      </c>
      <c r="M14" s="676">
        <v>15</v>
      </c>
      <c r="N14" s="676">
        <v>108</v>
      </c>
      <c r="O14" s="676">
        <v>64</v>
      </c>
    </row>
    <row r="15" spans="1:15" ht="12.75" customHeight="1">
      <c r="A15" s="681" t="s">
        <v>250</v>
      </c>
      <c r="B15" s="41">
        <v>502</v>
      </c>
      <c r="C15" s="676">
        <v>56</v>
      </c>
      <c r="D15" s="676">
        <v>118</v>
      </c>
      <c r="E15" s="676">
        <v>145</v>
      </c>
      <c r="F15" s="676">
        <f t="shared" si="1"/>
        <v>321</v>
      </c>
      <c r="G15" s="676">
        <v>119</v>
      </c>
      <c r="H15" s="676">
        <v>168</v>
      </c>
      <c r="I15" s="676">
        <v>3</v>
      </c>
      <c r="J15" s="676">
        <v>31</v>
      </c>
      <c r="K15" s="676">
        <v>7</v>
      </c>
      <c r="L15" s="676">
        <v>15</v>
      </c>
      <c r="M15" s="676">
        <v>16</v>
      </c>
      <c r="N15" s="676">
        <v>143</v>
      </c>
      <c r="O15" s="676">
        <v>30</v>
      </c>
    </row>
    <row r="16" spans="1:15" ht="12.75" customHeight="1">
      <c r="A16" s="681" t="s">
        <v>251</v>
      </c>
      <c r="B16" s="41">
        <v>1128</v>
      </c>
      <c r="C16" s="676">
        <v>100</v>
      </c>
      <c r="D16" s="676">
        <v>223</v>
      </c>
      <c r="E16" s="676">
        <v>490</v>
      </c>
      <c r="F16" s="676">
        <f t="shared" si="1"/>
        <v>747</v>
      </c>
      <c r="G16" s="676">
        <v>337</v>
      </c>
      <c r="H16" s="676">
        <v>330</v>
      </c>
      <c r="I16" s="676">
        <v>11</v>
      </c>
      <c r="J16" s="676">
        <v>69</v>
      </c>
      <c r="K16" s="676">
        <v>21</v>
      </c>
      <c r="L16" s="676">
        <v>43</v>
      </c>
      <c r="M16" s="676">
        <v>49</v>
      </c>
      <c r="N16" s="676">
        <v>268</v>
      </c>
      <c r="O16" s="676">
        <v>122</v>
      </c>
    </row>
    <row r="17" spans="1:15" ht="12.75" customHeight="1">
      <c r="A17" s="681" t="s">
        <v>252</v>
      </c>
      <c r="B17" s="41">
        <v>984</v>
      </c>
      <c r="C17" s="676">
        <v>83</v>
      </c>
      <c r="D17" s="676">
        <v>219</v>
      </c>
      <c r="E17" s="676">
        <v>381</v>
      </c>
      <c r="F17" s="676">
        <f t="shared" si="1"/>
        <v>674</v>
      </c>
      <c r="G17" s="676">
        <v>274</v>
      </c>
      <c r="H17" s="676">
        <v>321</v>
      </c>
      <c r="I17" s="676">
        <v>12</v>
      </c>
      <c r="J17" s="676">
        <v>67</v>
      </c>
      <c r="K17" s="676">
        <v>15</v>
      </c>
      <c r="L17" s="676">
        <v>20</v>
      </c>
      <c r="M17" s="676">
        <v>32</v>
      </c>
      <c r="N17" s="676">
        <v>243</v>
      </c>
      <c r="O17" s="676">
        <v>112</v>
      </c>
    </row>
    <row r="18" spans="1:15" ht="12.75" customHeight="1">
      <c r="A18" s="680" t="s">
        <v>253</v>
      </c>
      <c r="B18" s="677">
        <v>957</v>
      </c>
      <c r="C18" s="684">
        <v>66</v>
      </c>
      <c r="D18" s="684">
        <v>168</v>
      </c>
      <c r="E18" s="684">
        <v>305</v>
      </c>
      <c r="F18" s="684">
        <f t="shared" si="1"/>
        <v>546</v>
      </c>
      <c r="G18" s="684">
        <v>226</v>
      </c>
      <c r="H18" s="684">
        <v>243</v>
      </c>
      <c r="I18" s="684">
        <v>13</v>
      </c>
      <c r="J18" s="684">
        <v>64</v>
      </c>
      <c r="K18" s="684">
        <v>8</v>
      </c>
      <c r="L18" s="684">
        <v>13</v>
      </c>
      <c r="M18" s="684">
        <v>25</v>
      </c>
      <c r="N18" s="684">
        <v>365</v>
      </c>
      <c r="O18" s="684">
        <v>94</v>
      </c>
    </row>
    <row r="19" spans="1:15" ht="12.75" customHeight="1">
      <c r="A19" s="681" t="s">
        <v>254</v>
      </c>
      <c r="B19" s="41">
        <v>519</v>
      </c>
      <c r="C19" s="676">
        <v>34</v>
      </c>
      <c r="D19" s="676">
        <v>105</v>
      </c>
      <c r="E19" s="676">
        <v>211</v>
      </c>
      <c r="F19" s="676">
        <f t="shared" si="1"/>
        <v>290</v>
      </c>
      <c r="G19" s="676">
        <v>118</v>
      </c>
      <c r="H19" s="676">
        <v>133</v>
      </c>
      <c r="I19" s="676">
        <v>6</v>
      </c>
      <c r="J19" s="676">
        <v>33</v>
      </c>
      <c r="K19" s="676">
        <v>5</v>
      </c>
      <c r="L19" s="676">
        <v>18</v>
      </c>
      <c r="M19" s="676">
        <v>26</v>
      </c>
      <c r="N19" s="676">
        <v>180</v>
      </c>
      <c r="O19" s="676">
        <v>68</v>
      </c>
    </row>
    <row r="20" spans="1:15" ht="12.75" customHeight="1">
      <c r="A20" s="681" t="s">
        <v>255</v>
      </c>
      <c r="B20" s="41">
        <v>675</v>
      </c>
      <c r="C20" s="676">
        <v>61</v>
      </c>
      <c r="D20" s="676">
        <v>148</v>
      </c>
      <c r="E20" s="676">
        <v>223</v>
      </c>
      <c r="F20" s="676">
        <f t="shared" si="1"/>
        <v>440</v>
      </c>
      <c r="G20" s="676">
        <v>160</v>
      </c>
      <c r="H20" s="676">
        <v>234</v>
      </c>
      <c r="I20" s="676">
        <v>6</v>
      </c>
      <c r="J20" s="676">
        <v>40</v>
      </c>
      <c r="K20" s="676">
        <v>16</v>
      </c>
      <c r="L20" s="676">
        <v>12</v>
      </c>
      <c r="M20" s="676">
        <v>18</v>
      </c>
      <c r="N20" s="676">
        <v>189</v>
      </c>
      <c r="O20" s="676">
        <v>55</v>
      </c>
    </row>
    <row r="21" spans="1:15" ht="12.75" customHeight="1">
      <c r="A21" s="681" t="s">
        <v>256</v>
      </c>
      <c r="B21" s="41">
        <v>1816</v>
      </c>
      <c r="C21" s="676">
        <v>222</v>
      </c>
      <c r="D21" s="676">
        <v>484</v>
      </c>
      <c r="E21" s="676">
        <v>586</v>
      </c>
      <c r="F21" s="676">
        <f t="shared" si="1"/>
        <v>1308</v>
      </c>
      <c r="G21" s="676">
        <v>534</v>
      </c>
      <c r="H21" s="676">
        <v>634</v>
      </c>
      <c r="I21" s="676">
        <v>15</v>
      </c>
      <c r="J21" s="676">
        <v>125</v>
      </c>
      <c r="K21" s="676">
        <v>10</v>
      </c>
      <c r="L21" s="676">
        <v>28</v>
      </c>
      <c r="M21" s="676">
        <v>48</v>
      </c>
      <c r="N21" s="676">
        <v>422</v>
      </c>
      <c r="O21" s="676">
        <v>175</v>
      </c>
    </row>
    <row r="22" spans="1:15" ht="12.75" customHeight="1">
      <c r="A22" s="682" t="s">
        <v>257</v>
      </c>
      <c r="B22" s="678">
        <v>556</v>
      </c>
      <c r="C22" s="686">
        <v>55</v>
      </c>
      <c r="D22" s="686">
        <v>114</v>
      </c>
      <c r="E22" s="686">
        <v>190</v>
      </c>
      <c r="F22" s="686">
        <f t="shared" si="1"/>
        <v>349</v>
      </c>
      <c r="G22" s="686">
        <v>148</v>
      </c>
      <c r="H22" s="686">
        <v>161</v>
      </c>
      <c r="I22" s="686">
        <v>4</v>
      </c>
      <c r="J22" s="686">
        <v>36</v>
      </c>
      <c r="K22" s="686">
        <v>2</v>
      </c>
      <c r="L22" s="686">
        <v>20</v>
      </c>
      <c r="M22" s="686">
        <v>19</v>
      </c>
      <c r="N22" s="686">
        <v>166</v>
      </c>
      <c r="O22" s="686">
        <v>54</v>
      </c>
    </row>
    <row r="23" spans="1:15" ht="12.75" customHeight="1">
      <c r="A23" s="681" t="s">
        <v>258</v>
      </c>
      <c r="B23" s="41">
        <v>1038</v>
      </c>
      <c r="C23" s="676">
        <v>89</v>
      </c>
      <c r="D23" s="676">
        <v>189</v>
      </c>
      <c r="E23" s="676">
        <v>351</v>
      </c>
      <c r="F23" s="676">
        <f t="shared" si="1"/>
        <v>614</v>
      </c>
      <c r="G23" s="676">
        <v>252</v>
      </c>
      <c r="H23" s="676">
        <v>277</v>
      </c>
      <c r="I23" s="676">
        <v>12</v>
      </c>
      <c r="J23" s="676">
        <v>73</v>
      </c>
      <c r="K23" s="676">
        <v>8</v>
      </c>
      <c r="L23" s="676">
        <v>18</v>
      </c>
      <c r="M23" s="676">
        <v>42</v>
      </c>
      <c r="N23" s="676">
        <v>356</v>
      </c>
      <c r="O23" s="676">
        <v>115</v>
      </c>
    </row>
    <row r="24" spans="1:15" ht="12.75" customHeight="1">
      <c r="A24" s="681" t="s">
        <v>259</v>
      </c>
      <c r="B24" s="41">
        <v>428</v>
      </c>
      <c r="C24" s="676">
        <v>18</v>
      </c>
      <c r="D24" s="676">
        <v>48</v>
      </c>
      <c r="E24" s="676">
        <v>154</v>
      </c>
      <c r="F24" s="676">
        <f t="shared" si="1"/>
        <v>193</v>
      </c>
      <c r="G24" s="676">
        <v>94</v>
      </c>
      <c r="H24" s="676">
        <v>75</v>
      </c>
      <c r="I24" s="676">
        <v>3</v>
      </c>
      <c r="J24" s="676">
        <v>21</v>
      </c>
      <c r="K24" s="676">
        <v>3</v>
      </c>
      <c r="L24" s="676">
        <v>7</v>
      </c>
      <c r="M24" s="676">
        <v>16</v>
      </c>
      <c r="N24" s="676">
        <v>209</v>
      </c>
      <c r="O24" s="676">
        <v>56</v>
      </c>
    </row>
    <row r="25" spans="1:15" ht="12.75" customHeight="1">
      <c r="A25" s="681" t="s">
        <v>260</v>
      </c>
      <c r="B25" s="41">
        <v>531</v>
      </c>
      <c r="C25" s="676">
        <v>45</v>
      </c>
      <c r="D25" s="676">
        <v>94</v>
      </c>
      <c r="E25" s="676">
        <v>185</v>
      </c>
      <c r="F25" s="676">
        <f t="shared" si="1"/>
        <v>305</v>
      </c>
      <c r="G25" s="676">
        <v>128</v>
      </c>
      <c r="H25" s="676">
        <v>141</v>
      </c>
      <c r="I25" s="676">
        <v>5</v>
      </c>
      <c r="J25" s="676">
        <v>31</v>
      </c>
      <c r="K25" s="676">
        <v>5</v>
      </c>
      <c r="L25" s="676">
        <v>9</v>
      </c>
      <c r="M25" s="676">
        <v>15</v>
      </c>
      <c r="N25" s="676">
        <v>197</v>
      </c>
      <c r="O25" s="676">
        <v>56</v>
      </c>
    </row>
    <row r="26" spans="1:15" ht="12.75" customHeight="1">
      <c r="A26" s="681" t="s">
        <v>261</v>
      </c>
      <c r="B26" s="41">
        <v>261</v>
      </c>
      <c r="C26" s="676">
        <v>20</v>
      </c>
      <c r="D26" s="676">
        <v>49</v>
      </c>
      <c r="E26" s="676">
        <v>100</v>
      </c>
      <c r="F26" s="676">
        <f t="shared" si="1"/>
        <v>155</v>
      </c>
      <c r="G26" s="676">
        <v>60</v>
      </c>
      <c r="H26" s="676">
        <v>69</v>
      </c>
      <c r="I26" s="676">
        <v>3</v>
      </c>
      <c r="J26" s="676">
        <v>23</v>
      </c>
      <c r="K26" s="676">
        <v>4</v>
      </c>
      <c r="L26" s="676">
        <v>7</v>
      </c>
      <c r="M26" s="676">
        <v>9</v>
      </c>
      <c r="N26" s="676">
        <v>86</v>
      </c>
      <c r="O26" s="676">
        <v>31</v>
      </c>
    </row>
    <row r="27" spans="1:15" ht="12.75" customHeight="1">
      <c r="A27" s="681" t="s">
        <v>262</v>
      </c>
      <c r="B27" s="41">
        <v>209</v>
      </c>
      <c r="C27" s="676">
        <v>8</v>
      </c>
      <c r="D27" s="676">
        <v>31</v>
      </c>
      <c r="E27" s="676">
        <v>79</v>
      </c>
      <c r="F27" s="676">
        <f t="shared" si="1"/>
        <v>123</v>
      </c>
      <c r="G27" s="676">
        <v>57</v>
      </c>
      <c r="H27" s="676">
        <v>55</v>
      </c>
      <c r="I27" s="676">
        <v>2</v>
      </c>
      <c r="J27" s="676">
        <v>9</v>
      </c>
      <c r="K27" s="676">
        <v>3</v>
      </c>
      <c r="L27" s="676">
        <v>2</v>
      </c>
      <c r="M27" s="676">
        <v>7</v>
      </c>
      <c r="N27" s="676">
        <v>74</v>
      </c>
      <c r="O27" s="676">
        <v>25</v>
      </c>
    </row>
    <row r="28" spans="1:15" ht="12.75" customHeight="1">
      <c r="A28" s="680" t="s">
        <v>263</v>
      </c>
      <c r="B28" s="677">
        <v>366</v>
      </c>
      <c r="C28" s="684">
        <v>27</v>
      </c>
      <c r="D28" s="684">
        <v>78</v>
      </c>
      <c r="E28" s="684">
        <v>129</v>
      </c>
      <c r="F28" s="684">
        <f t="shared" si="1"/>
        <v>253</v>
      </c>
      <c r="G28" s="684">
        <v>106</v>
      </c>
      <c r="H28" s="684">
        <v>118</v>
      </c>
      <c r="I28" s="684">
        <v>1</v>
      </c>
      <c r="J28" s="684">
        <v>28</v>
      </c>
      <c r="K28" s="684">
        <v>7</v>
      </c>
      <c r="L28" s="684">
        <v>8</v>
      </c>
      <c r="M28" s="684">
        <v>8</v>
      </c>
      <c r="N28" s="684">
        <v>90</v>
      </c>
      <c r="O28" s="684">
        <v>32</v>
      </c>
    </row>
    <row r="29" spans="1:15" ht="12.75" customHeight="1">
      <c r="A29" s="681" t="s">
        <v>264</v>
      </c>
      <c r="B29" s="41">
        <v>1023</v>
      </c>
      <c r="C29" s="676">
        <v>114</v>
      </c>
      <c r="D29" s="676">
        <v>229</v>
      </c>
      <c r="E29" s="676">
        <v>325</v>
      </c>
      <c r="F29" s="676">
        <f t="shared" si="1"/>
        <v>687</v>
      </c>
      <c r="G29" s="676">
        <v>256</v>
      </c>
      <c r="H29" s="676">
        <v>339</v>
      </c>
      <c r="I29" s="676">
        <v>13</v>
      </c>
      <c r="J29" s="676">
        <v>79</v>
      </c>
      <c r="K29" s="676">
        <v>11</v>
      </c>
      <c r="L29" s="676">
        <v>15</v>
      </c>
      <c r="M29" s="676">
        <v>25</v>
      </c>
      <c r="N29" s="676">
        <v>285</v>
      </c>
      <c r="O29" s="676">
        <v>96</v>
      </c>
    </row>
    <row r="30" spans="1:15" ht="12.75" customHeight="1">
      <c r="A30" s="681" t="s">
        <v>265</v>
      </c>
      <c r="B30" s="41">
        <v>212</v>
      </c>
      <c r="C30" s="676">
        <v>22</v>
      </c>
      <c r="D30" s="676">
        <v>43</v>
      </c>
      <c r="E30" s="676">
        <v>74</v>
      </c>
      <c r="F30" s="676">
        <f t="shared" si="1"/>
        <v>116</v>
      </c>
      <c r="G30" s="676">
        <v>41</v>
      </c>
      <c r="H30" s="676">
        <v>40</v>
      </c>
      <c r="I30" s="676">
        <v>9</v>
      </c>
      <c r="J30" s="676">
        <v>26</v>
      </c>
      <c r="K30" s="676">
        <v>3</v>
      </c>
      <c r="L30" s="676">
        <v>3</v>
      </c>
      <c r="M30" s="676">
        <v>11</v>
      </c>
      <c r="N30" s="676">
        <v>79</v>
      </c>
      <c r="O30" s="676">
        <v>31</v>
      </c>
    </row>
    <row r="31" spans="1:15" ht="12.75" customHeight="1">
      <c r="A31" s="681" t="s">
        <v>266</v>
      </c>
      <c r="B31" s="41">
        <v>470</v>
      </c>
      <c r="C31" s="676">
        <v>37</v>
      </c>
      <c r="D31" s="676">
        <v>66</v>
      </c>
      <c r="E31" s="676">
        <v>135</v>
      </c>
      <c r="F31" s="676">
        <f t="shared" si="1"/>
        <v>259</v>
      </c>
      <c r="G31" s="676">
        <v>112</v>
      </c>
      <c r="H31" s="676">
        <v>105</v>
      </c>
      <c r="I31" s="676">
        <v>3</v>
      </c>
      <c r="J31" s="676">
        <v>39</v>
      </c>
      <c r="K31" s="676">
        <v>3</v>
      </c>
      <c r="L31" s="676">
        <v>5</v>
      </c>
      <c r="M31" s="676">
        <v>15</v>
      </c>
      <c r="N31" s="676">
        <v>188</v>
      </c>
      <c r="O31" s="676">
        <v>41</v>
      </c>
    </row>
    <row r="32" spans="1:15" ht="12.75" customHeight="1">
      <c r="A32" s="682" t="s">
        <v>267</v>
      </c>
      <c r="B32" s="678">
        <v>136</v>
      </c>
      <c r="C32" s="685" t="s">
        <v>203</v>
      </c>
      <c r="D32" s="686">
        <v>7</v>
      </c>
      <c r="E32" s="686">
        <v>51</v>
      </c>
      <c r="F32" s="686">
        <f t="shared" si="1"/>
        <v>73</v>
      </c>
      <c r="G32" s="686">
        <v>36</v>
      </c>
      <c r="H32" s="686">
        <v>31</v>
      </c>
      <c r="I32" s="686">
        <v>2</v>
      </c>
      <c r="J32" s="686">
        <v>4</v>
      </c>
      <c r="K32" s="686">
        <v>5</v>
      </c>
      <c r="L32" s="686">
        <v>4</v>
      </c>
      <c r="M32" s="686">
        <v>3</v>
      </c>
      <c r="N32" s="686">
        <v>51</v>
      </c>
      <c r="O32" s="686">
        <v>8</v>
      </c>
    </row>
    <row r="33" spans="1:15" ht="12.75" customHeight="1">
      <c r="A33" s="681" t="s">
        <v>268</v>
      </c>
      <c r="B33" s="41">
        <v>150</v>
      </c>
      <c r="C33" s="676">
        <v>23</v>
      </c>
      <c r="D33" s="676">
        <v>38</v>
      </c>
      <c r="E33" s="676">
        <v>37</v>
      </c>
      <c r="F33" s="676">
        <f t="shared" si="1"/>
        <v>97</v>
      </c>
      <c r="G33" s="676">
        <v>37</v>
      </c>
      <c r="H33" s="676">
        <v>54</v>
      </c>
      <c r="I33" s="528" t="s">
        <v>203</v>
      </c>
      <c r="J33" s="676">
        <v>6</v>
      </c>
      <c r="K33" s="676">
        <v>2</v>
      </c>
      <c r="L33" s="676">
        <v>1</v>
      </c>
      <c r="M33" s="676">
        <v>3</v>
      </c>
      <c r="N33" s="676">
        <v>47</v>
      </c>
      <c r="O33" s="676">
        <v>9</v>
      </c>
    </row>
    <row r="34" spans="1:15" ht="12.75" customHeight="1">
      <c r="A34" s="681" t="s">
        <v>269</v>
      </c>
      <c r="B34" s="41">
        <v>717</v>
      </c>
      <c r="C34" s="676">
        <v>63</v>
      </c>
      <c r="D34" s="676">
        <v>140</v>
      </c>
      <c r="E34" s="676">
        <v>258</v>
      </c>
      <c r="F34" s="676">
        <f t="shared" si="1"/>
        <v>477</v>
      </c>
      <c r="G34" s="676">
        <v>203</v>
      </c>
      <c r="H34" s="676">
        <v>212</v>
      </c>
      <c r="I34" s="676">
        <v>7</v>
      </c>
      <c r="J34" s="676">
        <v>55</v>
      </c>
      <c r="K34" s="676">
        <v>12</v>
      </c>
      <c r="L34" s="676">
        <v>21</v>
      </c>
      <c r="M34" s="676">
        <v>28</v>
      </c>
      <c r="N34" s="676">
        <v>179</v>
      </c>
      <c r="O34" s="676">
        <v>66</v>
      </c>
    </row>
    <row r="35" spans="1:15" ht="12.75" customHeight="1">
      <c r="A35" s="681" t="s">
        <v>270</v>
      </c>
      <c r="B35" s="41">
        <v>613</v>
      </c>
      <c r="C35" s="676">
        <v>56</v>
      </c>
      <c r="D35" s="676">
        <v>137</v>
      </c>
      <c r="E35" s="676">
        <v>188</v>
      </c>
      <c r="F35" s="676">
        <f t="shared" si="1"/>
        <v>417</v>
      </c>
      <c r="G35" s="676">
        <v>174</v>
      </c>
      <c r="H35" s="676">
        <v>189</v>
      </c>
      <c r="I35" s="676">
        <v>10</v>
      </c>
      <c r="J35" s="676">
        <v>44</v>
      </c>
      <c r="K35" s="676">
        <v>6</v>
      </c>
      <c r="L35" s="676">
        <v>13</v>
      </c>
      <c r="M35" s="676">
        <v>21</v>
      </c>
      <c r="N35" s="676">
        <v>156</v>
      </c>
      <c r="O35" s="676">
        <v>58</v>
      </c>
    </row>
    <row r="36" spans="1:15" ht="12.75" customHeight="1">
      <c r="A36" s="681" t="s">
        <v>271</v>
      </c>
      <c r="B36" s="41">
        <v>566</v>
      </c>
      <c r="C36" s="676">
        <v>41</v>
      </c>
      <c r="D36" s="676">
        <v>89</v>
      </c>
      <c r="E36" s="676">
        <v>181</v>
      </c>
      <c r="F36" s="676">
        <f t="shared" si="1"/>
        <v>265</v>
      </c>
      <c r="G36" s="676">
        <v>100</v>
      </c>
      <c r="H36" s="676">
        <v>115</v>
      </c>
      <c r="I36" s="676">
        <v>12</v>
      </c>
      <c r="J36" s="676">
        <v>38</v>
      </c>
      <c r="K36" s="676">
        <v>6</v>
      </c>
      <c r="L36" s="676">
        <v>18</v>
      </c>
      <c r="M36" s="676">
        <v>21</v>
      </c>
      <c r="N36" s="676">
        <v>256</v>
      </c>
      <c r="O36" s="676">
        <v>54</v>
      </c>
    </row>
    <row r="37" spans="1:15" ht="12.75" customHeight="1">
      <c r="A37" s="681" t="s">
        <v>272</v>
      </c>
      <c r="B37" s="41">
        <v>374</v>
      </c>
      <c r="C37" s="676">
        <v>18</v>
      </c>
      <c r="D37" s="676">
        <v>49</v>
      </c>
      <c r="E37" s="676">
        <v>142</v>
      </c>
      <c r="F37" s="676">
        <f t="shared" si="1"/>
        <v>169</v>
      </c>
      <c r="G37" s="676">
        <v>71</v>
      </c>
      <c r="H37" s="676">
        <v>77</v>
      </c>
      <c r="I37" s="676">
        <v>3</v>
      </c>
      <c r="J37" s="676">
        <v>18</v>
      </c>
      <c r="K37" s="676">
        <v>1</v>
      </c>
      <c r="L37" s="676">
        <v>10</v>
      </c>
      <c r="M37" s="676">
        <v>19</v>
      </c>
      <c r="N37" s="676">
        <v>175</v>
      </c>
      <c r="O37" s="676">
        <v>57</v>
      </c>
    </row>
    <row r="38" spans="1:15" ht="12.75" customHeight="1">
      <c r="A38" s="680" t="s">
        <v>273</v>
      </c>
      <c r="B38" s="677">
        <v>170</v>
      </c>
      <c r="C38" s="684">
        <v>3</v>
      </c>
      <c r="D38" s="684">
        <v>25</v>
      </c>
      <c r="E38" s="684">
        <v>58</v>
      </c>
      <c r="F38" s="684">
        <f t="shared" si="1"/>
        <v>91</v>
      </c>
      <c r="G38" s="684">
        <v>49</v>
      </c>
      <c r="H38" s="684">
        <v>28</v>
      </c>
      <c r="I38" s="694" t="s">
        <v>203</v>
      </c>
      <c r="J38" s="684">
        <v>14</v>
      </c>
      <c r="K38" s="684">
        <v>3</v>
      </c>
      <c r="L38" s="684">
        <v>6</v>
      </c>
      <c r="M38" s="684">
        <v>3</v>
      </c>
      <c r="N38" s="684">
        <v>67</v>
      </c>
      <c r="O38" s="684">
        <v>11</v>
      </c>
    </row>
    <row r="39" spans="1:15" ht="12.75" customHeight="1">
      <c r="A39" s="681" t="s">
        <v>274</v>
      </c>
      <c r="B39" s="41">
        <v>151</v>
      </c>
      <c r="C39" s="676">
        <v>6</v>
      </c>
      <c r="D39" s="676">
        <v>22</v>
      </c>
      <c r="E39" s="676">
        <v>61</v>
      </c>
      <c r="F39" s="676">
        <f t="shared" si="1"/>
        <v>79</v>
      </c>
      <c r="G39" s="676">
        <v>38</v>
      </c>
      <c r="H39" s="676">
        <v>33</v>
      </c>
      <c r="I39" s="676">
        <v>3</v>
      </c>
      <c r="J39" s="676">
        <v>5</v>
      </c>
      <c r="K39" s="676">
        <v>5</v>
      </c>
      <c r="L39" s="676">
        <v>6</v>
      </c>
      <c r="M39" s="676">
        <v>7</v>
      </c>
      <c r="N39" s="676">
        <v>54</v>
      </c>
      <c r="O39" s="676">
        <v>16</v>
      </c>
    </row>
    <row r="40" spans="1:15" ht="12.75" customHeight="1">
      <c r="A40" s="681" t="s">
        <v>275</v>
      </c>
      <c r="B40" s="41">
        <v>473</v>
      </c>
      <c r="C40" s="676">
        <v>46</v>
      </c>
      <c r="D40" s="676">
        <v>99</v>
      </c>
      <c r="E40" s="676">
        <v>129</v>
      </c>
      <c r="F40" s="676">
        <f t="shared" si="1"/>
        <v>305</v>
      </c>
      <c r="G40" s="676">
        <v>118</v>
      </c>
      <c r="H40" s="676">
        <v>155</v>
      </c>
      <c r="I40" s="676">
        <v>7</v>
      </c>
      <c r="J40" s="676">
        <v>25</v>
      </c>
      <c r="K40" s="676">
        <v>2</v>
      </c>
      <c r="L40" s="676">
        <v>7</v>
      </c>
      <c r="M40" s="676">
        <v>5</v>
      </c>
      <c r="N40" s="676">
        <v>154</v>
      </c>
      <c r="O40" s="676">
        <v>45</v>
      </c>
    </row>
    <row r="41" spans="1:15" ht="12.75" customHeight="1">
      <c r="A41" s="681" t="s">
        <v>276</v>
      </c>
      <c r="B41" s="41">
        <v>341</v>
      </c>
      <c r="C41" s="676">
        <v>53</v>
      </c>
      <c r="D41" s="676">
        <v>84</v>
      </c>
      <c r="E41" s="676">
        <v>102</v>
      </c>
      <c r="F41" s="676">
        <f t="shared" si="1"/>
        <v>251</v>
      </c>
      <c r="G41" s="676">
        <v>107</v>
      </c>
      <c r="H41" s="676">
        <v>121</v>
      </c>
      <c r="I41" s="676">
        <v>3</v>
      </c>
      <c r="J41" s="676">
        <v>20</v>
      </c>
      <c r="K41" s="676">
        <v>1</v>
      </c>
      <c r="L41" s="676">
        <v>5</v>
      </c>
      <c r="M41" s="676">
        <v>13</v>
      </c>
      <c r="N41" s="676">
        <v>71</v>
      </c>
      <c r="O41" s="676">
        <v>17</v>
      </c>
    </row>
    <row r="42" spans="1:15" ht="12.75" customHeight="1">
      <c r="A42" s="682" t="s">
        <v>277</v>
      </c>
      <c r="B42" s="678">
        <v>190</v>
      </c>
      <c r="C42" s="686">
        <v>15</v>
      </c>
      <c r="D42" s="686">
        <v>32</v>
      </c>
      <c r="E42" s="686">
        <v>46</v>
      </c>
      <c r="F42" s="686">
        <f t="shared" si="1"/>
        <v>96</v>
      </c>
      <c r="G42" s="686">
        <v>23</v>
      </c>
      <c r="H42" s="686">
        <v>54</v>
      </c>
      <c r="I42" s="686">
        <v>5</v>
      </c>
      <c r="J42" s="686">
        <v>14</v>
      </c>
      <c r="K42" s="686">
        <v>6</v>
      </c>
      <c r="L42" s="686">
        <v>5</v>
      </c>
      <c r="M42" s="686">
        <v>10</v>
      </c>
      <c r="N42" s="686">
        <v>73</v>
      </c>
      <c r="O42" s="686">
        <v>10</v>
      </c>
    </row>
    <row r="43" spans="1:15" ht="12.75" customHeight="1">
      <c r="A43" s="681" t="s">
        <v>278</v>
      </c>
      <c r="B43" s="41">
        <v>1269</v>
      </c>
      <c r="C43" s="676">
        <v>200</v>
      </c>
      <c r="D43" s="676">
        <v>396</v>
      </c>
      <c r="E43" s="676">
        <v>270</v>
      </c>
      <c r="F43" s="676">
        <f t="shared" si="1"/>
        <v>941</v>
      </c>
      <c r="G43" s="676">
        <v>296</v>
      </c>
      <c r="H43" s="676">
        <v>541</v>
      </c>
      <c r="I43" s="676">
        <v>13</v>
      </c>
      <c r="J43" s="676">
        <v>91</v>
      </c>
      <c r="K43" s="676">
        <v>8</v>
      </c>
      <c r="L43" s="676">
        <v>21</v>
      </c>
      <c r="M43" s="676">
        <v>20</v>
      </c>
      <c r="N43" s="676">
        <v>279</v>
      </c>
      <c r="O43" s="676">
        <v>66</v>
      </c>
    </row>
    <row r="44" spans="1:15" ht="12.75" customHeight="1">
      <c r="A44" s="681" t="s">
        <v>279</v>
      </c>
      <c r="B44" s="41">
        <v>234</v>
      </c>
      <c r="C44" s="676">
        <v>11</v>
      </c>
      <c r="D44" s="676">
        <v>46</v>
      </c>
      <c r="E44" s="676">
        <v>110</v>
      </c>
      <c r="F44" s="676">
        <f t="shared" si="1"/>
        <v>141</v>
      </c>
      <c r="G44" s="676">
        <v>52</v>
      </c>
      <c r="H44" s="676">
        <v>63</v>
      </c>
      <c r="I44" s="676">
        <v>4</v>
      </c>
      <c r="J44" s="676">
        <v>22</v>
      </c>
      <c r="K44" s="676">
        <v>7</v>
      </c>
      <c r="L44" s="676">
        <v>16</v>
      </c>
      <c r="M44" s="676">
        <v>9</v>
      </c>
      <c r="N44" s="676">
        <v>61</v>
      </c>
      <c r="O44" s="676">
        <v>36</v>
      </c>
    </row>
    <row r="45" spans="1:15" ht="12.75" customHeight="1">
      <c r="A45" s="681" t="s">
        <v>280</v>
      </c>
      <c r="B45" s="41">
        <v>283</v>
      </c>
      <c r="C45" s="676">
        <v>17</v>
      </c>
      <c r="D45" s="676">
        <v>47</v>
      </c>
      <c r="E45" s="676">
        <v>75</v>
      </c>
      <c r="F45" s="676">
        <f t="shared" si="1"/>
        <v>156</v>
      </c>
      <c r="G45" s="676">
        <v>62</v>
      </c>
      <c r="H45" s="676">
        <v>82</v>
      </c>
      <c r="I45" s="676">
        <v>1</v>
      </c>
      <c r="J45" s="676">
        <v>11</v>
      </c>
      <c r="K45" s="528" t="s">
        <v>203</v>
      </c>
      <c r="L45" s="676">
        <v>9</v>
      </c>
      <c r="M45" s="676">
        <v>11</v>
      </c>
      <c r="N45" s="676">
        <v>107</v>
      </c>
      <c r="O45" s="676">
        <v>19</v>
      </c>
    </row>
    <row r="46" spans="1:15" ht="12.75" customHeight="1">
      <c r="A46" s="681" t="s">
        <v>281</v>
      </c>
      <c r="B46" s="41">
        <v>301</v>
      </c>
      <c r="C46" s="676">
        <v>26</v>
      </c>
      <c r="D46" s="676">
        <v>60</v>
      </c>
      <c r="E46" s="676">
        <v>101</v>
      </c>
      <c r="F46" s="676">
        <f t="shared" si="1"/>
        <v>186</v>
      </c>
      <c r="G46" s="676">
        <v>74</v>
      </c>
      <c r="H46" s="676">
        <v>93</v>
      </c>
      <c r="I46" s="676">
        <v>2</v>
      </c>
      <c r="J46" s="676">
        <v>17</v>
      </c>
      <c r="K46" s="676">
        <v>6</v>
      </c>
      <c r="L46" s="676">
        <v>9</v>
      </c>
      <c r="M46" s="676">
        <v>13</v>
      </c>
      <c r="N46" s="676">
        <v>87</v>
      </c>
      <c r="O46" s="676">
        <v>23</v>
      </c>
    </row>
    <row r="47" spans="1:15" ht="12.75" customHeight="1">
      <c r="A47" s="681" t="s">
        <v>282</v>
      </c>
      <c r="B47" s="41">
        <v>421</v>
      </c>
      <c r="C47" s="676">
        <v>35</v>
      </c>
      <c r="D47" s="676">
        <v>83</v>
      </c>
      <c r="E47" s="676">
        <v>150</v>
      </c>
      <c r="F47" s="676">
        <f t="shared" si="1"/>
        <v>242</v>
      </c>
      <c r="G47" s="676">
        <v>99</v>
      </c>
      <c r="H47" s="676">
        <v>117</v>
      </c>
      <c r="I47" s="676">
        <v>4</v>
      </c>
      <c r="J47" s="676">
        <v>22</v>
      </c>
      <c r="K47" s="676">
        <v>7</v>
      </c>
      <c r="L47" s="676">
        <v>17</v>
      </c>
      <c r="M47" s="676">
        <v>14</v>
      </c>
      <c r="N47" s="676">
        <v>141</v>
      </c>
      <c r="O47" s="676">
        <v>33</v>
      </c>
    </row>
    <row r="48" spans="1:15" ht="12.75" customHeight="1">
      <c r="A48" s="680" t="s">
        <v>283</v>
      </c>
      <c r="B48" s="677">
        <v>432</v>
      </c>
      <c r="C48" s="684">
        <v>52</v>
      </c>
      <c r="D48" s="684">
        <v>100</v>
      </c>
      <c r="E48" s="684">
        <v>126</v>
      </c>
      <c r="F48" s="684">
        <f t="shared" si="1"/>
        <v>278</v>
      </c>
      <c r="G48" s="684">
        <v>110</v>
      </c>
      <c r="H48" s="684">
        <v>144</v>
      </c>
      <c r="I48" s="684">
        <v>5</v>
      </c>
      <c r="J48" s="684">
        <v>19</v>
      </c>
      <c r="K48" s="684">
        <v>3</v>
      </c>
      <c r="L48" s="684">
        <v>11</v>
      </c>
      <c r="M48" s="684">
        <v>12</v>
      </c>
      <c r="N48" s="684">
        <v>128</v>
      </c>
      <c r="O48" s="684">
        <v>33</v>
      </c>
    </row>
    <row r="49" spans="1:15" ht="12.75" customHeight="1">
      <c r="A49" s="681" t="s">
        <v>284</v>
      </c>
      <c r="B49" s="41">
        <v>295</v>
      </c>
      <c r="C49" s="676">
        <v>40</v>
      </c>
      <c r="D49" s="676">
        <v>68</v>
      </c>
      <c r="E49" s="676">
        <v>59</v>
      </c>
      <c r="F49" s="676">
        <f t="shared" si="1"/>
        <v>176</v>
      </c>
      <c r="G49" s="676">
        <v>69</v>
      </c>
      <c r="H49" s="676">
        <v>87</v>
      </c>
      <c r="I49" s="676">
        <v>6</v>
      </c>
      <c r="J49" s="676">
        <v>14</v>
      </c>
      <c r="K49" s="528" t="s">
        <v>203</v>
      </c>
      <c r="L49" s="676">
        <v>6</v>
      </c>
      <c r="M49" s="676">
        <v>5</v>
      </c>
      <c r="N49" s="676">
        <v>108</v>
      </c>
      <c r="O49" s="676">
        <v>21</v>
      </c>
    </row>
    <row r="50" spans="1:15" ht="12.75" customHeight="1">
      <c r="A50" s="681" t="s">
        <v>285</v>
      </c>
      <c r="B50" s="41">
        <v>1421</v>
      </c>
      <c r="C50" s="676">
        <v>190</v>
      </c>
      <c r="D50" s="676">
        <v>426</v>
      </c>
      <c r="E50" s="676">
        <v>436</v>
      </c>
      <c r="F50" s="676">
        <f t="shared" si="1"/>
        <v>1032</v>
      </c>
      <c r="G50" s="676">
        <v>313</v>
      </c>
      <c r="H50" s="676">
        <v>582</v>
      </c>
      <c r="I50" s="676">
        <v>22</v>
      </c>
      <c r="J50" s="676">
        <v>115</v>
      </c>
      <c r="K50" s="676">
        <v>6</v>
      </c>
      <c r="L50" s="676">
        <v>22</v>
      </c>
      <c r="M50" s="676">
        <v>44</v>
      </c>
      <c r="N50" s="676">
        <v>317</v>
      </c>
      <c r="O50" s="676">
        <v>155</v>
      </c>
    </row>
    <row r="51" spans="1:15" ht="12.75" customHeight="1">
      <c r="A51" s="681" t="s">
        <v>286</v>
      </c>
      <c r="B51" s="41">
        <v>823</v>
      </c>
      <c r="C51" s="676">
        <v>94</v>
      </c>
      <c r="D51" s="676">
        <v>201</v>
      </c>
      <c r="E51" s="676">
        <v>280</v>
      </c>
      <c r="F51" s="676">
        <f t="shared" si="1"/>
        <v>536</v>
      </c>
      <c r="G51" s="676">
        <v>203</v>
      </c>
      <c r="H51" s="676">
        <v>261</v>
      </c>
      <c r="I51" s="676">
        <v>9</v>
      </c>
      <c r="J51" s="676">
        <v>63</v>
      </c>
      <c r="K51" s="676">
        <v>12</v>
      </c>
      <c r="L51" s="676">
        <v>24</v>
      </c>
      <c r="M51" s="676">
        <v>16</v>
      </c>
      <c r="N51" s="676">
        <v>235</v>
      </c>
      <c r="O51" s="676">
        <v>77</v>
      </c>
    </row>
    <row r="52" spans="1:15" ht="12.75" customHeight="1">
      <c r="A52" s="682" t="s">
        <v>287</v>
      </c>
      <c r="B52" s="678">
        <v>844</v>
      </c>
      <c r="C52" s="686">
        <v>124</v>
      </c>
      <c r="D52" s="686">
        <v>228</v>
      </c>
      <c r="E52" s="686">
        <v>220</v>
      </c>
      <c r="F52" s="686">
        <f t="shared" si="1"/>
        <v>622</v>
      </c>
      <c r="G52" s="686">
        <v>219</v>
      </c>
      <c r="H52" s="686">
        <v>339</v>
      </c>
      <c r="I52" s="686">
        <v>8</v>
      </c>
      <c r="J52" s="686">
        <v>56</v>
      </c>
      <c r="K52" s="686">
        <v>6</v>
      </c>
      <c r="L52" s="686">
        <v>19</v>
      </c>
      <c r="M52" s="686">
        <v>29</v>
      </c>
      <c r="N52" s="686">
        <v>168</v>
      </c>
      <c r="O52" s="686">
        <v>56</v>
      </c>
    </row>
    <row r="53" spans="1:15" ht="12.75" customHeight="1">
      <c r="A53" s="681" t="s">
        <v>288</v>
      </c>
      <c r="B53" s="41">
        <v>879</v>
      </c>
      <c r="C53" s="676">
        <v>133</v>
      </c>
      <c r="D53" s="676">
        <v>250</v>
      </c>
      <c r="E53" s="676">
        <v>213</v>
      </c>
      <c r="F53" s="676">
        <f t="shared" si="1"/>
        <v>580</v>
      </c>
      <c r="G53" s="676">
        <v>187</v>
      </c>
      <c r="H53" s="676">
        <v>334</v>
      </c>
      <c r="I53" s="676">
        <v>10</v>
      </c>
      <c r="J53" s="676">
        <v>49</v>
      </c>
      <c r="K53" s="676">
        <v>8</v>
      </c>
      <c r="L53" s="676">
        <v>18</v>
      </c>
      <c r="M53" s="676">
        <v>24</v>
      </c>
      <c r="N53" s="676">
        <v>249</v>
      </c>
      <c r="O53" s="676">
        <v>64</v>
      </c>
    </row>
    <row r="54" spans="1:15" ht="12.75" customHeight="1">
      <c r="A54" s="681" t="s">
        <v>289</v>
      </c>
      <c r="B54" s="41">
        <v>668</v>
      </c>
      <c r="C54" s="676">
        <v>96</v>
      </c>
      <c r="D54" s="676">
        <v>208</v>
      </c>
      <c r="E54" s="676">
        <v>212</v>
      </c>
      <c r="F54" s="676">
        <f t="shared" si="1"/>
        <v>501</v>
      </c>
      <c r="G54" s="676">
        <v>181</v>
      </c>
      <c r="H54" s="676">
        <v>264</v>
      </c>
      <c r="I54" s="676">
        <v>6</v>
      </c>
      <c r="J54" s="676">
        <v>50</v>
      </c>
      <c r="K54" s="676">
        <v>9</v>
      </c>
      <c r="L54" s="676">
        <v>19</v>
      </c>
      <c r="M54" s="676">
        <v>14</v>
      </c>
      <c r="N54" s="676">
        <v>125</v>
      </c>
      <c r="O54" s="676">
        <v>52</v>
      </c>
    </row>
    <row r="55" spans="1:15" ht="12.75" customHeight="1">
      <c r="A55" s="681" t="s">
        <v>290</v>
      </c>
      <c r="B55" s="41">
        <v>635</v>
      </c>
      <c r="C55" s="676">
        <v>50</v>
      </c>
      <c r="D55" s="676">
        <v>153</v>
      </c>
      <c r="E55" s="676">
        <v>196</v>
      </c>
      <c r="F55" s="676">
        <f t="shared" si="1"/>
        <v>406</v>
      </c>
      <c r="G55" s="676">
        <v>165</v>
      </c>
      <c r="H55" s="676">
        <v>188</v>
      </c>
      <c r="I55" s="676">
        <v>3</v>
      </c>
      <c r="J55" s="676">
        <v>50</v>
      </c>
      <c r="K55" s="676">
        <v>5</v>
      </c>
      <c r="L55" s="676">
        <v>8</v>
      </c>
      <c r="M55" s="676">
        <v>14</v>
      </c>
      <c r="N55" s="676">
        <v>202</v>
      </c>
      <c r="O55" s="676">
        <v>55</v>
      </c>
    </row>
    <row r="56" spans="1:15" ht="12.75" customHeight="1">
      <c r="A56" s="681" t="s">
        <v>291</v>
      </c>
      <c r="B56" s="41">
        <v>459</v>
      </c>
      <c r="C56" s="676">
        <v>31</v>
      </c>
      <c r="D56" s="676">
        <v>75</v>
      </c>
      <c r="E56" s="676">
        <v>136</v>
      </c>
      <c r="F56" s="676">
        <f t="shared" si="1"/>
        <v>261</v>
      </c>
      <c r="G56" s="676">
        <v>112</v>
      </c>
      <c r="H56" s="676">
        <v>119</v>
      </c>
      <c r="I56" s="676">
        <v>1</v>
      </c>
      <c r="J56" s="676">
        <v>29</v>
      </c>
      <c r="K56" s="676">
        <v>3</v>
      </c>
      <c r="L56" s="676">
        <v>6</v>
      </c>
      <c r="M56" s="676">
        <v>9</v>
      </c>
      <c r="N56" s="676">
        <v>180</v>
      </c>
      <c r="O56" s="676">
        <v>38</v>
      </c>
    </row>
    <row r="57" spans="1:15" ht="12.75" customHeight="1">
      <c r="A57" s="681" t="s">
        <v>292</v>
      </c>
      <c r="B57" s="41">
        <v>395</v>
      </c>
      <c r="C57" s="676">
        <v>45</v>
      </c>
      <c r="D57" s="676">
        <v>175</v>
      </c>
      <c r="E57" s="676">
        <v>69</v>
      </c>
      <c r="F57" s="676">
        <f t="shared" si="1"/>
        <v>341</v>
      </c>
      <c r="G57" s="676">
        <v>66</v>
      </c>
      <c r="H57" s="676">
        <v>242</v>
      </c>
      <c r="I57" s="676">
        <v>3</v>
      </c>
      <c r="J57" s="676">
        <v>30</v>
      </c>
      <c r="K57" s="676">
        <v>2</v>
      </c>
      <c r="L57" s="676">
        <v>13</v>
      </c>
      <c r="M57" s="676">
        <v>7</v>
      </c>
      <c r="N57" s="676">
        <v>32</v>
      </c>
      <c r="O57" s="676">
        <v>10</v>
      </c>
    </row>
    <row r="58" spans="1:15" ht="12.75" customHeight="1">
      <c r="A58" s="680" t="s">
        <v>293</v>
      </c>
      <c r="B58" s="677">
        <v>493</v>
      </c>
      <c r="C58" s="684">
        <v>24</v>
      </c>
      <c r="D58" s="684">
        <v>124</v>
      </c>
      <c r="E58" s="684">
        <v>171</v>
      </c>
      <c r="F58" s="684">
        <f t="shared" si="1"/>
        <v>407</v>
      </c>
      <c r="G58" s="684">
        <v>138</v>
      </c>
      <c r="H58" s="684">
        <v>236</v>
      </c>
      <c r="I58" s="684">
        <v>4</v>
      </c>
      <c r="J58" s="684">
        <v>29</v>
      </c>
      <c r="K58" s="684">
        <v>9</v>
      </c>
      <c r="L58" s="684">
        <v>31</v>
      </c>
      <c r="M58" s="684">
        <v>7</v>
      </c>
      <c r="N58" s="684">
        <v>39</v>
      </c>
      <c r="O58" s="684">
        <v>20</v>
      </c>
    </row>
    <row r="59" spans="1:15" ht="12.75" customHeight="1">
      <c r="A59" s="681" t="s">
        <v>294</v>
      </c>
      <c r="B59" s="41">
        <v>1576</v>
      </c>
      <c r="C59" s="676">
        <v>173</v>
      </c>
      <c r="D59" s="676">
        <v>481</v>
      </c>
      <c r="E59" s="676">
        <v>357</v>
      </c>
      <c r="F59" s="676">
        <f t="shared" si="1"/>
        <v>1258</v>
      </c>
      <c r="G59" s="676">
        <v>370</v>
      </c>
      <c r="H59" s="676">
        <v>686</v>
      </c>
      <c r="I59" s="676">
        <v>16</v>
      </c>
      <c r="J59" s="676">
        <v>186</v>
      </c>
      <c r="K59" s="676">
        <v>16</v>
      </c>
      <c r="L59" s="676">
        <v>19</v>
      </c>
      <c r="M59" s="676">
        <v>49</v>
      </c>
      <c r="N59" s="676">
        <v>234</v>
      </c>
      <c r="O59" s="676">
        <v>87</v>
      </c>
    </row>
    <row r="60" spans="1:15" ht="12.75" customHeight="1">
      <c r="A60" s="681" t="s">
        <v>295</v>
      </c>
      <c r="B60" s="41">
        <v>1223</v>
      </c>
      <c r="C60" s="676">
        <v>144</v>
      </c>
      <c r="D60" s="676">
        <v>409</v>
      </c>
      <c r="E60" s="676">
        <v>287</v>
      </c>
      <c r="F60" s="676">
        <f t="shared" si="1"/>
        <v>973</v>
      </c>
      <c r="G60" s="676">
        <v>274</v>
      </c>
      <c r="H60" s="676">
        <v>560</v>
      </c>
      <c r="I60" s="676">
        <v>16</v>
      </c>
      <c r="J60" s="676">
        <v>123</v>
      </c>
      <c r="K60" s="676">
        <v>10</v>
      </c>
      <c r="L60" s="676">
        <v>16</v>
      </c>
      <c r="M60" s="676">
        <v>40</v>
      </c>
      <c r="N60" s="676">
        <v>184</v>
      </c>
      <c r="O60" s="676">
        <v>62</v>
      </c>
    </row>
    <row r="61" spans="1:15" ht="12.75" customHeight="1">
      <c r="A61" s="681" t="s">
        <v>296</v>
      </c>
      <c r="B61" s="41">
        <v>654</v>
      </c>
      <c r="C61" s="676">
        <v>25</v>
      </c>
      <c r="D61" s="676">
        <v>186</v>
      </c>
      <c r="E61" s="676">
        <v>197</v>
      </c>
      <c r="F61" s="676">
        <f t="shared" si="1"/>
        <v>538</v>
      </c>
      <c r="G61" s="676">
        <v>164</v>
      </c>
      <c r="H61" s="676">
        <v>333</v>
      </c>
      <c r="I61" s="676">
        <v>4</v>
      </c>
      <c r="J61" s="676">
        <v>37</v>
      </c>
      <c r="K61" s="676">
        <v>8</v>
      </c>
      <c r="L61" s="676">
        <v>25</v>
      </c>
      <c r="M61" s="676">
        <v>14</v>
      </c>
      <c r="N61" s="676">
        <v>69</v>
      </c>
      <c r="O61" s="676">
        <v>32</v>
      </c>
    </row>
    <row r="62" spans="1:15" ht="12.75" customHeight="1">
      <c r="A62" s="682" t="s">
        <v>297</v>
      </c>
      <c r="B62" s="678">
        <v>408</v>
      </c>
      <c r="C62" s="686">
        <v>15</v>
      </c>
      <c r="D62" s="686">
        <v>78</v>
      </c>
      <c r="E62" s="686">
        <v>136</v>
      </c>
      <c r="F62" s="686">
        <f t="shared" si="1"/>
        <v>344</v>
      </c>
      <c r="G62" s="686">
        <v>119</v>
      </c>
      <c r="H62" s="686">
        <v>196</v>
      </c>
      <c r="I62" s="686">
        <v>6</v>
      </c>
      <c r="J62" s="686">
        <v>23</v>
      </c>
      <c r="K62" s="686">
        <v>9</v>
      </c>
      <c r="L62" s="686">
        <v>12</v>
      </c>
      <c r="M62" s="686">
        <v>5</v>
      </c>
      <c r="N62" s="686">
        <v>38</v>
      </c>
      <c r="O62" s="686">
        <v>23</v>
      </c>
    </row>
    <row r="63" spans="1:15" ht="12.75" customHeight="1">
      <c r="A63" s="681" t="s">
        <v>298</v>
      </c>
      <c r="B63" s="41">
        <v>904</v>
      </c>
      <c r="C63" s="676">
        <v>76</v>
      </c>
      <c r="D63" s="676">
        <v>157</v>
      </c>
      <c r="E63" s="676">
        <v>469</v>
      </c>
      <c r="F63" s="676">
        <f t="shared" si="1"/>
        <v>494</v>
      </c>
      <c r="G63" s="676">
        <v>199</v>
      </c>
      <c r="H63" s="676">
        <v>179</v>
      </c>
      <c r="I63" s="676">
        <v>19</v>
      </c>
      <c r="J63" s="676">
        <v>97</v>
      </c>
      <c r="K63" s="676">
        <v>9</v>
      </c>
      <c r="L63" s="676">
        <v>5</v>
      </c>
      <c r="M63" s="676">
        <v>25</v>
      </c>
      <c r="N63" s="676">
        <v>371</v>
      </c>
      <c r="O63" s="676">
        <v>241</v>
      </c>
    </row>
    <row r="64" spans="1:15" ht="12.75" customHeight="1">
      <c r="A64" s="683" t="s">
        <v>981</v>
      </c>
      <c r="B64" s="525" t="s">
        <v>247</v>
      </c>
      <c r="C64" s="687" t="s">
        <v>247</v>
      </c>
      <c r="D64" s="687" t="s">
        <v>247</v>
      </c>
      <c r="E64" s="687" t="s">
        <v>247</v>
      </c>
      <c r="F64" s="687" t="s">
        <v>247</v>
      </c>
      <c r="G64" s="687" t="s">
        <v>247</v>
      </c>
      <c r="H64" s="687" t="s">
        <v>247</v>
      </c>
      <c r="I64" s="687" t="s">
        <v>247</v>
      </c>
      <c r="J64" s="687" t="s">
        <v>247</v>
      </c>
      <c r="K64" s="687" t="s">
        <v>247</v>
      </c>
      <c r="L64" s="687" t="s">
        <v>247</v>
      </c>
      <c r="M64" s="687" t="s">
        <v>247</v>
      </c>
      <c r="N64" s="687" t="s">
        <v>247</v>
      </c>
      <c r="O64" s="687" t="s">
        <v>247</v>
      </c>
    </row>
  </sheetData>
  <mergeCells count="17">
    <mergeCell ref="O3:O5"/>
    <mergeCell ref="K3:K5"/>
    <mergeCell ref="L3:L5"/>
    <mergeCell ref="N3:N5"/>
    <mergeCell ref="M3:M5"/>
    <mergeCell ref="F3:J3"/>
    <mergeCell ref="J4:J5"/>
    <mergeCell ref="I4:I5"/>
    <mergeCell ref="H4:H5"/>
    <mergeCell ref="G4:G5"/>
    <mergeCell ref="F4:F5"/>
    <mergeCell ref="A3:A5"/>
    <mergeCell ref="E4:E5"/>
    <mergeCell ref="D4:D5"/>
    <mergeCell ref="C4:C5"/>
    <mergeCell ref="C3:E3"/>
    <mergeCell ref="B3:B5"/>
  </mergeCells>
  <hyperlinks>
    <hyperlink ref="A1" location="目次!A23" display="目次へ"/>
  </hyperlinks>
  <printOptions horizontalCentered="1"/>
  <pageMargins left="0.5905511811023623" right="0.5905511811023623" top="0.5905511811023623" bottom="0.5905511811023623" header="0.1968503937007874" footer="0.59055118110236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A2" sqref="A2"/>
    </sheetView>
  </sheetViews>
  <sheetFormatPr defaultColWidth="9.00390625" defaultRowHeight="13.5"/>
  <cols>
    <col min="1" max="1" width="9.75390625" style="465" customWidth="1"/>
    <col min="2" max="8" width="6.50390625" style="465" customWidth="1"/>
    <col min="9" max="11" width="6.125" style="465" customWidth="1"/>
    <col min="12" max="12" width="6.125" style="466" customWidth="1"/>
    <col min="13" max="13" width="6.125" style="465" customWidth="1"/>
    <col min="14" max="14" width="6.125" style="466" customWidth="1"/>
    <col min="15" max="16384" width="8.00390625" style="465" customWidth="1"/>
  </cols>
  <sheetData>
    <row r="1" s="2" customFormat="1" ht="15" customHeight="1">
      <c r="A1" s="751" t="s">
        <v>1002</v>
      </c>
    </row>
    <row r="2" spans="1:14" s="464" customFormat="1" ht="22.5" customHeight="1">
      <c r="A2" s="464" t="s">
        <v>299</v>
      </c>
      <c r="L2" s="521"/>
      <c r="N2" s="521"/>
    </row>
    <row r="3" spans="1:14" s="523" customFormat="1" ht="15.75" customHeight="1">
      <c r="A3" s="806" t="s">
        <v>951</v>
      </c>
      <c r="B3" s="806" t="s">
        <v>300</v>
      </c>
      <c r="C3" s="809" t="s">
        <v>301</v>
      </c>
      <c r="D3" s="810"/>
      <c r="E3" s="811"/>
      <c r="F3" s="815" t="s">
        <v>302</v>
      </c>
      <c r="G3" s="815"/>
      <c r="H3" s="815"/>
      <c r="I3" s="815"/>
      <c r="J3" s="815"/>
      <c r="K3" s="815" t="s">
        <v>565</v>
      </c>
      <c r="L3" s="817" t="s">
        <v>566</v>
      </c>
      <c r="M3" s="815" t="s">
        <v>231</v>
      </c>
      <c r="N3" s="817" t="s">
        <v>936</v>
      </c>
    </row>
    <row r="4" spans="1:14" s="523" customFormat="1" ht="15.75" customHeight="1">
      <c r="A4" s="807"/>
      <c r="B4" s="807"/>
      <c r="C4" s="807" t="s">
        <v>303</v>
      </c>
      <c r="D4" s="807" t="s">
        <v>304</v>
      </c>
      <c r="E4" s="806" t="s">
        <v>236</v>
      </c>
      <c r="F4" s="806" t="s">
        <v>709</v>
      </c>
      <c r="G4" s="806" t="s">
        <v>305</v>
      </c>
      <c r="H4" s="806" t="s">
        <v>562</v>
      </c>
      <c r="I4" s="806" t="s">
        <v>563</v>
      </c>
      <c r="J4" s="806" t="s">
        <v>564</v>
      </c>
      <c r="K4" s="815"/>
      <c r="L4" s="817"/>
      <c r="M4" s="815"/>
      <c r="N4" s="817"/>
    </row>
    <row r="5" spans="1:14" s="523" customFormat="1" ht="22.5" customHeight="1">
      <c r="A5" s="808"/>
      <c r="B5" s="808"/>
      <c r="C5" s="808"/>
      <c r="D5" s="808"/>
      <c r="E5" s="808"/>
      <c r="F5" s="808"/>
      <c r="G5" s="808"/>
      <c r="H5" s="808"/>
      <c r="I5" s="808"/>
      <c r="J5" s="808"/>
      <c r="K5" s="815"/>
      <c r="L5" s="817"/>
      <c r="M5" s="815"/>
      <c r="N5" s="817"/>
    </row>
    <row r="6" spans="1:14" s="479" customFormat="1" ht="11.25" customHeight="1">
      <c r="A6" s="553"/>
      <c r="B6" s="526" t="s">
        <v>667</v>
      </c>
      <c r="C6" s="526" t="s">
        <v>667</v>
      </c>
      <c r="D6" s="526" t="s">
        <v>667</v>
      </c>
      <c r="E6" s="526" t="s">
        <v>667</v>
      </c>
      <c r="F6" s="526" t="s">
        <v>667</v>
      </c>
      <c r="G6" s="526" t="s">
        <v>667</v>
      </c>
      <c r="H6" s="526" t="s">
        <v>667</v>
      </c>
      <c r="I6" s="526" t="s">
        <v>667</v>
      </c>
      <c r="J6" s="526" t="s">
        <v>667</v>
      </c>
      <c r="K6" s="526" t="s">
        <v>667</v>
      </c>
      <c r="L6" s="526" t="s">
        <v>667</v>
      </c>
      <c r="M6" s="526" t="s">
        <v>667</v>
      </c>
      <c r="N6" s="526" t="s">
        <v>667</v>
      </c>
    </row>
    <row r="7" spans="1:14" ht="12.75" customHeight="1">
      <c r="A7" s="681" t="s">
        <v>976</v>
      </c>
      <c r="B7" s="41">
        <v>83082</v>
      </c>
      <c r="C7" s="41">
        <f aca="true" t="shared" si="0" ref="C7:N7">SUM(C8:C64)</f>
        <v>12503</v>
      </c>
      <c r="D7" s="41">
        <f t="shared" si="0"/>
        <v>30720</v>
      </c>
      <c r="E7" s="41">
        <f t="shared" si="0"/>
        <v>23545</v>
      </c>
      <c r="F7" s="41">
        <f t="shared" si="0"/>
        <v>66051</v>
      </c>
      <c r="G7" s="41">
        <f t="shared" si="0"/>
        <v>17140</v>
      </c>
      <c r="H7" s="41">
        <f t="shared" si="0"/>
        <v>42136</v>
      </c>
      <c r="I7" s="41">
        <f t="shared" si="0"/>
        <v>901</v>
      </c>
      <c r="J7" s="41">
        <f t="shared" si="0"/>
        <v>5874</v>
      </c>
      <c r="K7" s="41">
        <f t="shared" si="0"/>
        <v>1175</v>
      </c>
      <c r="L7" s="41">
        <f t="shared" si="0"/>
        <v>3718</v>
      </c>
      <c r="M7" s="41">
        <f t="shared" si="0"/>
        <v>3173</v>
      </c>
      <c r="N7" s="41">
        <f t="shared" si="0"/>
        <v>8965</v>
      </c>
    </row>
    <row r="8" spans="1:14" ht="12.75" customHeight="1">
      <c r="A8" s="680" t="s">
        <v>306</v>
      </c>
      <c r="B8" s="688">
        <v>565</v>
      </c>
      <c r="C8" s="689">
        <v>90</v>
      </c>
      <c r="D8" s="689">
        <v>200</v>
      </c>
      <c r="E8" s="689">
        <v>87</v>
      </c>
      <c r="F8" s="689">
        <v>506</v>
      </c>
      <c r="G8" s="689">
        <v>112</v>
      </c>
      <c r="H8" s="689">
        <v>347</v>
      </c>
      <c r="I8" s="689">
        <v>6</v>
      </c>
      <c r="J8" s="689">
        <v>41</v>
      </c>
      <c r="K8" s="689">
        <v>12</v>
      </c>
      <c r="L8" s="689">
        <v>11</v>
      </c>
      <c r="M8" s="690">
        <v>9</v>
      </c>
      <c r="N8" s="689">
        <v>27</v>
      </c>
    </row>
    <row r="9" spans="1:14" ht="12.75" customHeight="1">
      <c r="A9" s="681" t="s">
        <v>307</v>
      </c>
      <c r="B9" s="44">
        <v>485</v>
      </c>
      <c r="C9" s="527">
        <v>71</v>
      </c>
      <c r="D9" s="527">
        <v>169</v>
      </c>
      <c r="E9" s="527">
        <v>216</v>
      </c>
      <c r="F9" s="527">
        <v>344</v>
      </c>
      <c r="G9" s="527">
        <v>120</v>
      </c>
      <c r="H9" s="527">
        <v>193</v>
      </c>
      <c r="I9" s="527">
        <v>5</v>
      </c>
      <c r="J9" s="527">
        <v>26</v>
      </c>
      <c r="K9" s="527">
        <v>13</v>
      </c>
      <c r="L9" s="527">
        <v>61</v>
      </c>
      <c r="M9" s="107">
        <v>36</v>
      </c>
      <c r="N9" s="527">
        <v>31</v>
      </c>
    </row>
    <row r="10" spans="1:14" ht="12.75" customHeight="1">
      <c r="A10" s="681" t="s">
        <v>308</v>
      </c>
      <c r="B10" s="44">
        <v>698</v>
      </c>
      <c r="C10" s="527">
        <v>44</v>
      </c>
      <c r="D10" s="527">
        <v>200</v>
      </c>
      <c r="E10" s="527">
        <v>347</v>
      </c>
      <c r="F10" s="527">
        <v>523</v>
      </c>
      <c r="G10" s="527">
        <v>208</v>
      </c>
      <c r="H10" s="527">
        <v>295</v>
      </c>
      <c r="I10" s="527">
        <v>8</v>
      </c>
      <c r="J10" s="527">
        <v>12</v>
      </c>
      <c r="K10" s="527">
        <v>23</v>
      </c>
      <c r="L10" s="527">
        <v>67</v>
      </c>
      <c r="M10" s="107">
        <v>38</v>
      </c>
      <c r="N10" s="527">
        <v>47</v>
      </c>
    </row>
    <row r="11" spans="1:14" ht="12.75" customHeight="1">
      <c r="A11" s="681" t="s">
        <v>309</v>
      </c>
      <c r="B11" s="44">
        <v>532</v>
      </c>
      <c r="C11" s="527">
        <v>44</v>
      </c>
      <c r="D11" s="527">
        <v>138</v>
      </c>
      <c r="E11" s="527">
        <v>230</v>
      </c>
      <c r="F11" s="527">
        <v>423</v>
      </c>
      <c r="G11" s="527">
        <v>105</v>
      </c>
      <c r="H11" s="527">
        <v>276</v>
      </c>
      <c r="I11" s="527">
        <v>5</v>
      </c>
      <c r="J11" s="527">
        <v>37</v>
      </c>
      <c r="K11" s="527">
        <v>24</v>
      </c>
      <c r="L11" s="527">
        <v>50</v>
      </c>
      <c r="M11" s="107">
        <v>13</v>
      </c>
      <c r="N11" s="527">
        <v>22</v>
      </c>
    </row>
    <row r="12" spans="1:14" ht="12.75" customHeight="1">
      <c r="A12" s="682" t="s">
        <v>310</v>
      </c>
      <c r="B12" s="691">
        <v>51</v>
      </c>
      <c r="C12" s="685" t="s">
        <v>203</v>
      </c>
      <c r="D12" s="685" t="s">
        <v>203</v>
      </c>
      <c r="E12" s="685" t="s">
        <v>203</v>
      </c>
      <c r="F12" s="685" t="s">
        <v>203</v>
      </c>
      <c r="G12" s="685" t="s">
        <v>203</v>
      </c>
      <c r="H12" s="685" t="s">
        <v>203</v>
      </c>
      <c r="I12" s="685" t="s">
        <v>203</v>
      </c>
      <c r="J12" s="685" t="s">
        <v>203</v>
      </c>
      <c r="K12" s="685" t="s">
        <v>203</v>
      </c>
      <c r="L12" s="685" t="s">
        <v>203</v>
      </c>
      <c r="M12" s="685" t="s">
        <v>203</v>
      </c>
      <c r="N12" s="692">
        <v>51</v>
      </c>
    </row>
    <row r="13" spans="1:14" ht="12.75" customHeight="1">
      <c r="A13" s="681" t="s">
        <v>311</v>
      </c>
      <c r="B13" s="44">
        <v>6283</v>
      </c>
      <c r="C13" s="527">
        <v>1084</v>
      </c>
      <c r="D13" s="527">
        <v>2571</v>
      </c>
      <c r="E13" s="527">
        <v>1584</v>
      </c>
      <c r="F13" s="527">
        <v>5244</v>
      </c>
      <c r="G13" s="527">
        <v>1397</v>
      </c>
      <c r="H13" s="527">
        <v>3322</v>
      </c>
      <c r="I13" s="527">
        <v>69</v>
      </c>
      <c r="J13" s="527">
        <v>456</v>
      </c>
      <c r="K13" s="527">
        <v>70</v>
      </c>
      <c r="L13" s="527">
        <v>243</v>
      </c>
      <c r="M13" s="52">
        <v>224</v>
      </c>
      <c r="N13" s="527">
        <v>502</v>
      </c>
    </row>
    <row r="14" spans="1:14" ht="12.75" customHeight="1">
      <c r="A14" s="681" t="s">
        <v>312</v>
      </c>
      <c r="B14" s="44">
        <v>1355</v>
      </c>
      <c r="C14" s="527">
        <v>131</v>
      </c>
      <c r="D14" s="527">
        <v>514</v>
      </c>
      <c r="E14" s="527">
        <v>490</v>
      </c>
      <c r="F14" s="527">
        <v>1088</v>
      </c>
      <c r="G14" s="527">
        <v>287</v>
      </c>
      <c r="H14" s="527">
        <v>695</v>
      </c>
      <c r="I14" s="527">
        <v>22</v>
      </c>
      <c r="J14" s="527">
        <v>84</v>
      </c>
      <c r="K14" s="527">
        <v>28</v>
      </c>
      <c r="L14" s="527">
        <v>73</v>
      </c>
      <c r="M14" s="52">
        <v>58</v>
      </c>
      <c r="N14" s="527">
        <v>108</v>
      </c>
    </row>
    <row r="15" spans="1:14" ht="12.75" customHeight="1">
      <c r="A15" s="681" t="s">
        <v>313</v>
      </c>
      <c r="B15" s="44">
        <v>1223</v>
      </c>
      <c r="C15" s="527">
        <v>207</v>
      </c>
      <c r="D15" s="527">
        <v>444</v>
      </c>
      <c r="E15" s="527">
        <v>338</v>
      </c>
      <c r="F15" s="527">
        <v>943</v>
      </c>
      <c r="G15" s="527">
        <v>238</v>
      </c>
      <c r="H15" s="527">
        <v>619</v>
      </c>
      <c r="I15" s="527">
        <v>7</v>
      </c>
      <c r="J15" s="527">
        <v>79</v>
      </c>
      <c r="K15" s="527">
        <v>22</v>
      </c>
      <c r="L15" s="527">
        <v>69</v>
      </c>
      <c r="M15" s="52">
        <v>46</v>
      </c>
      <c r="N15" s="527">
        <v>143</v>
      </c>
    </row>
    <row r="16" spans="1:14" ht="12.75" customHeight="1">
      <c r="A16" s="681" t="s">
        <v>314</v>
      </c>
      <c r="B16" s="44">
        <v>2772</v>
      </c>
      <c r="C16" s="527">
        <v>389</v>
      </c>
      <c r="D16" s="527">
        <v>870</v>
      </c>
      <c r="E16" s="527">
        <v>1111</v>
      </c>
      <c r="F16" s="527">
        <v>2065</v>
      </c>
      <c r="G16" s="527">
        <v>674</v>
      </c>
      <c r="H16" s="527">
        <v>1202</v>
      </c>
      <c r="I16" s="527">
        <v>28</v>
      </c>
      <c r="J16" s="527">
        <v>161</v>
      </c>
      <c r="K16" s="527">
        <v>65</v>
      </c>
      <c r="L16" s="527">
        <v>211</v>
      </c>
      <c r="M16" s="52">
        <v>163</v>
      </c>
      <c r="N16" s="527">
        <v>268</v>
      </c>
    </row>
    <row r="17" spans="1:14" ht="12.75" customHeight="1">
      <c r="A17" s="681" t="s">
        <v>315</v>
      </c>
      <c r="B17" s="44">
        <v>2367</v>
      </c>
      <c r="C17" s="527">
        <v>285</v>
      </c>
      <c r="D17" s="527">
        <v>815</v>
      </c>
      <c r="E17" s="527">
        <v>793</v>
      </c>
      <c r="F17" s="527">
        <v>1895</v>
      </c>
      <c r="G17" s="527">
        <v>548</v>
      </c>
      <c r="H17" s="527">
        <v>1163</v>
      </c>
      <c r="I17" s="527">
        <v>27</v>
      </c>
      <c r="J17" s="527">
        <v>157</v>
      </c>
      <c r="K17" s="527">
        <v>46</v>
      </c>
      <c r="L17" s="527">
        <v>96</v>
      </c>
      <c r="M17" s="52">
        <v>87</v>
      </c>
      <c r="N17" s="527">
        <v>243</v>
      </c>
    </row>
    <row r="18" spans="1:14" ht="12.75" customHeight="1">
      <c r="A18" s="680" t="s">
        <v>316</v>
      </c>
      <c r="B18" s="688">
        <v>2021</v>
      </c>
      <c r="C18" s="689">
        <v>231</v>
      </c>
      <c r="D18" s="689">
        <v>612</v>
      </c>
      <c r="E18" s="689">
        <v>630</v>
      </c>
      <c r="F18" s="689">
        <v>1488</v>
      </c>
      <c r="G18" s="689">
        <v>452</v>
      </c>
      <c r="H18" s="689">
        <v>854</v>
      </c>
      <c r="I18" s="689">
        <v>31</v>
      </c>
      <c r="J18" s="689">
        <v>151</v>
      </c>
      <c r="K18" s="689">
        <v>26</v>
      </c>
      <c r="L18" s="689">
        <v>63</v>
      </c>
      <c r="M18" s="690">
        <v>79</v>
      </c>
      <c r="N18" s="689">
        <v>365</v>
      </c>
    </row>
    <row r="19" spans="1:14" ht="12.75" customHeight="1">
      <c r="A19" s="681" t="s">
        <v>317</v>
      </c>
      <c r="B19" s="44">
        <v>1181</v>
      </c>
      <c r="C19" s="527">
        <v>126</v>
      </c>
      <c r="D19" s="527">
        <v>392</v>
      </c>
      <c r="E19" s="527">
        <v>473</v>
      </c>
      <c r="F19" s="527">
        <v>810</v>
      </c>
      <c r="G19" s="527">
        <v>237</v>
      </c>
      <c r="H19" s="527">
        <v>481</v>
      </c>
      <c r="I19" s="527">
        <v>12</v>
      </c>
      <c r="J19" s="527">
        <v>80</v>
      </c>
      <c r="K19" s="527">
        <v>16</v>
      </c>
      <c r="L19" s="527">
        <v>90</v>
      </c>
      <c r="M19" s="107">
        <v>85</v>
      </c>
      <c r="N19" s="527">
        <v>180</v>
      </c>
    </row>
    <row r="20" spans="1:14" ht="12.75" customHeight="1">
      <c r="A20" s="681" t="s">
        <v>318</v>
      </c>
      <c r="B20" s="44">
        <v>1648</v>
      </c>
      <c r="C20" s="527">
        <v>236</v>
      </c>
      <c r="D20" s="527">
        <v>584</v>
      </c>
      <c r="E20" s="527">
        <v>479</v>
      </c>
      <c r="F20" s="527">
        <v>1304</v>
      </c>
      <c r="G20" s="527">
        <v>321</v>
      </c>
      <c r="H20" s="527">
        <v>878</v>
      </c>
      <c r="I20" s="527">
        <v>13</v>
      </c>
      <c r="J20" s="527">
        <v>92</v>
      </c>
      <c r="K20" s="527">
        <v>49</v>
      </c>
      <c r="L20" s="527">
        <v>54</v>
      </c>
      <c r="M20" s="107">
        <v>52</v>
      </c>
      <c r="N20" s="527">
        <v>189</v>
      </c>
    </row>
    <row r="21" spans="1:14" ht="12.75" customHeight="1">
      <c r="A21" s="681" t="s">
        <v>319</v>
      </c>
      <c r="B21" s="44">
        <v>4403</v>
      </c>
      <c r="C21" s="527">
        <v>806</v>
      </c>
      <c r="D21" s="527">
        <v>1796</v>
      </c>
      <c r="E21" s="527">
        <v>1188</v>
      </c>
      <c r="F21" s="527">
        <v>3677</v>
      </c>
      <c r="G21" s="527">
        <v>1068</v>
      </c>
      <c r="H21" s="527">
        <v>2286</v>
      </c>
      <c r="I21" s="527">
        <v>34</v>
      </c>
      <c r="J21" s="527">
        <v>289</v>
      </c>
      <c r="K21" s="527">
        <v>32</v>
      </c>
      <c r="L21" s="527">
        <v>130</v>
      </c>
      <c r="M21" s="107">
        <v>142</v>
      </c>
      <c r="N21" s="527">
        <v>422</v>
      </c>
    </row>
    <row r="22" spans="1:14" ht="12.75" customHeight="1">
      <c r="A22" s="682" t="s">
        <v>320</v>
      </c>
      <c r="B22" s="691">
        <v>1289</v>
      </c>
      <c r="C22" s="692">
        <v>203</v>
      </c>
      <c r="D22" s="692">
        <v>420</v>
      </c>
      <c r="E22" s="692">
        <v>412</v>
      </c>
      <c r="F22" s="692">
        <v>970</v>
      </c>
      <c r="G22" s="692">
        <v>297</v>
      </c>
      <c r="H22" s="692">
        <v>581</v>
      </c>
      <c r="I22" s="692">
        <v>9</v>
      </c>
      <c r="J22" s="692">
        <v>83</v>
      </c>
      <c r="K22" s="692">
        <v>7</v>
      </c>
      <c r="L22" s="692">
        <v>92</v>
      </c>
      <c r="M22" s="693">
        <v>54</v>
      </c>
      <c r="N22" s="692">
        <v>166</v>
      </c>
    </row>
    <row r="23" spans="1:14" ht="12.75" customHeight="1">
      <c r="A23" s="681" t="s">
        <v>321</v>
      </c>
      <c r="B23" s="44">
        <v>2270</v>
      </c>
      <c r="C23" s="527">
        <v>316</v>
      </c>
      <c r="D23" s="527">
        <v>703</v>
      </c>
      <c r="E23" s="527">
        <v>705</v>
      </c>
      <c r="F23" s="527">
        <v>1686</v>
      </c>
      <c r="G23" s="527">
        <v>505</v>
      </c>
      <c r="H23" s="527">
        <v>985</v>
      </c>
      <c r="I23" s="527">
        <v>29</v>
      </c>
      <c r="J23" s="527">
        <v>167</v>
      </c>
      <c r="K23" s="527">
        <v>25</v>
      </c>
      <c r="L23" s="527">
        <v>87</v>
      </c>
      <c r="M23" s="52">
        <v>116</v>
      </c>
      <c r="N23" s="527">
        <v>356</v>
      </c>
    </row>
    <row r="24" spans="1:14" ht="12.75" customHeight="1">
      <c r="A24" s="681" t="s">
        <v>322</v>
      </c>
      <c r="B24" s="44">
        <v>805</v>
      </c>
      <c r="C24" s="527">
        <v>66</v>
      </c>
      <c r="D24" s="527">
        <v>181</v>
      </c>
      <c r="E24" s="527">
        <v>296</v>
      </c>
      <c r="F24" s="527">
        <v>510</v>
      </c>
      <c r="G24" s="527">
        <v>188</v>
      </c>
      <c r="H24" s="527">
        <v>269</v>
      </c>
      <c r="I24" s="527">
        <v>6</v>
      </c>
      <c r="J24" s="527">
        <v>47</v>
      </c>
      <c r="K24" s="527">
        <v>9</v>
      </c>
      <c r="L24" s="527">
        <v>31</v>
      </c>
      <c r="M24" s="52">
        <v>46</v>
      </c>
      <c r="N24" s="527">
        <v>209</v>
      </c>
    </row>
    <row r="25" spans="1:14" ht="12.75" customHeight="1">
      <c r="A25" s="681" t="s">
        <v>323</v>
      </c>
      <c r="B25" s="44">
        <v>1156</v>
      </c>
      <c r="C25" s="527">
        <v>173</v>
      </c>
      <c r="D25" s="527">
        <v>363</v>
      </c>
      <c r="E25" s="527">
        <v>383</v>
      </c>
      <c r="F25" s="527">
        <v>854</v>
      </c>
      <c r="G25" s="527">
        <v>257</v>
      </c>
      <c r="H25" s="527">
        <v>517</v>
      </c>
      <c r="I25" s="527">
        <v>10</v>
      </c>
      <c r="J25" s="527">
        <v>70</v>
      </c>
      <c r="K25" s="527">
        <v>16</v>
      </c>
      <c r="L25" s="527">
        <v>42</v>
      </c>
      <c r="M25" s="52">
        <v>47</v>
      </c>
      <c r="N25" s="527">
        <v>197</v>
      </c>
    </row>
    <row r="26" spans="1:14" ht="12.75" customHeight="1">
      <c r="A26" s="681" t="s">
        <v>324</v>
      </c>
      <c r="B26" s="44">
        <v>593</v>
      </c>
      <c r="C26" s="527">
        <v>71</v>
      </c>
      <c r="D26" s="527">
        <v>185</v>
      </c>
      <c r="E26" s="527">
        <v>218</v>
      </c>
      <c r="F26" s="527">
        <v>434</v>
      </c>
      <c r="G26" s="527">
        <v>120</v>
      </c>
      <c r="H26" s="527">
        <v>254</v>
      </c>
      <c r="I26" s="527">
        <v>9</v>
      </c>
      <c r="J26" s="527">
        <v>51</v>
      </c>
      <c r="K26" s="527">
        <v>13</v>
      </c>
      <c r="L26" s="527">
        <v>33</v>
      </c>
      <c r="M26" s="52">
        <v>27</v>
      </c>
      <c r="N26" s="527">
        <v>86</v>
      </c>
    </row>
    <row r="27" spans="1:14" ht="12.75" customHeight="1">
      <c r="A27" s="681" t="s">
        <v>325</v>
      </c>
      <c r="B27" s="44">
        <v>456</v>
      </c>
      <c r="C27" s="527">
        <v>29</v>
      </c>
      <c r="D27" s="527">
        <v>119</v>
      </c>
      <c r="E27" s="527">
        <v>158</v>
      </c>
      <c r="F27" s="527">
        <v>341</v>
      </c>
      <c r="G27" s="527">
        <v>114</v>
      </c>
      <c r="H27" s="527">
        <v>198</v>
      </c>
      <c r="I27" s="527">
        <v>6</v>
      </c>
      <c r="J27" s="527">
        <v>23</v>
      </c>
      <c r="K27" s="527">
        <v>10</v>
      </c>
      <c r="L27" s="527">
        <v>10</v>
      </c>
      <c r="M27" s="52">
        <v>21</v>
      </c>
      <c r="N27" s="527">
        <v>74</v>
      </c>
    </row>
    <row r="28" spans="1:14" ht="12.75" customHeight="1">
      <c r="A28" s="680" t="s">
        <v>326</v>
      </c>
      <c r="B28" s="688">
        <v>876</v>
      </c>
      <c r="C28" s="689">
        <v>98</v>
      </c>
      <c r="D28" s="689">
        <v>290</v>
      </c>
      <c r="E28" s="689">
        <v>280</v>
      </c>
      <c r="F28" s="689">
        <v>704</v>
      </c>
      <c r="G28" s="689">
        <v>212</v>
      </c>
      <c r="H28" s="689">
        <v>424</v>
      </c>
      <c r="I28" s="689">
        <v>2</v>
      </c>
      <c r="J28" s="689">
        <v>66</v>
      </c>
      <c r="K28" s="689">
        <v>21</v>
      </c>
      <c r="L28" s="689">
        <v>40</v>
      </c>
      <c r="M28" s="690">
        <v>21</v>
      </c>
      <c r="N28" s="689">
        <v>90</v>
      </c>
    </row>
    <row r="29" spans="1:14" ht="12.75" customHeight="1">
      <c r="A29" s="681" t="s">
        <v>327</v>
      </c>
      <c r="B29" s="44">
        <v>2427</v>
      </c>
      <c r="C29" s="527">
        <v>428</v>
      </c>
      <c r="D29" s="527">
        <v>858</v>
      </c>
      <c r="E29" s="527">
        <v>666</v>
      </c>
      <c r="F29" s="527">
        <v>1958</v>
      </c>
      <c r="G29" s="527">
        <v>512</v>
      </c>
      <c r="H29" s="527">
        <v>1224</v>
      </c>
      <c r="I29" s="527">
        <v>31</v>
      </c>
      <c r="J29" s="527">
        <v>191</v>
      </c>
      <c r="K29" s="527">
        <v>35</v>
      </c>
      <c r="L29" s="527">
        <v>66</v>
      </c>
      <c r="M29" s="107">
        <v>83</v>
      </c>
      <c r="N29" s="527">
        <v>285</v>
      </c>
    </row>
    <row r="30" spans="1:14" ht="12.75" customHeight="1">
      <c r="A30" s="681" t="s">
        <v>328</v>
      </c>
      <c r="B30" s="44">
        <v>455</v>
      </c>
      <c r="C30" s="527">
        <v>90</v>
      </c>
      <c r="D30" s="527">
        <v>166</v>
      </c>
      <c r="E30" s="527">
        <v>137</v>
      </c>
      <c r="F30" s="527">
        <v>313</v>
      </c>
      <c r="G30" s="527">
        <v>82</v>
      </c>
      <c r="H30" s="527">
        <v>144</v>
      </c>
      <c r="I30" s="527">
        <v>20</v>
      </c>
      <c r="J30" s="527">
        <v>67</v>
      </c>
      <c r="K30" s="527">
        <v>10</v>
      </c>
      <c r="L30" s="527">
        <v>13</v>
      </c>
      <c r="M30" s="107">
        <v>40</v>
      </c>
      <c r="N30" s="527">
        <v>79</v>
      </c>
    </row>
    <row r="31" spans="1:14" ht="12.75" customHeight="1">
      <c r="A31" s="681" t="s">
        <v>329</v>
      </c>
      <c r="B31" s="44">
        <v>957</v>
      </c>
      <c r="C31" s="527">
        <v>125</v>
      </c>
      <c r="D31" s="527">
        <v>237</v>
      </c>
      <c r="E31" s="527">
        <v>275</v>
      </c>
      <c r="F31" s="527">
        <v>697</v>
      </c>
      <c r="G31" s="527">
        <v>224</v>
      </c>
      <c r="H31" s="527">
        <v>371</v>
      </c>
      <c r="I31" s="527">
        <v>7</v>
      </c>
      <c r="J31" s="527">
        <v>95</v>
      </c>
      <c r="K31" s="527">
        <v>9</v>
      </c>
      <c r="L31" s="527">
        <v>23</v>
      </c>
      <c r="M31" s="107">
        <v>40</v>
      </c>
      <c r="N31" s="527">
        <v>188</v>
      </c>
    </row>
    <row r="32" spans="1:14" ht="12.75" customHeight="1">
      <c r="A32" s="682" t="s">
        <v>330</v>
      </c>
      <c r="B32" s="691">
        <v>297</v>
      </c>
      <c r="C32" s="685" t="s">
        <v>203</v>
      </c>
      <c r="D32" s="692">
        <v>28</v>
      </c>
      <c r="E32" s="692">
        <v>126</v>
      </c>
      <c r="F32" s="692">
        <v>200</v>
      </c>
      <c r="G32" s="692">
        <v>72</v>
      </c>
      <c r="H32" s="692">
        <v>114</v>
      </c>
      <c r="I32" s="692">
        <v>4</v>
      </c>
      <c r="J32" s="692">
        <v>10</v>
      </c>
      <c r="K32" s="692">
        <v>16</v>
      </c>
      <c r="L32" s="692">
        <v>22</v>
      </c>
      <c r="M32" s="693">
        <v>8</v>
      </c>
      <c r="N32" s="692">
        <v>51</v>
      </c>
    </row>
    <row r="33" spans="1:14" ht="12.75" customHeight="1">
      <c r="A33" s="681" t="s">
        <v>331</v>
      </c>
      <c r="B33" s="44">
        <v>340</v>
      </c>
      <c r="C33" s="527">
        <v>76</v>
      </c>
      <c r="D33" s="527">
        <v>133</v>
      </c>
      <c r="E33" s="527">
        <v>84</v>
      </c>
      <c r="F33" s="527">
        <v>273</v>
      </c>
      <c r="G33" s="527">
        <v>74</v>
      </c>
      <c r="H33" s="527">
        <v>187</v>
      </c>
      <c r="I33" s="528" t="s">
        <v>203</v>
      </c>
      <c r="J33" s="527">
        <v>12</v>
      </c>
      <c r="K33" s="527">
        <v>6</v>
      </c>
      <c r="L33" s="527">
        <v>5</v>
      </c>
      <c r="M33" s="52">
        <v>9</v>
      </c>
      <c r="N33" s="527">
        <v>47</v>
      </c>
    </row>
    <row r="34" spans="1:14" ht="12.75" customHeight="1">
      <c r="A34" s="681" t="s">
        <v>332</v>
      </c>
      <c r="B34" s="44">
        <v>1711</v>
      </c>
      <c r="C34" s="527">
        <v>222</v>
      </c>
      <c r="D34" s="527">
        <v>522</v>
      </c>
      <c r="E34" s="527">
        <v>582</v>
      </c>
      <c r="F34" s="527">
        <v>1296</v>
      </c>
      <c r="G34" s="527">
        <v>407</v>
      </c>
      <c r="H34" s="527">
        <v>749</v>
      </c>
      <c r="I34" s="527">
        <v>15</v>
      </c>
      <c r="J34" s="527">
        <v>125</v>
      </c>
      <c r="K34" s="527">
        <v>37</v>
      </c>
      <c r="L34" s="527">
        <v>102</v>
      </c>
      <c r="M34" s="52">
        <v>97</v>
      </c>
      <c r="N34" s="527">
        <v>179</v>
      </c>
    </row>
    <row r="35" spans="1:14" ht="12.75" customHeight="1">
      <c r="A35" s="681" t="s">
        <v>333</v>
      </c>
      <c r="B35" s="44">
        <v>1449</v>
      </c>
      <c r="C35" s="527">
        <v>196</v>
      </c>
      <c r="D35" s="527">
        <v>514</v>
      </c>
      <c r="E35" s="527">
        <v>389</v>
      </c>
      <c r="F35" s="527">
        <v>1166</v>
      </c>
      <c r="G35" s="527">
        <v>348</v>
      </c>
      <c r="H35" s="527">
        <v>679</v>
      </c>
      <c r="I35" s="527">
        <v>25</v>
      </c>
      <c r="J35" s="527">
        <v>114</v>
      </c>
      <c r="K35" s="527">
        <v>18</v>
      </c>
      <c r="L35" s="527">
        <v>59</v>
      </c>
      <c r="M35" s="52">
        <v>50</v>
      </c>
      <c r="N35" s="527">
        <v>156</v>
      </c>
    </row>
    <row r="36" spans="1:14" ht="12.75" customHeight="1">
      <c r="A36" s="681" t="s">
        <v>334</v>
      </c>
      <c r="B36" s="44">
        <v>1148</v>
      </c>
      <c r="C36" s="527">
        <v>155</v>
      </c>
      <c r="D36" s="527">
        <v>347</v>
      </c>
      <c r="E36" s="527">
        <v>393</v>
      </c>
      <c r="F36" s="527">
        <v>718</v>
      </c>
      <c r="G36" s="527">
        <v>200</v>
      </c>
      <c r="H36" s="527">
        <v>408</v>
      </c>
      <c r="I36" s="527">
        <v>29</v>
      </c>
      <c r="J36" s="527">
        <v>81</v>
      </c>
      <c r="K36" s="527">
        <v>19</v>
      </c>
      <c r="L36" s="527">
        <v>89</v>
      </c>
      <c r="M36" s="52">
        <v>66</v>
      </c>
      <c r="N36" s="527">
        <v>256</v>
      </c>
    </row>
    <row r="37" spans="1:14" ht="12.75" customHeight="1">
      <c r="A37" s="681" t="s">
        <v>335</v>
      </c>
      <c r="B37" s="44">
        <v>751</v>
      </c>
      <c r="C37" s="527">
        <v>68</v>
      </c>
      <c r="D37" s="527">
        <v>197</v>
      </c>
      <c r="E37" s="527">
        <v>284</v>
      </c>
      <c r="F37" s="527">
        <v>466</v>
      </c>
      <c r="G37" s="527">
        <v>142</v>
      </c>
      <c r="H37" s="527">
        <v>274</v>
      </c>
      <c r="I37" s="527">
        <v>7</v>
      </c>
      <c r="J37" s="527">
        <v>43</v>
      </c>
      <c r="K37" s="527">
        <v>3</v>
      </c>
      <c r="L37" s="527">
        <v>47</v>
      </c>
      <c r="M37" s="52">
        <v>60</v>
      </c>
      <c r="N37" s="527">
        <v>175</v>
      </c>
    </row>
    <row r="38" spans="1:14" ht="12.75" customHeight="1">
      <c r="A38" s="680" t="s">
        <v>336</v>
      </c>
      <c r="B38" s="688">
        <v>361</v>
      </c>
      <c r="C38" s="689">
        <v>14</v>
      </c>
      <c r="D38" s="689">
        <v>105</v>
      </c>
      <c r="E38" s="689">
        <v>143</v>
      </c>
      <c r="F38" s="689">
        <v>234</v>
      </c>
      <c r="G38" s="689">
        <v>98</v>
      </c>
      <c r="H38" s="689">
        <v>106</v>
      </c>
      <c r="I38" s="694" t="s">
        <v>203</v>
      </c>
      <c r="J38" s="689">
        <v>30</v>
      </c>
      <c r="K38" s="689">
        <v>10</v>
      </c>
      <c r="L38" s="689">
        <v>33</v>
      </c>
      <c r="M38" s="690">
        <v>17</v>
      </c>
      <c r="N38" s="689">
        <v>67</v>
      </c>
    </row>
    <row r="39" spans="1:14" ht="12.75" customHeight="1">
      <c r="A39" s="681" t="s">
        <v>337</v>
      </c>
      <c r="B39" s="44">
        <v>336</v>
      </c>
      <c r="C39" s="527">
        <v>23</v>
      </c>
      <c r="D39" s="527">
        <v>94</v>
      </c>
      <c r="E39" s="527">
        <v>147</v>
      </c>
      <c r="F39" s="527">
        <v>210</v>
      </c>
      <c r="G39" s="527">
        <v>76</v>
      </c>
      <c r="H39" s="527">
        <v>118</v>
      </c>
      <c r="I39" s="527">
        <v>6</v>
      </c>
      <c r="J39" s="527">
        <v>10</v>
      </c>
      <c r="K39" s="527">
        <v>17</v>
      </c>
      <c r="L39" s="527">
        <v>30</v>
      </c>
      <c r="M39" s="107">
        <v>25</v>
      </c>
      <c r="N39" s="527">
        <v>54</v>
      </c>
    </row>
    <row r="40" spans="1:14" ht="12.75" customHeight="1">
      <c r="A40" s="681" t="s">
        <v>338</v>
      </c>
      <c r="B40" s="44">
        <v>1065</v>
      </c>
      <c r="C40" s="527">
        <v>163</v>
      </c>
      <c r="D40" s="527">
        <v>360</v>
      </c>
      <c r="E40" s="527">
        <v>251</v>
      </c>
      <c r="F40" s="527">
        <v>861</v>
      </c>
      <c r="G40" s="527">
        <v>237</v>
      </c>
      <c r="H40" s="527">
        <v>549</v>
      </c>
      <c r="I40" s="527">
        <v>14</v>
      </c>
      <c r="J40" s="527">
        <v>61</v>
      </c>
      <c r="K40" s="527">
        <v>6</v>
      </c>
      <c r="L40" s="527">
        <v>33</v>
      </c>
      <c r="M40" s="107">
        <v>11</v>
      </c>
      <c r="N40" s="527">
        <v>154</v>
      </c>
    </row>
    <row r="41" spans="1:14" ht="12.75" customHeight="1">
      <c r="A41" s="681" t="s">
        <v>339</v>
      </c>
      <c r="B41" s="44">
        <v>850</v>
      </c>
      <c r="C41" s="527">
        <v>204</v>
      </c>
      <c r="D41" s="527">
        <v>326</v>
      </c>
      <c r="E41" s="527">
        <v>229</v>
      </c>
      <c r="F41" s="527">
        <v>720</v>
      </c>
      <c r="G41" s="527">
        <v>214</v>
      </c>
      <c r="H41" s="527">
        <v>449</v>
      </c>
      <c r="I41" s="527">
        <v>7</v>
      </c>
      <c r="J41" s="527">
        <v>50</v>
      </c>
      <c r="K41" s="527">
        <v>3</v>
      </c>
      <c r="L41" s="527">
        <v>22</v>
      </c>
      <c r="M41" s="107">
        <v>34</v>
      </c>
      <c r="N41" s="527">
        <v>71</v>
      </c>
    </row>
    <row r="42" spans="1:14" ht="12.75" customHeight="1">
      <c r="A42" s="682" t="s">
        <v>340</v>
      </c>
      <c r="B42" s="691">
        <v>432</v>
      </c>
      <c r="C42" s="692">
        <v>58</v>
      </c>
      <c r="D42" s="692">
        <v>130</v>
      </c>
      <c r="E42" s="692">
        <v>110</v>
      </c>
      <c r="F42" s="692">
        <v>288</v>
      </c>
      <c r="G42" s="692">
        <v>46</v>
      </c>
      <c r="H42" s="692">
        <v>197</v>
      </c>
      <c r="I42" s="692">
        <v>12</v>
      </c>
      <c r="J42" s="692">
        <v>33</v>
      </c>
      <c r="K42" s="692">
        <v>19</v>
      </c>
      <c r="L42" s="692">
        <v>25</v>
      </c>
      <c r="M42" s="693">
        <v>27</v>
      </c>
      <c r="N42" s="692">
        <v>73</v>
      </c>
    </row>
    <row r="43" spans="1:14" ht="12.75" customHeight="1">
      <c r="A43" s="681" t="s">
        <v>341</v>
      </c>
      <c r="B43" s="44">
        <v>3236</v>
      </c>
      <c r="C43" s="527">
        <v>712</v>
      </c>
      <c r="D43" s="527">
        <v>1459</v>
      </c>
      <c r="E43" s="527">
        <v>581</v>
      </c>
      <c r="F43" s="527">
        <v>2775</v>
      </c>
      <c r="G43" s="527">
        <v>592</v>
      </c>
      <c r="H43" s="527">
        <v>1946</v>
      </c>
      <c r="I43" s="527">
        <v>28</v>
      </c>
      <c r="J43" s="527">
        <v>209</v>
      </c>
      <c r="K43" s="527">
        <v>25</v>
      </c>
      <c r="L43" s="527">
        <v>100</v>
      </c>
      <c r="M43" s="52">
        <v>57</v>
      </c>
      <c r="N43" s="527">
        <v>279</v>
      </c>
    </row>
    <row r="44" spans="1:14" ht="12.75" customHeight="1">
      <c r="A44" s="681" t="s">
        <v>342</v>
      </c>
      <c r="B44" s="44">
        <v>601</v>
      </c>
      <c r="C44" s="527">
        <v>44</v>
      </c>
      <c r="D44" s="527">
        <v>193</v>
      </c>
      <c r="E44" s="527">
        <v>265</v>
      </c>
      <c r="F44" s="527">
        <v>405</v>
      </c>
      <c r="G44" s="527">
        <v>104</v>
      </c>
      <c r="H44" s="527">
        <v>237</v>
      </c>
      <c r="I44" s="527">
        <v>8</v>
      </c>
      <c r="J44" s="527">
        <v>56</v>
      </c>
      <c r="K44" s="527">
        <v>22</v>
      </c>
      <c r="L44" s="527">
        <v>81</v>
      </c>
      <c r="M44" s="52">
        <v>32</v>
      </c>
      <c r="N44" s="527">
        <v>61</v>
      </c>
    </row>
    <row r="45" spans="1:14" ht="12.75" customHeight="1">
      <c r="A45" s="681" t="s">
        <v>343</v>
      </c>
      <c r="B45" s="44">
        <v>639</v>
      </c>
      <c r="C45" s="527">
        <v>62</v>
      </c>
      <c r="D45" s="527">
        <v>184</v>
      </c>
      <c r="E45" s="527">
        <v>179</v>
      </c>
      <c r="F45" s="527">
        <v>453</v>
      </c>
      <c r="G45" s="527">
        <v>125</v>
      </c>
      <c r="H45" s="527">
        <v>296</v>
      </c>
      <c r="I45" s="527">
        <v>3</v>
      </c>
      <c r="J45" s="527">
        <v>29</v>
      </c>
      <c r="K45" s="528" t="s">
        <v>203</v>
      </c>
      <c r="L45" s="527">
        <v>39</v>
      </c>
      <c r="M45" s="52">
        <v>40</v>
      </c>
      <c r="N45" s="527">
        <v>107</v>
      </c>
    </row>
    <row r="46" spans="1:14" ht="12.75" customHeight="1">
      <c r="A46" s="681" t="s">
        <v>344</v>
      </c>
      <c r="B46" s="44">
        <v>720</v>
      </c>
      <c r="C46" s="527">
        <v>103</v>
      </c>
      <c r="D46" s="527">
        <v>240</v>
      </c>
      <c r="E46" s="527">
        <v>226</v>
      </c>
      <c r="F46" s="527">
        <v>539</v>
      </c>
      <c r="G46" s="527">
        <v>148</v>
      </c>
      <c r="H46" s="527">
        <v>345</v>
      </c>
      <c r="I46" s="527">
        <v>4</v>
      </c>
      <c r="J46" s="527">
        <v>42</v>
      </c>
      <c r="K46" s="527">
        <v>18</v>
      </c>
      <c r="L46" s="527">
        <v>45</v>
      </c>
      <c r="M46" s="52">
        <v>31</v>
      </c>
      <c r="N46" s="527">
        <v>87</v>
      </c>
    </row>
    <row r="47" spans="1:14" ht="12.75" customHeight="1">
      <c r="A47" s="681" t="s">
        <v>345</v>
      </c>
      <c r="B47" s="44">
        <v>968</v>
      </c>
      <c r="C47" s="527">
        <v>126</v>
      </c>
      <c r="D47" s="527">
        <v>316</v>
      </c>
      <c r="E47" s="527">
        <v>359</v>
      </c>
      <c r="F47" s="527">
        <v>678</v>
      </c>
      <c r="G47" s="527">
        <v>198</v>
      </c>
      <c r="H47" s="527">
        <v>416</v>
      </c>
      <c r="I47" s="527">
        <v>8</v>
      </c>
      <c r="J47" s="527">
        <v>56</v>
      </c>
      <c r="K47" s="527">
        <v>21</v>
      </c>
      <c r="L47" s="527">
        <v>83</v>
      </c>
      <c r="M47" s="52">
        <v>45</v>
      </c>
      <c r="N47" s="527">
        <v>141</v>
      </c>
    </row>
    <row r="48" spans="1:14" ht="12.75" customHeight="1">
      <c r="A48" s="680" t="s">
        <v>346</v>
      </c>
      <c r="B48" s="688">
        <v>1021</v>
      </c>
      <c r="C48" s="689">
        <v>187</v>
      </c>
      <c r="D48" s="689">
        <v>368</v>
      </c>
      <c r="E48" s="689">
        <v>284</v>
      </c>
      <c r="F48" s="689">
        <v>793</v>
      </c>
      <c r="G48" s="689">
        <v>220</v>
      </c>
      <c r="H48" s="689">
        <v>514</v>
      </c>
      <c r="I48" s="689">
        <v>13</v>
      </c>
      <c r="J48" s="689">
        <v>46</v>
      </c>
      <c r="K48" s="689">
        <v>10</v>
      </c>
      <c r="L48" s="689">
        <v>51</v>
      </c>
      <c r="M48" s="690">
        <v>39</v>
      </c>
      <c r="N48" s="689">
        <v>128</v>
      </c>
    </row>
    <row r="49" spans="1:14" ht="12.75" customHeight="1">
      <c r="A49" s="681" t="s">
        <v>347</v>
      </c>
      <c r="B49" s="44">
        <v>637</v>
      </c>
      <c r="C49" s="527">
        <v>137</v>
      </c>
      <c r="D49" s="527">
        <v>239</v>
      </c>
      <c r="E49" s="527">
        <v>126</v>
      </c>
      <c r="F49" s="527">
        <v>490</v>
      </c>
      <c r="G49" s="527">
        <v>138</v>
      </c>
      <c r="H49" s="527">
        <v>303</v>
      </c>
      <c r="I49" s="527">
        <v>16</v>
      </c>
      <c r="J49" s="527">
        <v>33</v>
      </c>
      <c r="K49" s="528" t="s">
        <v>203</v>
      </c>
      <c r="L49" s="527">
        <v>28</v>
      </c>
      <c r="M49" s="107">
        <v>11</v>
      </c>
      <c r="N49" s="527">
        <v>108</v>
      </c>
    </row>
    <row r="50" spans="1:14" ht="12.75" customHeight="1">
      <c r="A50" s="681" t="s">
        <v>348</v>
      </c>
      <c r="B50" s="44">
        <v>3690</v>
      </c>
      <c r="C50" s="527">
        <v>696</v>
      </c>
      <c r="D50" s="527">
        <v>1623</v>
      </c>
      <c r="E50" s="527">
        <v>889</v>
      </c>
      <c r="F50" s="527">
        <v>3103</v>
      </c>
      <c r="G50" s="527">
        <v>626</v>
      </c>
      <c r="H50" s="527">
        <v>2145</v>
      </c>
      <c r="I50" s="527">
        <v>56</v>
      </c>
      <c r="J50" s="527">
        <v>276</v>
      </c>
      <c r="K50" s="527">
        <v>20</v>
      </c>
      <c r="L50" s="527">
        <v>109</v>
      </c>
      <c r="M50" s="107">
        <v>141</v>
      </c>
      <c r="N50" s="527">
        <v>317</v>
      </c>
    </row>
    <row r="51" spans="1:14" ht="12.75" customHeight="1">
      <c r="A51" s="681" t="s">
        <v>349</v>
      </c>
      <c r="B51" s="44">
        <v>1965</v>
      </c>
      <c r="C51" s="527">
        <v>347</v>
      </c>
      <c r="D51" s="527">
        <v>766</v>
      </c>
      <c r="E51" s="527">
        <v>619</v>
      </c>
      <c r="F51" s="527">
        <v>1520</v>
      </c>
      <c r="G51" s="527">
        <v>406</v>
      </c>
      <c r="H51" s="527">
        <v>943</v>
      </c>
      <c r="I51" s="527">
        <v>20</v>
      </c>
      <c r="J51" s="527">
        <v>151</v>
      </c>
      <c r="K51" s="527">
        <v>36</v>
      </c>
      <c r="L51" s="527">
        <v>119</v>
      </c>
      <c r="M51" s="107">
        <v>55</v>
      </c>
      <c r="N51" s="527">
        <v>235</v>
      </c>
    </row>
    <row r="52" spans="1:14" ht="12.75" customHeight="1">
      <c r="A52" s="682" t="s">
        <v>350</v>
      </c>
      <c r="B52" s="691">
        <v>2179</v>
      </c>
      <c r="C52" s="692">
        <v>440</v>
      </c>
      <c r="D52" s="692">
        <v>848</v>
      </c>
      <c r="E52" s="692">
        <v>508</v>
      </c>
      <c r="F52" s="692">
        <v>1789</v>
      </c>
      <c r="G52" s="692">
        <v>438</v>
      </c>
      <c r="H52" s="692">
        <v>1197</v>
      </c>
      <c r="I52" s="692">
        <v>22</v>
      </c>
      <c r="J52" s="692">
        <v>132</v>
      </c>
      <c r="K52" s="692">
        <v>18</v>
      </c>
      <c r="L52" s="692">
        <v>97</v>
      </c>
      <c r="M52" s="693">
        <v>107</v>
      </c>
      <c r="N52" s="692">
        <v>168</v>
      </c>
    </row>
    <row r="53" spans="1:14" ht="12.75" customHeight="1">
      <c r="A53" s="681" t="s">
        <v>351</v>
      </c>
      <c r="B53" s="44">
        <v>2196</v>
      </c>
      <c r="C53" s="527">
        <v>508</v>
      </c>
      <c r="D53" s="527">
        <v>966</v>
      </c>
      <c r="E53" s="527">
        <v>483</v>
      </c>
      <c r="F53" s="527">
        <v>1750</v>
      </c>
      <c r="G53" s="527">
        <v>374</v>
      </c>
      <c r="H53" s="527">
        <v>1229</v>
      </c>
      <c r="I53" s="527">
        <v>25</v>
      </c>
      <c r="J53" s="527">
        <v>122</v>
      </c>
      <c r="K53" s="527">
        <v>24</v>
      </c>
      <c r="L53" s="527">
        <v>89</v>
      </c>
      <c r="M53" s="52">
        <v>84</v>
      </c>
      <c r="N53" s="527">
        <v>249</v>
      </c>
    </row>
    <row r="54" spans="1:14" ht="12.75" customHeight="1">
      <c r="A54" s="681" t="s">
        <v>352</v>
      </c>
      <c r="B54" s="44">
        <v>1762</v>
      </c>
      <c r="C54" s="527">
        <v>372</v>
      </c>
      <c r="D54" s="527">
        <v>792</v>
      </c>
      <c r="E54" s="527">
        <v>468</v>
      </c>
      <c r="F54" s="527">
        <v>1471</v>
      </c>
      <c r="G54" s="527">
        <v>362</v>
      </c>
      <c r="H54" s="527">
        <v>976</v>
      </c>
      <c r="I54" s="527">
        <v>14</v>
      </c>
      <c r="J54" s="527">
        <v>119</v>
      </c>
      <c r="K54" s="527">
        <v>27</v>
      </c>
      <c r="L54" s="527">
        <v>100</v>
      </c>
      <c r="M54" s="52">
        <v>39</v>
      </c>
      <c r="N54" s="527">
        <v>125</v>
      </c>
    </row>
    <row r="55" spans="1:14" ht="12.75" customHeight="1">
      <c r="A55" s="681" t="s">
        <v>353</v>
      </c>
      <c r="B55" s="44">
        <v>1468</v>
      </c>
      <c r="C55" s="527">
        <v>186</v>
      </c>
      <c r="D55" s="527">
        <v>583</v>
      </c>
      <c r="E55" s="527">
        <v>400</v>
      </c>
      <c r="F55" s="527">
        <v>1161</v>
      </c>
      <c r="G55" s="527">
        <v>331</v>
      </c>
      <c r="H55" s="527">
        <v>704</v>
      </c>
      <c r="I55" s="527">
        <v>8</v>
      </c>
      <c r="J55" s="527">
        <v>118</v>
      </c>
      <c r="K55" s="527">
        <v>15</v>
      </c>
      <c r="L55" s="527">
        <v>37</v>
      </c>
      <c r="M55" s="52">
        <v>53</v>
      </c>
      <c r="N55" s="527">
        <v>202</v>
      </c>
    </row>
    <row r="56" spans="1:14" ht="12.75" customHeight="1">
      <c r="A56" s="681" t="s">
        <v>354</v>
      </c>
      <c r="B56" s="44">
        <v>982</v>
      </c>
      <c r="C56" s="527">
        <v>113</v>
      </c>
      <c r="D56" s="527">
        <v>286</v>
      </c>
      <c r="E56" s="527">
        <v>273</v>
      </c>
      <c r="F56" s="527">
        <v>736</v>
      </c>
      <c r="G56" s="527">
        <v>224</v>
      </c>
      <c r="H56" s="527">
        <v>437</v>
      </c>
      <c r="I56" s="527">
        <v>2</v>
      </c>
      <c r="J56" s="527">
        <v>73</v>
      </c>
      <c r="K56" s="527">
        <v>10</v>
      </c>
      <c r="L56" s="527">
        <v>28</v>
      </c>
      <c r="M56" s="52">
        <v>28</v>
      </c>
      <c r="N56" s="527">
        <v>180</v>
      </c>
    </row>
    <row r="57" spans="1:14" ht="12.75" customHeight="1">
      <c r="A57" s="681" t="s">
        <v>355</v>
      </c>
      <c r="B57" s="44">
        <v>1251</v>
      </c>
      <c r="C57" s="527">
        <v>176</v>
      </c>
      <c r="D57" s="527">
        <v>680</v>
      </c>
      <c r="E57" s="527">
        <v>193</v>
      </c>
      <c r="F57" s="527">
        <v>1122</v>
      </c>
      <c r="G57" s="527">
        <v>132</v>
      </c>
      <c r="H57" s="527">
        <v>903</v>
      </c>
      <c r="I57" s="527">
        <v>8</v>
      </c>
      <c r="J57" s="527">
        <v>79</v>
      </c>
      <c r="K57" s="527">
        <v>6</v>
      </c>
      <c r="L57" s="527">
        <v>68</v>
      </c>
      <c r="M57" s="52">
        <v>23</v>
      </c>
      <c r="N57" s="527">
        <v>32</v>
      </c>
    </row>
    <row r="58" spans="1:14" ht="12.75" customHeight="1">
      <c r="A58" s="680" t="s">
        <v>356</v>
      </c>
      <c r="B58" s="688">
        <v>1473</v>
      </c>
      <c r="C58" s="689">
        <v>97</v>
      </c>
      <c r="D58" s="689">
        <v>505</v>
      </c>
      <c r="E58" s="689">
        <v>465</v>
      </c>
      <c r="F58" s="689">
        <v>1232</v>
      </c>
      <c r="G58" s="689">
        <v>277</v>
      </c>
      <c r="H58" s="689">
        <v>867</v>
      </c>
      <c r="I58" s="689">
        <v>12</v>
      </c>
      <c r="J58" s="689">
        <v>76</v>
      </c>
      <c r="K58" s="689">
        <v>27</v>
      </c>
      <c r="L58" s="689">
        <v>150</v>
      </c>
      <c r="M58" s="690">
        <v>25</v>
      </c>
      <c r="N58" s="689">
        <v>39</v>
      </c>
    </row>
    <row r="59" spans="1:14" ht="12.75" customHeight="1">
      <c r="A59" s="681" t="s">
        <v>357</v>
      </c>
      <c r="B59" s="44">
        <v>4328</v>
      </c>
      <c r="C59" s="527">
        <v>657</v>
      </c>
      <c r="D59" s="527">
        <v>1838</v>
      </c>
      <c r="E59" s="527">
        <v>780</v>
      </c>
      <c r="F59" s="527">
        <v>3802</v>
      </c>
      <c r="G59" s="527">
        <v>741</v>
      </c>
      <c r="H59" s="527">
        <v>2551</v>
      </c>
      <c r="I59" s="527">
        <v>36</v>
      </c>
      <c r="J59" s="527">
        <v>474</v>
      </c>
      <c r="K59" s="527">
        <v>50</v>
      </c>
      <c r="L59" s="527">
        <v>90</v>
      </c>
      <c r="M59" s="107">
        <v>152</v>
      </c>
      <c r="N59" s="527">
        <v>234</v>
      </c>
    </row>
    <row r="60" spans="1:14" ht="12.75" customHeight="1">
      <c r="A60" s="681" t="s">
        <v>358</v>
      </c>
      <c r="B60" s="44">
        <v>3390</v>
      </c>
      <c r="C60" s="527">
        <v>543</v>
      </c>
      <c r="D60" s="527">
        <v>1549</v>
      </c>
      <c r="E60" s="527">
        <v>630</v>
      </c>
      <c r="F60" s="527">
        <v>2969</v>
      </c>
      <c r="G60" s="527">
        <v>548</v>
      </c>
      <c r="H60" s="527">
        <v>2066</v>
      </c>
      <c r="I60" s="527">
        <v>43</v>
      </c>
      <c r="J60" s="527">
        <v>312</v>
      </c>
      <c r="K60" s="527">
        <v>31</v>
      </c>
      <c r="L60" s="527">
        <v>77</v>
      </c>
      <c r="M60" s="107">
        <v>129</v>
      </c>
      <c r="N60" s="527">
        <v>184</v>
      </c>
    </row>
    <row r="61" spans="1:14" ht="12.75" customHeight="1">
      <c r="A61" s="681" t="s">
        <v>359</v>
      </c>
      <c r="B61" s="44">
        <v>1965</v>
      </c>
      <c r="C61" s="527">
        <v>113</v>
      </c>
      <c r="D61" s="527">
        <v>784</v>
      </c>
      <c r="E61" s="527">
        <v>503</v>
      </c>
      <c r="F61" s="527">
        <v>1693</v>
      </c>
      <c r="G61" s="527">
        <v>328</v>
      </c>
      <c r="H61" s="527">
        <v>1261</v>
      </c>
      <c r="I61" s="527">
        <v>9</v>
      </c>
      <c r="J61" s="527">
        <v>95</v>
      </c>
      <c r="K61" s="527">
        <v>24</v>
      </c>
      <c r="L61" s="527">
        <v>125</v>
      </c>
      <c r="M61" s="107">
        <v>54</v>
      </c>
      <c r="N61" s="527">
        <v>69</v>
      </c>
    </row>
    <row r="62" spans="1:14" ht="12.75" customHeight="1">
      <c r="A62" s="682" t="s">
        <v>360</v>
      </c>
      <c r="B62" s="691">
        <v>1163</v>
      </c>
      <c r="C62" s="692">
        <v>61</v>
      </c>
      <c r="D62" s="692">
        <v>321</v>
      </c>
      <c r="E62" s="692">
        <v>314</v>
      </c>
      <c r="F62" s="692">
        <v>1020</v>
      </c>
      <c r="G62" s="692">
        <v>238</v>
      </c>
      <c r="H62" s="692">
        <v>715</v>
      </c>
      <c r="I62" s="692">
        <v>13</v>
      </c>
      <c r="J62" s="692">
        <v>54</v>
      </c>
      <c r="K62" s="692">
        <v>29</v>
      </c>
      <c r="L62" s="692">
        <v>56</v>
      </c>
      <c r="M62" s="693">
        <v>20</v>
      </c>
      <c r="N62" s="692">
        <v>38</v>
      </c>
    </row>
    <row r="63" spans="1:14" ht="12.75" customHeight="1">
      <c r="A63" s="681" t="s">
        <v>361</v>
      </c>
      <c r="B63" s="44">
        <v>1840</v>
      </c>
      <c r="C63" s="527">
        <v>301</v>
      </c>
      <c r="D63" s="527">
        <v>597</v>
      </c>
      <c r="E63" s="527">
        <v>766</v>
      </c>
      <c r="F63" s="527">
        <v>1341</v>
      </c>
      <c r="G63" s="527">
        <v>398</v>
      </c>
      <c r="H63" s="527">
        <v>677</v>
      </c>
      <c r="I63" s="527">
        <v>38</v>
      </c>
      <c r="J63" s="527">
        <v>228</v>
      </c>
      <c r="K63" s="527">
        <v>27</v>
      </c>
      <c r="L63" s="527">
        <v>24</v>
      </c>
      <c r="M63" s="52">
        <v>77</v>
      </c>
      <c r="N63" s="527">
        <v>371</v>
      </c>
    </row>
    <row r="64" spans="1:14" ht="12.75" customHeight="1">
      <c r="A64" s="683" t="s">
        <v>981</v>
      </c>
      <c r="B64" s="446" t="s">
        <v>362</v>
      </c>
      <c r="C64" s="446" t="s">
        <v>362</v>
      </c>
      <c r="D64" s="446" t="s">
        <v>362</v>
      </c>
      <c r="E64" s="446" t="s">
        <v>362</v>
      </c>
      <c r="F64" s="446" t="s">
        <v>362</v>
      </c>
      <c r="G64" s="446" t="s">
        <v>362</v>
      </c>
      <c r="H64" s="446" t="s">
        <v>362</v>
      </c>
      <c r="I64" s="446" t="s">
        <v>362</v>
      </c>
      <c r="J64" s="446" t="s">
        <v>362</v>
      </c>
      <c r="K64" s="446" t="s">
        <v>362</v>
      </c>
      <c r="L64" s="446" t="s">
        <v>362</v>
      </c>
      <c r="M64" s="446" t="s">
        <v>362</v>
      </c>
      <c r="N64" s="446" t="s">
        <v>362</v>
      </c>
    </row>
  </sheetData>
  <mergeCells count="16">
    <mergeCell ref="A3:A5"/>
    <mergeCell ref="B3:B5"/>
    <mergeCell ref="C3:E3"/>
    <mergeCell ref="E4:E5"/>
    <mergeCell ref="D4:D5"/>
    <mergeCell ref="C4:C5"/>
    <mergeCell ref="F3:J3"/>
    <mergeCell ref="J4:J5"/>
    <mergeCell ref="I4:I5"/>
    <mergeCell ref="H4:H5"/>
    <mergeCell ref="G4:G5"/>
    <mergeCell ref="F4:F5"/>
    <mergeCell ref="K3:K5"/>
    <mergeCell ref="L3:L5"/>
    <mergeCell ref="N3:N5"/>
    <mergeCell ref="M3:M5"/>
  </mergeCells>
  <conditionalFormatting sqref="K8:L63 N8:N63 M12">
    <cfRule type="cellIs" priority="1" dxfId="0" operator="equal" stopIfTrue="1">
      <formula>"-"</formula>
    </cfRule>
  </conditionalFormatting>
  <hyperlinks>
    <hyperlink ref="A1" location="目次!A24" display="目次へ"/>
  </hyperlinks>
  <printOptions horizontalCentered="1"/>
  <pageMargins left="0.5905511811023623" right="0.5905511811023623" top="0.5905511811023623" bottom="0.5905511811023623" header="0.1968503937007874" footer="0.59055118110236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2" sqref="A2"/>
    </sheetView>
  </sheetViews>
  <sheetFormatPr defaultColWidth="9.00390625" defaultRowHeight="13.5"/>
  <cols>
    <col min="1" max="1" width="11.50390625" style="475" customWidth="1"/>
    <col min="2" max="9" width="9.00390625" style="475" customWidth="1"/>
    <col min="10" max="13" width="8.00390625" style="475" customWidth="1"/>
    <col min="14" max="14" width="8.00390625" style="530" customWidth="1"/>
    <col min="15" max="15" width="8.00390625" style="475" customWidth="1"/>
    <col min="16" max="16" width="8.00390625" style="530" customWidth="1"/>
    <col min="17" max="16384" width="8.00390625" style="475" customWidth="1"/>
  </cols>
  <sheetData>
    <row r="1" s="2" customFormat="1" ht="15" customHeight="1">
      <c r="A1" s="751" t="s">
        <v>1002</v>
      </c>
    </row>
    <row r="2" ht="22.5" customHeight="1">
      <c r="A2" s="529" t="s">
        <v>363</v>
      </c>
    </row>
    <row r="3" spans="1:9" ht="18.75" customHeight="1">
      <c r="A3" s="815" t="s">
        <v>951</v>
      </c>
      <c r="B3" s="815" t="s">
        <v>364</v>
      </c>
      <c r="C3" s="815" t="s">
        <v>365</v>
      </c>
      <c r="D3" s="815"/>
      <c r="E3" s="815"/>
      <c r="F3" s="815" t="s">
        <v>366</v>
      </c>
      <c r="G3" s="815" t="s">
        <v>367</v>
      </c>
      <c r="H3" s="815" t="s">
        <v>368</v>
      </c>
      <c r="I3" s="815" t="s">
        <v>369</v>
      </c>
    </row>
    <row r="4" spans="1:9" ht="18.75" customHeight="1">
      <c r="A4" s="815"/>
      <c r="B4" s="815"/>
      <c r="C4" s="522" t="s">
        <v>370</v>
      </c>
      <c r="D4" s="522" t="s">
        <v>235</v>
      </c>
      <c r="E4" s="522" t="s">
        <v>213</v>
      </c>
      <c r="F4" s="815"/>
      <c r="G4" s="815"/>
      <c r="H4" s="815"/>
      <c r="I4" s="815"/>
    </row>
    <row r="5" spans="1:12" s="479" customFormat="1" ht="11.25" customHeight="1">
      <c r="A5" s="526"/>
      <c r="B5" s="526" t="s">
        <v>667</v>
      </c>
      <c r="C5" s="526" t="s">
        <v>667</v>
      </c>
      <c r="D5" s="526" t="s">
        <v>667</v>
      </c>
      <c r="E5" s="526" t="s">
        <v>667</v>
      </c>
      <c r="F5" s="526" t="s">
        <v>667</v>
      </c>
      <c r="G5" s="526" t="s">
        <v>667</v>
      </c>
      <c r="H5" s="526" t="s">
        <v>667</v>
      </c>
      <c r="I5" s="526" t="s">
        <v>667</v>
      </c>
      <c r="J5" s="695"/>
      <c r="K5" s="696"/>
      <c r="L5" s="696"/>
    </row>
    <row r="6" spans="1:9" ht="12.75" customHeight="1">
      <c r="A6" s="681" t="s">
        <v>976</v>
      </c>
      <c r="B6" s="531">
        <f>ROUND('表２２'!B7/'表２１'!B7,2)</f>
        <v>2.44</v>
      </c>
      <c r="C6" s="532">
        <f>ROUND('表２２'!C7/'表２１'!C7,2)</f>
        <v>3.71</v>
      </c>
      <c r="D6" s="532">
        <f>ROUND('表２２'!D7/'表２１'!D7,2)</f>
        <v>3.81</v>
      </c>
      <c r="E6" s="532">
        <f>ROUND('表２２'!E7/'表２１'!E7,2)</f>
        <v>2.16</v>
      </c>
      <c r="F6" s="532">
        <f>ROUND('表２２'!F7/'表２１'!F7,2)</f>
        <v>2.88</v>
      </c>
      <c r="G6" s="532">
        <f>ROUND('表２２'!K7/'表２１'!K7,2)</f>
        <v>3.12</v>
      </c>
      <c r="H6" s="532">
        <f>ROUND('表２２'!L7/'表２１'!L7,2)</f>
        <v>4.83</v>
      </c>
      <c r="I6" s="532">
        <f>ROUND('表２２'!M7/'表２１'!M7,2)</f>
        <v>3.15</v>
      </c>
    </row>
    <row r="7" spans="1:9" ht="12.75" customHeight="1">
      <c r="A7" s="680" t="s">
        <v>371</v>
      </c>
      <c r="B7" s="697">
        <f>ROUND('表２２'!B8/'表２１'!B8,2)</f>
        <v>2.68</v>
      </c>
      <c r="C7" s="698">
        <f>ROUND('表２２'!C8/'表２１'!C8,2)</f>
        <v>3.6</v>
      </c>
      <c r="D7" s="698">
        <f>ROUND('表２２'!D8/'表２１'!D8,2)</f>
        <v>3.64</v>
      </c>
      <c r="E7" s="698">
        <f>ROUND('表２２'!E8/'表２１'!E8,2)</f>
        <v>2.42</v>
      </c>
      <c r="F7" s="698">
        <f>ROUND('表２２'!F8/'表２１'!F8,2)</f>
        <v>2.89</v>
      </c>
      <c r="G7" s="698">
        <f>ROUND('表２２'!K8/'表２１'!K8,2)</f>
        <v>3</v>
      </c>
      <c r="H7" s="698">
        <f>ROUND('表２２'!L8/'表２１'!L8,2)</f>
        <v>5.5</v>
      </c>
      <c r="I7" s="698">
        <f>ROUND('表２２'!M8/'表２１'!M8,2)</f>
        <v>3</v>
      </c>
    </row>
    <row r="8" spans="1:9" ht="12.75" customHeight="1">
      <c r="A8" s="681" t="s">
        <v>372</v>
      </c>
      <c r="B8" s="531">
        <f>ROUND('表２２'!B9/'表２１'!B9,2)</f>
        <v>2.68</v>
      </c>
      <c r="C8" s="532">
        <f>ROUND('表２２'!C9/'表２１'!C9,2)</f>
        <v>4.18</v>
      </c>
      <c r="D8" s="532">
        <f>ROUND('表２２'!D9/'表２１'!D9,2)</f>
        <v>4.23</v>
      </c>
      <c r="E8" s="532">
        <f>ROUND('表２２'!E9/'表２１'!E9,2)</f>
        <v>2.6</v>
      </c>
      <c r="F8" s="532">
        <f>ROUND('表２２'!F9/'表２１'!F9,2)</f>
        <v>2.8</v>
      </c>
      <c r="G8" s="532">
        <f>ROUND('表２２'!K9/'表２１'!K9,2)</f>
        <v>3.25</v>
      </c>
      <c r="H8" s="532">
        <f>ROUND('表２２'!L9/'表２１'!L9,2)</f>
        <v>4.69</v>
      </c>
      <c r="I8" s="532">
        <f>ROUND('表２２'!M9/'表２１'!M9,2)</f>
        <v>3.6</v>
      </c>
    </row>
    <row r="9" spans="1:9" ht="12.75" customHeight="1">
      <c r="A9" s="681" t="s">
        <v>373</v>
      </c>
      <c r="B9" s="531">
        <f>ROUND('表２２'!B10/'表２１'!B10,2)</f>
        <v>2.57</v>
      </c>
      <c r="C9" s="532">
        <f>ROUND('表２２'!C10/'表２１'!C10,2)</f>
        <v>4.4</v>
      </c>
      <c r="D9" s="532">
        <f>ROUND('表２２'!D10/'表２１'!D10,2)</f>
        <v>4.17</v>
      </c>
      <c r="E9" s="532">
        <f>ROUND('表２２'!E10/'表２１'!E10,2)</f>
        <v>2.44</v>
      </c>
      <c r="F9" s="532">
        <f>ROUND('表２２'!F10/'表２１'!F10,2)</f>
        <v>2.7</v>
      </c>
      <c r="G9" s="532">
        <f>ROUND('表２２'!K10/'表２１'!K10,2)</f>
        <v>3.29</v>
      </c>
      <c r="H9" s="532">
        <f>ROUND('表２２'!L10/'表２１'!L10,2)</f>
        <v>4.79</v>
      </c>
      <c r="I9" s="532">
        <f>ROUND('表２２'!M10/'表２１'!M10,2)</f>
        <v>3.8</v>
      </c>
    </row>
    <row r="10" spans="1:9" ht="12.75" customHeight="1">
      <c r="A10" s="681" t="s">
        <v>374</v>
      </c>
      <c r="B10" s="531">
        <f>ROUND('表２２'!B11/'表２１'!B11,2)</f>
        <v>2.79</v>
      </c>
      <c r="C10" s="532">
        <f>ROUND('表２２'!C11/'表２１'!C11,2)</f>
        <v>4</v>
      </c>
      <c r="D10" s="532">
        <f>ROUND('表２２'!D11/'表２１'!D11,2)</f>
        <v>4.18</v>
      </c>
      <c r="E10" s="532">
        <f>ROUND('表２２'!E11/'表２１'!E11,2)</f>
        <v>2.42</v>
      </c>
      <c r="F10" s="532">
        <f>ROUND('表２２'!F11/'表２１'!F11,2)</f>
        <v>2.9</v>
      </c>
      <c r="G10" s="532">
        <f>ROUND('表２２'!K11/'表２１'!K11,2)</f>
        <v>3.43</v>
      </c>
      <c r="H10" s="532">
        <f>ROUND('表２２'!L11/'表２１'!L11,2)</f>
        <v>4.55</v>
      </c>
      <c r="I10" s="532">
        <f>ROUND('表２２'!M11/'表２１'!M11,2)</f>
        <v>2.6</v>
      </c>
    </row>
    <row r="11" spans="1:9" ht="12.75" customHeight="1">
      <c r="A11" s="682" t="s">
        <v>375</v>
      </c>
      <c r="B11" s="699">
        <f>ROUND('表２２'!B12/'表２１'!B12,2)</f>
        <v>1</v>
      </c>
      <c r="C11" s="700" t="s">
        <v>376</v>
      </c>
      <c r="D11" s="700" t="s">
        <v>376</v>
      </c>
      <c r="E11" s="700" t="s">
        <v>376</v>
      </c>
      <c r="F11" s="700" t="s">
        <v>376</v>
      </c>
      <c r="G11" s="700" t="s">
        <v>376</v>
      </c>
      <c r="H11" s="700" t="s">
        <v>376</v>
      </c>
      <c r="I11" s="700" t="s">
        <v>376</v>
      </c>
    </row>
    <row r="12" spans="1:9" ht="12.75" customHeight="1">
      <c r="A12" s="681" t="s">
        <v>377</v>
      </c>
      <c r="B12" s="531">
        <f>ROUND('表２２'!B13/'表２１'!B13,2)</f>
        <v>2.54</v>
      </c>
      <c r="C12" s="532">
        <f>ROUND('表２２'!C13/'表２１'!C13,2)</f>
        <v>3.71</v>
      </c>
      <c r="D12" s="532">
        <f>ROUND('表２２'!D13/'表２１'!D13,2)</f>
        <v>3.76</v>
      </c>
      <c r="E12" s="532">
        <f>ROUND('表２２'!E13/'表２１'!E13,2)</f>
        <v>2.19</v>
      </c>
      <c r="F12" s="532">
        <f>ROUND('表２２'!F13/'表２１'!F13,2)</f>
        <v>2.86</v>
      </c>
      <c r="G12" s="532">
        <f>ROUND('表２２'!K13/'表２１'!K13,2)</f>
        <v>3.04</v>
      </c>
      <c r="H12" s="532">
        <f>ROUND('表２２'!L13/'表２１'!L13,2)</f>
        <v>4.96</v>
      </c>
      <c r="I12" s="532">
        <f>ROUND('表２２'!M13/'表２１'!M13,2)</f>
        <v>3.2</v>
      </c>
    </row>
    <row r="13" spans="1:9" ht="12.75" customHeight="1">
      <c r="A13" s="681" t="s">
        <v>378</v>
      </c>
      <c r="B13" s="531">
        <f>ROUND('表２２'!B14/'表２１'!B14,2)</f>
        <v>2.6</v>
      </c>
      <c r="C13" s="532">
        <f>ROUND('表２２'!C14/'表２１'!C14,2)</f>
        <v>3.97</v>
      </c>
      <c r="D13" s="532">
        <f>ROUND('表２２'!D14/'表２１'!D14,2)</f>
        <v>3.98</v>
      </c>
      <c r="E13" s="532">
        <f>ROUND('表２２'!E14/'表２１'!E14,2)</f>
        <v>2.2</v>
      </c>
      <c r="F13" s="532">
        <f>ROUND('表２２'!F14/'表２１'!F14,2)</f>
        <v>2.91</v>
      </c>
      <c r="G13" s="532">
        <f>ROUND('表２２'!K14/'表２１'!K14,2)</f>
        <v>3.11</v>
      </c>
      <c r="H13" s="532">
        <f>ROUND('表２２'!L14/'表２１'!L14,2)</f>
        <v>4.87</v>
      </c>
      <c r="I13" s="532">
        <f>ROUND('表２２'!M14/'表２１'!M14,2)</f>
        <v>3.87</v>
      </c>
    </row>
    <row r="14" spans="1:9" ht="12.75" customHeight="1">
      <c r="A14" s="681" t="s">
        <v>379</v>
      </c>
      <c r="B14" s="531">
        <f>ROUND('表２２'!B15/'表２１'!B15,2)</f>
        <v>2.44</v>
      </c>
      <c r="C14" s="532">
        <f>ROUND('表２２'!C15/'表２１'!C15,2)</f>
        <v>3.7</v>
      </c>
      <c r="D14" s="532">
        <f>ROUND('表２２'!D15/'表２１'!D15,2)</f>
        <v>3.76</v>
      </c>
      <c r="E14" s="532">
        <f>ROUND('表２２'!E15/'表２１'!E15,2)</f>
        <v>2.33</v>
      </c>
      <c r="F14" s="532">
        <f>ROUND('表２２'!F15/'表２１'!F15,2)</f>
        <v>2.94</v>
      </c>
      <c r="G14" s="532">
        <f>ROUND('表２２'!K15/'表２１'!K15,2)</f>
        <v>3.14</v>
      </c>
      <c r="H14" s="532">
        <f>ROUND('表２２'!L15/'表２１'!L15,2)</f>
        <v>4.6</v>
      </c>
      <c r="I14" s="532">
        <f>ROUND('表２２'!M15/'表２１'!M15,2)</f>
        <v>2.88</v>
      </c>
    </row>
    <row r="15" spans="1:9" ht="12.75" customHeight="1">
      <c r="A15" s="681" t="s">
        <v>380</v>
      </c>
      <c r="B15" s="531">
        <f>ROUND('表２２'!B16/'表２１'!B16,2)</f>
        <v>2.46</v>
      </c>
      <c r="C15" s="532">
        <f>ROUND('表２２'!C16/'表２１'!C16,2)</f>
        <v>3.89</v>
      </c>
      <c r="D15" s="532">
        <f>ROUND('表２２'!D16/'表２１'!D16,2)</f>
        <v>3.9</v>
      </c>
      <c r="E15" s="532">
        <f>ROUND('表２２'!E16/'表２１'!E16,2)</f>
        <v>2.27</v>
      </c>
      <c r="F15" s="532">
        <f>ROUND('表２２'!F16/'表２１'!F16,2)</f>
        <v>2.76</v>
      </c>
      <c r="G15" s="532">
        <f>ROUND('表２２'!K16/'表２１'!K16,2)</f>
        <v>3.1</v>
      </c>
      <c r="H15" s="532">
        <f>ROUND('表２２'!L16/'表２１'!L16,2)</f>
        <v>4.91</v>
      </c>
      <c r="I15" s="532">
        <f>ROUND('表２２'!M16/'表２１'!M16,2)</f>
        <v>3.33</v>
      </c>
    </row>
    <row r="16" spans="1:9" ht="12.75" customHeight="1">
      <c r="A16" s="681" t="s">
        <v>381</v>
      </c>
      <c r="B16" s="531">
        <f>ROUND('表２２'!B17/'表２１'!B17,2)</f>
        <v>2.41</v>
      </c>
      <c r="C16" s="532">
        <f>ROUND('表２２'!C17/'表２１'!C17,2)</f>
        <v>3.43</v>
      </c>
      <c r="D16" s="532">
        <f>ROUND('表２２'!D17/'表２１'!D17,2)</f>
        <v>3.72</v>
      </c>
      <c r="E16" s="532">
        <f>ROUND('表２２'!E17/'表２１'!E17,2)</f>
        <v>2.08</v>
      </c>
      <c r="F16" s="532">
        <f>ROUND('表２２'!F17/'表２１'!F17,2)</f>
        <v>2.81</v>
      </c>
      <c r="G16" s="532">
        <f>ROUND('表２２'!K17/'表２１'!K17,2)</f>
        <v>3.07</v>
      </c>
      <c r="H16" s="532">
        <f>ROUND('表２２'!L17/'表２１'!L17,2)</f>
        <v>4.8</v>
      </c>
      <c r="I16" s="532">
        <f>ROUND('表２２'!M17/'表２１'!M17,2)</f>
        <v>2.72</v>
      </c>
    </row>
    <row r="17" spans="1:9" ht="12.75" customHeight="1">
      <c r="A17" s="680" t="s">
        <v>382</v>
      </c>
      <c r="B17" s="697">
        <f>ROUND('表２２'!B18/'表２１'!B18,2)</f>
        <v>2.11</v>
      </c>
      <c r="C17" s="698">
        <f>ROUND('表２２'!C18/'表２１'!C18,2)</f>
        <v>3.5</v>
      </c>
      <c r="D17" s="698">
        <f>ROUND('表２２'!D18/'表２１'!D18,2)</f>
        <v>3.64</v>
      </c>
      <c r="E17" s="698">
        <f>ROUND('表２２'!E18/'表２１'!E18,2)</f>
        <v>2.07</v>
      </c>
      <c r="F17" s="698">
        <f>ROUND('表２２'!F18/'表２１'!F18,2)</f>
        <v>2.73</v>
      </c>
      <c r="G17" s="698">
        <f>ROUND('表２２'!K18/'表２１'!K18,2)</f>
        <v>3.25</v>
      </c>
      <c r="H17" s="698">
        <f>ROUND('表２２'!L18/'表２１'!L18,2)</f>
        <v>4.85</v>
      </c>
      <c r="I17" s="698">
        <f>ROUND('表２２'!M18/'表２１'!M18,2)</f>
        <v>3.16</v>
      </c>
    </row>
    <row r="18" spans="1:9" ht="12.75" customHeight="1">
      <c r="A18" s="681" t="s">
        <v>383</v>
      </c>
      <c r="B18" s="531">
        <f>ROUND('表２２'!B19/'表２１'!B19,2)</f>
        <v>2.28</v>
      </c>
      <c r="C18" s="532">
        <f>ROUND('表２２'!C19/'表２１'!C19,2)</f>
        <v>3.71</v>
      </c>
      <c r="D18" s="532">
        <f>ROUND('表２２'!D19/'表２１'!D19,2)</f>
        <v>3.73</v>
      </c>
      <c r="E18" s="532">
        <f>ROUND('表２２'!E19/'表２１'!E19,2)</f>
        <v>2.24</v>
      </c>
      <c r="F18" s="532">
        <f>ROUND('表２２'!F19/'表２１'!F19,2)</f>
        <v>2.79</v>
      </c>
      <c r="G18" s="532">
        <f>ROUND('表２２'!K19/'表２１'!K19,2)</f>
        <v>3.2</v>
      </c>
      <c r="H18" s="532">
        <f>ROUND('表２２'!L19/'表２１'!L19,2)</f>
        <v>5</v>
      </c>
      <c r="I18" s="532">
        <f>ROUND('表２２'!M19/'表２１'!M19,2)</f>
        <v>3.27</v>
      </c>
    </row>
    <row r="19" spans="1:9" ht="12.75" customHeight="1">
      <c r="A19" s="681" t="s">
        <v>384</v>
      </c>
      <c r="B19" s="531">
        <f>ROUND('表２２'!B20/'表２１'!B20,2)</f>
        <v>2.44</v>
      </c>
      <c r="C19" s="532">
        <f>ROUND('表２２'!C20/'表２１'!C20,2)</f>
        <v>3.87</v>
      </c>
      <c r="D19" s="532">
        <f>ROUND('表２２'!D20/'表２１'!D20,2)</f>
        <v>3.95</v>
      </c>
      <c r="E19" s="532">
        <f>ROUND('表２２'!E20/'表２１'!E20,2)</f>
        <v>2.15</v>
      </c>
      <c r="F19" s="532">
        <f>ROUND('表２２'!F20/'表２１'!F20,2)</f>
        <v>2.96</v>
      </c>
      <c r="G19" s="532">
        <f>ROUND('表２２'!K20/'表２１'!K20,2)</f>
        <v>3.06</v>
      </c>
      <c r="H19" s="532">
        <f>ROUND('表２２'!L20/'表２１'!L20,2)</f>
        <v>4.5</v>
      </c>
      <c r="I19" s="532">
        <f>ROUND('表２２'!M20/'表２１'!M20,2)</f>
        <v>2.89</v>
      </c>
    </row>
    <row r="20" spans="1:9" ht="12.75" customHeight="1">
      <c r="A20" s="681" t="s">
        <v>385</v>
      </c>
      <c r="B20" s="531">
        <f>ROUND('表２２'!B21/'表２１'!B21,2)</f>
        <v>2.42</v>
      </c>
      <c r="C20" s="532">
        <f>ROUND('表２２'!C21/'表２１'!C21,2)</f>
        <v>3.63</v>
      </c>
      <c r="D20" s="532">
        <f>ROUND('表２２'!D21/'表２１'!D21,2)</f>
        <v>3.71</v>
      </c>
      <c r="E20" s="532">
        <f>ROUND('表２２'!E21/'表２１'!E21,2)</f>
        <v>2.03</v>
      </c>
      <c r="F20" s="532">
        <f>ROUND('表２２'!F21/'表２１'!F21,2)</f>
        <v>2.81</v>
      </c>
      <c r="G20" s="532">
        <f>ROUND('表２２'!K21/'表２１'!K21,2)</f>
        <v>3.2</v>
      </c>
      <c r="H20" s="532">
        <f>ROUND('表２２'!L21/'表２１'!L21,2)</f>
        <v>4.64</v>
      </c>
      <c r="I20" s="532">
        <f>ROUND('表２２'!M21/'表２１'!M21,2)</f>
        <v>2.96</v>
      </c>
    </row>
    <row r="21" spans="1:9" ht="12.75" customHeight="1">
      <c r="A21" s="682" t="s">
        <v>386</v>
      </c>
      <c r="B21" s="699">
        <f>ROUND('表２２'!B22/'表２１'!B22,2)</f>
        <v>2.32</v>
      </c>
      <c r="C21" s="701">
        <f>ROUND('表２２'!C22/'表２１'!C22,2)</f>
        <v>3.69</v>
      </c>
      <c r="D21" s="701">
        <f>ROUND('表２２'!D22/'表２１'!D22,2)</f>
        <v>3.68</v>
      </c>
      <c r="E21" s="701">
        <f>ROUND('表２２'!E22/'表２１'!E22,2)</f>
        <v>2.17</v>
      </c>
      <c r="F21" s="701">
        <f>ROUND('表２２'!F22/'表２１'!F22,2)</f>
        <v>2.78</v>
      </c>
      <c r="G21" s="701">
        <f>ROUND('表２２'!K22/'表２１'!K22,2)</f>
        <v>3.5</v>
      </c>
      <c r="H21" s="701">
        <f>ROUND('表２２'!L22/'表２１'!L22,2)</f>
        <v>4.6</v>
      </c>
      <c r="I21" s="701">
        <f>ROUND('表２２'!M22/'表２１'!M22,2)</f>
        <v>2.84</v>
      </c>
    </row>
    <row r="22" spans="1:9" ht="12.75" customHeight="1">
      <c r="A22" s="681" t="s">
        <v>387</v>
      </c>
      <c r="B22" s="531">
        <f>ROUND('表２２'!B23/'表２１'!B23,2)</f>
        <v>2.19</v>
      </c>
      <c r="C22" s="532">
        <f>ROUND('表２２'!C23/'表２１'!C23,2)</f>
        <v>3.55</v>
      </c>
      <c r="D22" s="532">
        <f>ROUND('表２２'!D23/'表２１'!D23,2)</f>
        <v>3.72</v>
      </c>
      <c r="E22" s="532">
        <f>ROUND('表２２'!E23/'表２１'!E23,2)</f>
        <v>2.01</v>
      </c>
      <c r="F22" s="532">
        <f>ROUND('表２２'!F23/'表２１'!F23,2)</f>
        <v>2.75</v>
      </c>
      <c r="G22" s="532">
        <f>ROUND('表２２'!K23/'表２１'!K23,2)</f>
        <v>3.13</v>
      </c>
      <c r="H22" s="532">
        <f>ROUND('表２２'!L23/'表２１'!L23,2)</f>
        <v>4.83</v>
      </c>
      <c r="I22" s="532">
        <f>ROUND('表２２'!M23/'表２１'!M23,2)</f>
        <v>2.76</v>
      </c>
    </row>
    <row r="23" spans="1:9" ht="12.75" customHeight="1">
      <c r="A23" s="681" t="s">
        <v>388</v>
      </c>
      <c r="B23" s="531">
        <f>ROUND('表２２'!B24/'表２１'!B24,2)</f>
        <v>1.88</v>
      </c>
      <c r="C23" s="532">
        <f>ROUND('表２２'!C24/'表２１'!C24,2)</f>
        <v>3.67</v>
      </c>
      <c r="D23" s="532">
        <f>ROUND('表２２'!D24/'表２１'!D24,2)</f>
        <v>3.77</v>
      </c>
      <c r="E23" s="532">
        <f>ROUND('表２２'!E24/'表２１'!E24,2)</f>
        <v>1.92</v>
      </c>
      <c r="F23" s="532">
        <f>ROUND('表２２'!F24/'表２１'!F24,2)</f>
        <v>2.64</v>
      </c>
      <c r="G23" s="532">
        <f>ROUND('表２２'!K24/'表２１'!K24,2)</f>
        <v>3</v>
      </c>
      <c r="H23" s="532">
        <f>ROUND('表２２'!L24/'表２１'!L24,2)</f>
        <v>4.43</v>
      </c>
      <c r="I23" s="532">
        <f>ROUND('表２２'!M24/'表２１'!M24,2)</f>
        <v>2.88</v>
      </c>
    </row>
    <row r="24" spans="1:9" ht="12.75" customHeight="1">
      <c r="A24" s="681" t="s">
        <v>389</v>
      </c>
      <c r="B24" s="531">
        <f>ROUND('表２２'!B25/'表２１'!B25,2)</f>
        <v>2.18</v>
      </c>
      <c r="C24" s="532">
        <f>ROUND('表２２'!C25/'表２１'!C25,2)</f>
        <v>3.84</v>
      </c>
      <c r="D24" s="532">
        <f>ROUND('表２２'!D25/'表２１'!D25,2)</f>
        <v>3.86</v>
      </c>
      <c r="E24" s="532">
        <f>ROUND('表２２'!E25/'表２１'!E25,2)</f>
        <v>2.07</v>
      </c>
      <c r="F24" s="532">
        <f>ROUND('表２２'!F25/'表２１'!F25,2)</f>
        <v>2.8</v>
      </c>
      <c r="G24" s="532">
        <f>ROUND('表２２'!K25/'表２１'!K25,2)</f>
        <v>3.2</v>
      </c>
      <c r="H24" s="532">
        <f>ROUND('表２２'!L25/'表２１'!L25,2)</f>
        <v>4.67</v>
      </c>
      <c r="I24" s="532">
        <f>ROUND('表２２'!M25/'表２１'!M25,2)</f>
        <v>3.13</v>
      </c>
    </row>
    <row r="25" spans="1:9" ht="12.75" customHeight="1">
      <c r="A25" s="681" t="s">
        <v>390</v>
      </c>
      <c r="B25" s="531">
        <f>ROUND('表２２'!B26/'表２１'!B26,2)</f>
        <v>2.27</v>
      </c>
      <c r="C25" s="532">
        <f>ROUND('表２２'!C26/'表２１'!C26,2)</f>
        <v>3.55</v>
      </c>
      <c r="D25" s="532">
        <f>ROUND('表２２'!D26/'表２１'!D26,2)</f>
        <v>3.78</v>
      </c>
      <c r="E25" s="532">
        <f>ROUND('表２２'!E26/'表２１'!E26,2)</f>
        <v>2.18</v>
      </c>
      <c r="F25" s="532">
        <f>ROUND('表２２'!F26/'表２１'!F26,2)</f>
        <v>2.8</v>
      </c>
      <c r="G25" s="532">
        <f>ROUND('表２２'!K26/'表２１'!K26,2)</f>
        <v>3.25</v>
      </c>
      <c r="H25" s="532">
        <f>ROUND('表２２'!L26/'表２１'!L26,2)</f>
        <v>4.71</v>
      </c>
      <c r="I25" s="532">
        <f>ROUND('表２２'!M26/'表２１'!M26,2)</f>
        <v>3</v>
      </c>
    </row>
    <row r="26" spans="1:9" ht="12.75" customHeight="1">
      <c r="A26" s="681" t="s">
        <v>391</v>
      </c>
      <c r="B26" s="531">
        <f>ROUND('表２２'!B27/'表２１'!B27,2)</f>
        <v>2.18</v>
      </c>
      <c r="C26" s="532">
        <f>ROUND('表２２'!C27/'表２１'!C27,2)</f>
        <v>3.63</v>
      </c>
      <c r="D26" s="532">
        <f>ROUND('表２２'!D27/'表２１'!D27,2)</f>
        <v>3.84</v>
      </c>
      <c r="E26" s="532">
        <f>ROUND('表２２'!E27/'表２１'!E27,2)</f>
        <v>2</v>
      </c>
      <c r="F26" s="532">
        <f>ROUND('表２２'!F27/'表２１'!F27,2)</f>
        <v>2.77</v>
      </c>
      <c r="G26" s="532">
        <f>ROUND('表２２'!K27/'表２１'!K27,2)</f>
        <v>3.33</v>
      </c>
      <c r="H26" s="532">
        <f>ROUND('表２２'!L27/'表２１'!L27,2)</f>
        <v>5</v>
      </c>
      <c r="I26" s="532">
        <f>ROUND('表２２'!M27/'表２１'!M27,2)</f>
        <v>3</v>
      </c>
    </row>
    <row r="27" spans="1:9" ht="12.75" customHeight="1">
      <c r="A27" s="680" t="s">
        <v>392</v>
      </c>
      <c r="B27" s="697">
        <f>ROUND('表２２'!B28/'表２１'!B28,2)</f>
        <v>2.39</v>
      </c>
      <c r="C27" s="698">
        <f>ROUND('表２２'!C28/'表２１'!C28,2)</f>
        <v>3.63</v>
      </c>
      <c r="D27" s="698">
        <f>ROUND('表２２'!D28/'表２１'!D28,2)</f>
        <v>3.72</v>
      </c>
      <c r="E27" s="698">
        <f>ROUND('表２２'!E28/'表２１'!E28,2)</f>
        <v>2.17</v>
      </c>
      <c r="F27" s="698">
        <f>ROUND('表２２'!F28/'表２１'!F28,2)</f>
        <v>2.78</v>
      </c>
      <c r="G27" s="698">
        <f>ROUND('表２２'!K28/'表２１'!K28,2)</f>
        <v>3</v>
      </c>
      <c r="H27" s="698">
        <f>ROUND('表２２'!L28/'表２１'!L28,2)</f>
        <v>5</v>
      </c>
      <c r="I27" s="698">
        <f>ROUND('表２２'!M28/'表２１'!M28,2)</f>
        <v>2.63</v>
      </c>
    </row>
    <row r="28" spans="1:9" ht="12.75" customHeight="1">
      <c r="A28" s="681" t="s">
        <v>393</v>
      </c>
      <c r="B28" s="531">
        <f>ROUND('表２２'!B29/'表２１'!B29,2)</f>
        <v>2.37</v>
      </c>
      <c r="C28" s="532">
        <f>ROUND('表２２'!C29/'表２１'!C29,2)</f>
        <v>3.75</v>
      </c>
      <c r="D28" s="532">
        <f>ROUND('表２２'!D29/'表２１'!D29,2)</f>
        <v>3.75</v>
      </c>
      <c r="E28" s="532">
        <f>ROUND('表２２'!E29/'表２１'!E29,2)</f>
        <v>2.05</v>
      </c>
      <c r="F28" s="532">
        <f>ROUND('表２２'!F29/'表２１'!F29,2)</f>
        <v>2.85</v>
      </c>
      <c r="G28" s="532">
        <f>ROUND('表２２'!K29/'表２１'!K29,2)</f>
        <v>3.18</v>
      </c>
      <c r="H28" s="532">
        <f>ROUND('表２２'!L29/'表２１'!L29,2)</f>
        <v>4.4</v>
      </c>
      <c r="I28" s="532">
        <f>ROUND('表２２'!M29/'表２１'!M29,2)</f>
        <v>3.32</v>
      </c>
    </row>
    <row r="29" spans="1:9" ht="12.75" customHeight="1">
      <c r="A29" s="681" t="s">
        <v>394</v>
      </c>
      <c r="B29" s="531">
        <f>ROUND('表２２'!B30/'表２１'!B30,2)</f>
        <v>2.15</v>
      </c>
      <c r="C29" s="532">
        <f>ROUND('表２２'!C30/'表２１'!C30,2)</f>
        <v>4.09</v>
      </c>
      <c r="D29" s="532">
        <f>ROUND('表２２'!D30/'表２１'!D30,2)</f>
        <v>3.86</v>
      </c>
      <c r="E29" s="532">
        <f>ROUND('表２２'!E30/'表２１'!E30,2)</f>
        <v>1.85</v>
      </c>
      <c r="F29" s="532">
        <f>ROUND('表２２'!F30/'表２１'!F30,2)</f>
        <v>2.7</v>
      </c>
      <c r="G29" s="532">
        <f>ROUND('表２２'!K30/'表２１'!K30,2)</f>
        <v>3.33</v>
      </c>
      <c r="H29" s="532">
        <f>ROUND('表２２'!L30/'表２１'!L30,2)</f>
        <v>4.33</v>
      </c>
      <c r="I29" s="532">
        <f>ROUND('表２２'!M30/'表２１'!M30,2)</f>
        <v>3.64</v>
      </c>
    </row>
    <row r="30" spans="1:9" ht="12.75" customHeight="1">
      <c r="A30" s="681" t="s">
        <v>395</v>
      </c>
      <c r="B30" s="531">
        <f>ROUND('表２２'!B31/'表２１'!B31,2)</f>
        <v>2.04</v>
      </c>
      <c r="C30" s="532">
        <f>ROUND('表２２'!C31/'表２１'!C31,2)</f>
        <v>3.38</v>
      </c>
      <c r="D30" s="532">
        <f>ROUND('表２２'!D31/'表２１'!D31,2)</f>
        <v>3.59</v>
      </c>
      <c r="E30" s="532">
        <f>ROUND('表２２'!E31/'表２１'!E31,2)</f>
        <v>2.04</v>
      </c>
      <c r="F30" s="532">
        <f>ROUND('表２２'!F31/'表２１'!F31,2)</f>
        <v>2.69</v>
      </c>
      <c r="G30" s="532">
        <f>ROUND('表２２'!K31/'表２１'!K31,2)</f>
        <v>3</v>
      </c>
      <c r="H30" s="532">
        <f>ROUND('表２２'!L31/'表２１'!L31,2)</f>
        <v>4.6</v>
      </c>
      <c r="I30" s="532">
        <f>ROUND('表２２'!M31/'表２１'!M31,2)</f>
        <v>2.67</v>
      </c>
    </row>
    <row r="31" spans="1:9" ht="12.75" customHeight="1">
      <c r="A31" s="682" t="s">
        <v>396</v>
      </c>
      <c r="B31" s="699">
        <f>ROUND('表２２'!B32/'表２１'!B32,2)</f>
        <v>2.18</v>
      </c>
      <c r="C31" s="700" t="s">
        <v>376</v>
      </c>
      <c r="D31" s="701">
        <f>ROUND('表２２'!D32/'表２１'!D32,2)</f>
        <v>4</v>
      </c>
      <c r="E31" s="701">
        <f>ROUND('表２２'!E32/'表２１'!E32,2)</f>
        <v>2.47</v>
      </c>
      <c r="F31" s="701">
        <f>ROUND('表２２'!F32/'表２１'!F32,2)</f>
        <v>2.74</v>
      </c>
      <c r="G31" s="701">
        <f>ROUND('表２２'!K32/'表２１'!K32,2)</f>
        <v>3.2</v>
      </c>
      <c r="H31" s="701">
        <f>ROUND('表２２'!L32/'表２１'!L32,2)</f>
        <v>5.5</v>
      </c>
      <c r="I31" s="701">
        <f>ROUND('表２２'!M32/'表２１'!M32,2)</f>
        <v>2.67</v>
      </c>
    </row>
    <row r="32" spans="1:9" ht="12.75" customHeight="1">
      <c r="A32" s="681" t="s">
        <v>397</v>
      </c>
      <c r="B32" s="531">
        <f>ROUND('表２２'!B33/'表２１'!B33,2)</f>
        <v>2.27</v>
      </c>
      <c r="C32" s="532">
        <f>ROUND('表２２'!C33/'表２１'!C33,2)</f>
        <v>3.3</v>
      </c>
      <c r="D32" s="532">
        <f>ROUND('表２２'!D33/'表２１'!D33,2)</f>
        <v>3.5</v>
      </c>
      <c r="E32" s="532">
        <f>ROUND('表２２'!E33/'表２１'!E33,2)</f>
        <v>2.27</v>
      </c>
      <c r="F32" s="532">
        <f>ROUND('表２２'!F33/'表２１'!F33,2)</f>
        <v>2.81</v>
      </c>
      <c r="G32" s="532">
        <f>ROUND('表２２'!K33/'表２１'!K33,2)</f>
        <v>3</v>
      </c>
      <c r="H32" s="532">
        <f>ROUND('表２２'!L33/'表２１'!L33,2)</f>
        <v>5</v>
      </c>
      <c r="I32" s="532">
        <f>ROUND('表２２'!M33/'表２１'!M33,2)</f>
        <v>3</v>
      </c>
    </row>
    <row r="33" spans="1:9" ht="12.75" customHeight="1">
      <c r="A33" s="681" t="s">
        <v>398</v>
      </c>
      <c r="B33" s="531">
        <f>ROUND('表２２'!B34/'表２１'!B34,2)</f>
        <v>2.39</v>
      </c>
      <c r="C33" s="532">
        <f>ROUND('表２２'!C34/'表２１'!C34,2)</f>
        <v>3.52</v>
      </c>
      <c r="D33" s="532">
        <f>ROUND('表２２'!D34/'表２１'!D34,2)</f>
        <v>3.73</v>
      </c>
      <c r="E33" s="532">
        <f>ROUND('表２２'!E34/'表２１'!E34,2)</f>
        <v>2.26</v>
      </c>
      <c r="F33" s="532">
        <f>ROUND('表２２'!F34/'表２１'!F34,2)</f>
        <v>2.72</v>
      </c>
      <c r="G33" s="532">
        <f>ROUND('表２２'!K34/'表２１'!K34,2)</f>
        <v>3.08</v>
      </c>
      <c r="H33" s="532">
        <f>ROUND('表２２'!L34/'表２１'!L34,2)</f>
        <v>4.86</v>
      </c>
      <c r="I33" s="532">
        <f>ROUND('表２２'!M34/'表２１'!M34,2)</f>
        <v>3.46</v>
      </c>
    </row>
    <row r="34" spans="1:9" ht="12.75" customHeight="1">
      <c r="A34" s="681" t="s">
        <v>399</v>
      </c>
      <c r="B34" s="531">
        <f>ROUND('表２２'!B35/'表２１'!B35,2)</f>
        <v>2.36</v>
      </c>
      <c r="C34" s="532">
        <f>ROUND('表２２'!C35/'表２１'!C35,2)</f>
        <v>3.5</v>
      </c>
      <c r="D34" s="532">
        <f>ROUND('表２２'!D35/'表２１'!D35,2)</f>
        <v>3.75</v>
      </c>
      <c r="E34" s="532">
        <f>ROUND('表２２'!E35/'表２１'!E35,2)</f>
        <v>2.07</v>
      </c>
      <c r="F34" s="532">
        <f>ROUND('表２２'!F35/'表２１'!F35,2)</f>
        <v>2.8</v>
      </c>
      <c r="G34" s="532">
        <f>ROUND('表２２'!K35/'表２１'!K35,2)</f>
        <v>3</v>
      </c>
      <c r="H34" s="532">
        <f>ROUND('表２２'!L35/'表２１'!L35,2)</f>
        <v>4.54</v>
      </c>
      <c r="I34" s="532">
        <f>ROUND('表２２'!M35/'表２１'!M35,2)</f>
        <v>2.38</v>
      </c>
    </row>
    <row r="35" spans="1:9" ht="12.75" customHeight="1">
      <c r="A35" s="681" t="s">
        <v>400</v>
      </c>
      <c r="B35" s="531">
        <f>ROUND('表２２'!B36/'表２１'!B36,2)</f>
        <v>2.03</v>
      </c>
      <c r="C35" s="532">
        <f>ROUND('表２２'!C36/'表２１'!C36,2)</f>
        <v>3.78</v>
      </c>
      <c r="D35" s="532">
        <f>ROUND('表２２'!D36/'表２１'!D36,2)</f>
        <v>3.9</v>
      </c>
      <c r="E35" s="532">
        <f>ROUND('表２２'!E36/'表２１'!E36,2)</f>
        <v>2.17</v>
      </c>
      <c r="F35" s="532">
        <f>ROUND('表２２'!F36/'表２１'!F36,2)</f>
        <v>2.71</v>
      </c>
      <c r="G35" s="532">
        <f>ROUND('表２２'!K36/'表２１'!K36,2)</f>
        <v>3.17</v>
      </c>
      <c r="H35" s="532">
        <f>ROUND('表２２'!L36/'表２１'!L36,2)</f>
        <v>4.94</v>
      </c>
      <c r="I35" s="532">
        <f>ROUND('表２２'!M36/'表２１'!M36,2)</f>
        <v>3.14</v>
      </c>
    </row>
    <row r="36" spans="1:9" ht="12.75" customHeight="1">
      <c r="A36" s="681" t="s">
        <v>401</v>
      </c>
      <c r="B36" s="531">
        <f>ROUND('表２２'!B37/'表２１'!B37,2)</f>
        <v>2.01</v>
      </c>
      <c r="C36" s="532">
        <f>ROUND('表２２'!C37/'表２１'!C37,2)</f>
        <v>3.78</v>
      </c>
      <c r="D36" s="532">
        <f>ROUND('表２２'!D37/'表２１'!D37,2)</f>
        <v>4.02</v>
      </c>
      <c r="E36" s="532">
        <f>ROUND('表２２'!E37/'表２１'!E37,2)</f>
        <v>2</v>
      </c>
      <c r="F36" s="532">
        <f>ROUND('表２２'!F37/'表２１'!F37,2)</f>
        <v>2.76</v>
      </c>
      <c r="G36" s="532">
        <f>ROUND('表２２'!K37/'表２１'!K37,2)</f>
        <v>3</v>
      </c>
      <c r="H36" s="532">
        <f>ROUND('表２２'!L37/'表２１'!L37,2)</f>
        <v>4.7</v>
      </c>
      <c r="I36" s="532">
        <f>ROUND('表２２'!M37/'表２１'!M37,2)</f>
        <v>3.16</v>
      </c>
    </row>
    <row r="37" spans="1:9" ht="12.75" customHeight="1">
      <c r="A37" s="680" t="s">
        <v>402</v>
      </c>
      <c r="B37" s="697">
        <f>ROUND('表２２'!B38/'表２１'!B38,2)</f>
        <v>2.12</v>
      </c>
      <c r="C37" s="698">
        <f>ROUND('表２２'!C38/'表２１'!C38,2)</f>
        <v>4.67</v>
      </c>
      <c r="D37" s="698">
        <f>ROUND('表２２'!D38/'表２１'!D38,2)</f>
        <v>4.2</v>
      </c>
      <c r="E37" s="698">
        <f>ROUND('表２２'!E38/'表２１'!E38,2)</f>
        <v>2.47</v>
      </c>
      <c r="F37" s="698">
        <f>ROUND('表２２'!F38/'表２１'!F38,2)</f>
        <v>2.57</v>
      </c>
      <c r="G37" s="698">
        <f>ROUND('表２２'!K38/'表２１'!K38,2)</f>
        <v>3.33</v>
      </c>
      <c r="H37" s="698">
        <f>ROUND('表２２'!L38/'表２１'!L38,2)</f>
        <v>5.5</v>
      </c>
      <c r="I37" s="698">
        <f>ROUND('表２２'!M38/'表２１'!M38,2)</f>
        <v>5.67</v>
      </c>
    </row>
    <row r="38" spans="1:9" ht="12.75" customHeight="1">
      <c r="A38" s="681" t="s">
        <v>403</v>
      </c>
      <c r="B38" s="531">
        <f>ROUND('表２２'!B39/'表２１'!B39,2)</f>
        <v>2.23</v>
      </c>
      <c r="C38" s="532">
        <f>ROUND('表２２'!C39/'表２１'!C39,2)</f>
        <v>3.83</v>
      </c>
      <c r="D38" s="532">
        <f>ROUND('表２２'!D39/'表２１'!D39,2)</f>
        <v>4.27</v>
      </c>
      <c r="E38" s="532">
        <f>ROUND('表２２'!E39/'表２１'!E39,2)</f>
        <v>2.41</v>
      </c>
      <c r="F38" s="532">
        <f>ROUND('表２２'!F39/'表２１'!F39,2)</f>
        <v>2.66</v>
      </c>
      <c r="G38" s="532">
        <f>ROUND('表２２'!K39/'表２１'!K39,2)</f>
        <v>3.4</v>
      </c>
      <c r="H38" s="532">
        <f>ROUND('表２２'!L39/'表２１'!L39,2)</f>
        <v>5</v>
      </c>
      <c r="I38" s="532">
        <f>ROUND('表２２'!M39/'表２１'!M39,2)</f>
        <v>3.57</v>
      </c>
    </row>
    <row r="39" spans="1:9" ht="12.75" customHeight="1">
      <c r="A39" s="681" t="s">
        <v>404</v>
      </c>
      <c r="B39" s="531">
        <f>ROUND('表２２'!B40/'表２１'!B40,2)</f>
        <v>2.25</v>
      </c>
      <c r="C39" s="532">
        <f>ROUND('表２２'!C40/'表２１'!C40,2)</f>
        <v>3.54</v>
      </c>
      <c r="D39" s="532">
        <f>ROUND('表２２'!D40/'表２１'!D40,2)</f>
        <v>3.64</v>
      </c>
      <c r="E39" s="532">
        <f>ROUND('表２２'!E40/'表２１'!E40,2)</f>
        <v>1.95</v>
      </c>
      <c r="F39" s="532">
        <f>ROUND('表２２'!F40/'表２１'!F40,2)</f>
        <v>2.82</v>
      </c>
      <c r="G39" s="532">
        <f>ROUND('表２２'!K40/'表２１'!K40,2)</f>
        <v>3</v>
      </c>
      <c r="H39" s="532">
        <f>ROUND('表２２'!L40/'表２１'!L40,2)</f>
        <v>4.71</v>
      </c>
      <c r="I39" s="532">
        <f>ROUND('表２２'!M40/'表２１'!M40,2)</f>
        <v>2.2</v>
      </c>
    </row>
    <row r="40" spans="1:9" ht="12.75" customHeight="1">
      <c r="A40" s="681" t="s">
        <v>405</v>
      </c>
      <c r="B40" s="531">
        <f>ROUND('表２２'!B41/'表２１'!B41,2)</f>
        <v>2.49</v>
      </c>
      <c r="C40" s="532">
        <f>ROUND('表２２'!C41/'表２１'!C41,2)</f>
        <v>3.85</v>
      </c>
      <c r="D40" s="532">
        <f>ROUND('表２２'!D41/'表２１'!D41,2)</f>
        <v>3.88</v>
      </c>
      <c r="E40" s="532">
        <f>ROUND('表２２'!E41/'表２１'!E41,2)</f>
        <v>2.25</v>
      </c>
      <c r="F40" s="532">
        <f>ROUND('表２２'!F41/'表２１'!F41,2)</f>
        <v>2.87</v>
      </c>
      <c r="G40" s="532">
        <f>ROUND('表２２'!K41/'表２１'!K41,2)</f>
        <v>3</v>
      </c>
      <c r="H40" s="532">
        <f>ROUND('表２２'!L41/'表２１'!L41,2)</f>
        <v>4.4</v>
      </c>
      <c r="I40" s="532">
        <f>ROUND('表２２'!M41/'表２１'!M41,2)</f>
        <v>2.62</v>
      </c>
    </row>
    <row r="41" spans="1:9" ht="12.75" customHeight="1">
      <c r="A41" s="682" t="s">
        <v>406</v>
      </c>
      <c r="B41" s="699">
        <f>ROUND('表２２'!B42/'表２１'!B42,2)</f>
        <v>2.27</v>
      </c>
      <c r="C41" s="701">
        <f>ROUND('表２２'!C42/'表２１'!C42,2)</f>
        <v>3.87</v>
      </c>
      <c r="D41" s="701">
        <f>ROUND('表２２'!D42/'表２１'!D42,2)</f>
        <v>4.06</v>
      </c>
      <c r="E41" s="701">
        <f>ROUND('表２２'!E42/'表２１'!E42,2)</f>
        <v>2.39</v>
      </c>
      <c r="F41" s="701">
        <f>ROUND('表２２'!F42/'表２１'!F42,2)</f>
        <v>3</v>
      </c>
      <c r="G41" s="701">
        <f>ROUND('表２２'!K42/'表２１'!K42,2)</f>
        <v>3.17</v>
      </c>
      <c r="H41" s="701">
        <f>ROUND('表２２'!L42/'表２１'!L42,2)</f>
        <v>5</v>
      </c>
      <c r="I41" s="701">
        <f>ROUND('表２２'!M42/'表２１'!M42,2)</f>
        <v>2.7</v>
      </c>
    </row>
    <row r="42" spans="1:9" ht="12.75" customHeight="1">
      <c r="A42" s="681" t="s">
        <v>407</v>
      </c>
      <c r="B42" s="531">
        <f>ROUND('表２２'!B43/'表２１'!B43,2)</f>
        <v>2.55</v>
      </c>
      <c r="C42" s="532">
        <f>ROUND('表２２'!C43/'表２１'!C43,2)</f>
        <v>3.56</v>
      </c>
      <c r="D42" s="532">
        <f>ROUND('表２２'!D43/'表２１'!D43,2)</f>
        <v>3.68</v>
      </c>
      <c r="E42" s="532">
        <f>ROUND('表２２'!E43/'表２１'!E43,2)</f>
        <v>2.15</v>
      </c>
      <c r="F42" s="532">
        <f>ROUND('表２２'!F43/'表２１'!F43,2)</f>
        <v>2.95</v>
      </c>
      <c r="G42" s="532">
        <f>ROUND('表２２'!K43/'表２１'!K43,2)</f>
        <v>3.13</v>
      </c>
      <c r="H42" s="532">
        <f>ROUND('表２２'!L43/'表２１'!L43,2)</f>
        <v>4.76</v>
      </c>
      <c r="I42" s="532">
        <f>ROUND('表２２'!M43/'表２１'!M43,2)</f>
        <v>2.85</v>
      </c>
    </row>
    <row r="43" spans="1:9" ht="12.75" customHeight="1">
      <c r="A43" s="681" t="s">
        <v>408</v>
      </c>
      <c r="B43" s="531">
        <f>ROUND('表２２'!B44/'表２１'!B44,2)</f>
        <v>2.57</v>
      </c>
      <c r="C43" s="532">
        <f>ROUND('表２２'!C44/'表２１'!C44,2)</f>
        <v>4</v>
      </c>
      <c r="D43" s="532">
        <f>ROUND('表２２'!D44/'表２１'!D44,2)</f>
        <v>4.2</v>
      </c>
      <c r="E43" s="532">
        <f>ROUND('表２２'!E44/'表２１'!E44,2)</f>
        <v>2.41</v>
      </c>
      <c r="F43" s="532">
        <f>ROUND('表２２'!F44/'表２１'!F44,2)</f>
        <v>2.87</v>
      </c>
      <c r="G43" s="532">
        <f>ROUND('表２２'!K44/'表２１'!K44,2)</f>
        <v>3.14</v>
      </c>
      <c r="H43" s="532">
        <f>ROUND('表２２'!L44/'表２１'!L44,2)</f>
        <v>5.06</v>
      </c>
      <c r="I43" s="532">
        <f>ROUND('表２２'!M44/'表２１'!M44,2)</f>
        <v>3.56</v>
      </c>
    </row>
    <row r="44" spans="1:9" ht="12.75" customHeight="1">
      <c r="A44" s="681" t="s">
        <v>409</v>
      </c>
      <c r="B44" s="531">
        <f>ROUND('表２２'!B45/'表２１'!B45,2)</f>
        <v>2.26</v>
      </c>
      <c r="C44" s="532">
        <f>ROUND('表２２'!C45/'表２１'!C45,2)</f>
        <v>3.65</v>
      </c>
      <c r="D44" s="532">
        <f>ROUND('表２２'!D45/'表２１'!D45,2)</f>
        <v>3.91</v>
      </c>
      <c r="E44" s="532">
        <f>ROUND('表２２'!E45/'表２１'!E45,2)</f>
        <v>2.39</v>
      </c>
      <c r="F44" s="532">
        <f>ROUND('表２２'!F45/'表２１'!F45,2)</f>
        <v>2.9</v>
      </c>
      <c r="G44" s="533" t="s">
        <v>376</v>
      </c>
      <c r="H44" s="532">
        <f>ROUND('表２２'!L45/'表２１'!L45,2)</f>
        <v>4.33</v>
      </c>
      <c r="I44" s="532">
        <f>ROUND('表２２'!M45/'表２１'!M45,2)</f>
        <v>3.64</v>
      </c>
    </row>
    <row r="45" spans="1:9" ht="12.75" customHeight="1">
      <c r="A45" s="681" t="s">
        <v>410</v>
      </c>
      <c r="B45" s="531">
        <f>ROUND('表２２'!B46/'表２１'!B46,2)</f>
        <v>2.39</v>
      </c>
      <c r="C45" s="532">
        <f>ROUND('表２２'!C46/'表２１'!C46,2)</f>
        <v>3.96</v>
      </c>
      <c r="D45" s="532">
        <f>ROUND('表２２'!D46/'表２１'!D46,2)</f>
        <v>4</v>
      </c>
      <c r="E45" s="532">
        <f>ROUND('表２２'!E46/'表２１'!E46,2)</f>
        <v>2.24</v>
      </c>
      <c r="F45" s="532">
        <f>ROUND('表２２'!F46/'表２１'!F46,2)</f>
        <v>2.9</v>
      </c>
      <c r="G45" s="532">
        <f>ROUND('表２２'!K46/'表２１'!K46,2)</f>
        <v>3</v>
      </c>
      <c r="H45" s="532">
        <f>ROUND('表２２'!L46/'表２１'!L46,2)</f>
        <v>5</v>
      </c>
      <c r="I45" s="532">
        <f>ROUND('表２２'!M46/'表２１'!M46,2)</f>
        <v>2.38</v>
      </c>
    </row>
    <row r="46" spans="1:9" ht="12.75" customHeight="1">
      <c r="A46" s="681" t="s">
        <v>411</v>
      </c>
      <c r="B46" s="531">
        <f>ROUND('表２２'!B47/'表２１'!B47,2)</f>
        <v>2.3</v>
      </c>
      <c r="C46" s="532">
        <f>ROUND('表２２'!C47/'表２１'!C47,2)</f>
        <v>3.6</v>
      </c>
      <c r="D46" s="532">
        <f>ROUND('表２２'!D47/'表２１'!D47,2)</f>
        <v>3.81</v>
      </c>
      <c r="E46" s="532">
        <f>ROUND('表２２'!E47/'表２１'!E47,2)</f>
        <v>2.39</v>
      </c>
      <c r="F46" s="532">
        <f>ROUND('表２２'!F47/'表２１'!F47,2)</f>
        <v>2.8</v>
      </c>
      <c r="G46" s="532">
        <f>ROUND('表２２'!K47/'表２１'!K47,2)</f>
        <v>3</v>
      </c>
      <c r="H46" s="532">
        <f>ROUND('表２２'!L47/'表２１'!L47,2)</f>
        <v>4.88</v>
      </c>
      <c r="I46" s="532">
        <f>ROUND('表２２'!M47/'表２１'!M47,2)</f>
        <v>3.21</v>
      </c>
    </row>
    <row r="47" spans="1:9" ht="12.75" customHeight="1">
      <c r="A47" s="680" t="s">
        <v>412</v>
      </c>
      <c r="B47" s="697">
        <f>ROUND('表２２'!B48/'表２１'!B48,2)</f>
        <v>2.36</v>
      </c>
      <c r="C47" s="698">
        <f>ROUND('表２２'!C48/'表２１'!C48,2)</f>
        <v>3.6</v>
      </c>
      <c r="D47" s="698">
        <f>ROUND('表２２'!D48/'表２１'!D48,2)</f>
        <v>3.68</v>
      </c>
      <c r="E47" s="698">
        <f>ROUND('表２２'!E48/'表２１'!E48,2)</f>
        <v>2.25</v>
      </c>
      <c r="F47" s="698">
        <f>ROUND('表２２'!F48/'表２１'!F48,2)</f>
        <v>2.85</v>
      </c>
      <c r="G47" s="698">
        <f>ROUND('表２２'!K48/'表２１'!K48,2)</f>
        <v>3.33</v>
      </c>
      <c r="H47" s="698">
        <f>ROUND('表２２'!L48/'表２１'!L48,2)</f>
        <v>4.64</v>
      </c>
      <c r="I47" s="698">
        <f>ROUND('表２２'!M48/'表２１'!M48,2)</f>
        <v>3.25</v>
      </c>
    </row>
    <row r="48" spans="1:9" ht="12.75" customHeight="1">
      <c r="A48" s="681" t="s">
        <v>413</v>
      </c>
      <c r="B48" s="531">
        <f>ROUND('表２２'!B49/'表２１'!B49,2)</f>
        <v>2.16</v>
      </c>
      <c r="C48" s="532">
        <f>ROUND('表２２'!C49/'表２１'!C49,2)</f>
        <v>3.43</v>
      </c>
      <c r="D48" s="532">
        <f>ROUND('表２２'!D49/'表２１'!D49,2)</f>
        <v>3.51</v>
      </c>
      <c r="E48" s="532">
        <f>ROUND('表２２'!E49/'表２１'!E49,2)</f>
        <v>2.14</v>
      </c>
      <c r="F48" s="532">
        <f>ROUND('表２２'!F49/'表２１'!F49,2)</f>
        <v>2.78</v>
      </c>
      <c r="G48" s="533" t="s">
        <v>376</v>
      </c>
      <c r="H48" s="532">
        <f>ROUND('表２２'!L49/'表２１'!L49,2)</f>
        <v>4.67</v>
      </c>
      <c r="I48" s="532">
        <f>ROUND('表２２'!M49/'表２１'!M49,2)</f>
        <v>2.2</v>
      </c>
    </row>
    <row r="49" spans="1:9" ht="12.75" customHeight="1">
      <c r="A49" s="681" t="s">
        <v>414</v>
      </c>
      <c r="B49" s="531">
        <f>ROUND('表２２'!B50/'表２１'!B50,2)</f>
        <v>2.6</v>
      </c>
      <c r="C49" s="532">
        <f>ROUND('表２２'!C50/'表２１'!C50,2)</f>
        <v>3.66</v>
      </c>
      <c r="D49" s="532">
        <f>ROUND('表２２'!D50/'表２１'!D50,2)</f>
        <v>3.81</v>
      </c>
      <c r="E49" s="532">
        <f>ROUND('表２２'!E50/'表２１'!E50,2)</f>
        <v>2.04</v>
      </c>
      <c r="F49" s="532">
        <f>ROUND('表２２'!F50/'表２１'!F50,2)</f>
        <v>3.01</v>
      </c>
      <c r="G49" s="532">
        <f>ROUND('表２２'!K50/'表２１'!K50,2)</f>
        <v>3.33</v>
      </c>
      <c r="H49" s="532">
        <f>ROUND('表２２'!L50/'表２１'!L50,2)</f>
        <v>4.95</v>
      </c>
      <c r="I49" s="532">
        <f>ROUND('表２２'!M50/'表２１'!M50,2)</f>
        <v>3.2</v>
      </c>
    </row>
    <row r="50" spans="1:9" ht="12.75" customHeight="1">
      <c r="A50" s="681" t="s">
        <v>415</v>
      </c>
      <c r="B50" s="531">
        <f>ROUND('表２２'!B51/'表２１'!B51,2)</f>
        <v>2.39</v>
      </c>
      <c r="C50" s="532">
        <f>ROUND('表２２'!C51/'表２１'!C51,2)</f>
        <v>3.69</v>
      </c>
      <c r="D50" s="532">
        <f>ROUND('表２２'!D51/'表２１'!D51,2)</f>
        <v>3.81</v>
      </c>
      <c r="E50" s="532">
        <f>ROUND('表２２'!E51/'表２１'!E51,2)</f>
        <v>2.21</v>
      </c>
      <c r="F50" s="532">
        <f>ROUND('表２２'!F51/'表２１'!F51,2)</f>
        <v>2.84</v>
      </c>
      <c r="G50" s="532">
        <f>ROUND('表２２'!K51/'表２１'!K51,2)</f>
        <v>3</v>
      </c>
      <c r="H50" s="532">
        <f>ROUND('表２２'!L51/'表２１'!L51,2)</f>
        <v>4.96</v>
      </c>
      <c r="I50" s="532">
        <f>ROUND('表２２'!M51/'表２１'!M51,2)</f>
        <v>3.44</v>
      </c>
    </row>
    <row r="51" spans="1:9" ht="12.75" customHeight="1">
      <c r="A51" s="682" t="s">
        <v>416</v>
      </c>
      <c r="B51" s="699">
        <f>ROUND('表２２'!B52/'表２１'!B52,2)</f>
        <v>2.58</v>
      </c>
      <c r="C51" s="701">
        <f>ROUND('表２２'!C52/'表２１'!C52,2)</f>
        <v>3.55</v>
      </c>
      <c r="D51" s="701">
        <f>ROUND('表２２'!D52/'表２１'!D52,2)</f>
        <v>3.72</v>
      </c>
      <c r="E51" s="701">
        <f>ROUND('表２２'!E52/'表２１'!E52,2)</f>
        <v>2.31</v>
      </c>
      <c r="F51" s="701">
        <f>ROUND('表２２'!F52/'表２１'!F52,2)</f>
        <v>2.88</v>
      </c>
      <c r="G51" s="701">
        <f>ROUND('表２２'!K52/'表２１'!K52,2)</f>
        <v>3</v>
      </c>
      <c r="H51" s="701">
        <f>ROUND('表２２'!L52/'表２１'!L52,2)</f>
        <v>5.11</v>
      </c>
      <c r="I51" s="701">
        <f>ROUND('表２２'!M52/'表２１'!M52,2)</f>
        <v>3.69</v>
      </c>
    </row>
    <row r="52" spans="1:9" ht="12.75" customHeight="1">
      <c r="A52" s="681" t="s">
        <v>417</v>
      </c>
      <c r="B52" s="531">
        <f>ROUND('表２２'!B53/'表２１'!B53,2)</f>
        <v>2.5</v>
      </c>
      <c r="C52" s="532">
        <f>ROUND('表２２'!C53/'表２１'!C53,2)</f>
        <v>3.82</v>
      </c>
      <c r="D52" s="532">
        <f>ROUND('表２２'!D53/'表２１'!D53,2)</f>
        <v>3.86</v>
      </c>
      <c r="E52" s="532">
        <f>ROUND('表２２'!E53/'表２１'!E53,2)</f>
        <v>2.27</v>
      </c>
      <c r="F52" s="532">
        <f>ROUND('表２２'!F53/'表２１'!F53,2)</f>
        <v>3.02</v>
      </c>
      <c r="G52" s="532">
        <f>ROUND('表２２'!K53/'表２１'!K53,2)</f>
        <v>3</v>
      </c>
      <c r="H52" s="532">
        <f>ROUND('表２２'!L53/'表２１'!L53,2)</f>
        <v>4.94</v>
      </c>
      <c r="I52" s="532">
        <f>ROUND('表２２'!M53/'表２１'!M53,2)</f>
        <v>3.5</v>
      </c>
    </row>
    <row r="53" spans="1:9" ht="12.75" customHeight="1">
      <c r="A53" s="681" t="s">
        <v>418</v>
      </c>
      <c r="B53" s="531">
        <f>ROUND('表２２'!B54/'表２１'!B54,2)</f>
        <v>2.64</v>
      </c>
      <c r="C53" s="532">
        <f>ROUND('表２２'!C54/'表２１'!C54,2)</f>
        <v>3.88</v>
      </c>
      <c r="D53" s="532">
        <f>ROUND('表２２'!D54/'表２１'!D54,2)</f>
        <v>3.81</v>
      </c>
      <c r="E53" s="532">
        <f>ROUND('表２２'!E54/'表２１'!E54,2)</f>
        <v>2.21</v>
      </c>
      <c r="F53" s="532">
        <f>ROUND('表２２'!F54/'表２１'!F54,2)</f>
        <v>2.94</v>
      </c>
      <c r="G53" s="532">
        <f>ROUND('表２２'!K54/'表２１'!K54,2)</f>
        <v>3</v>
      </c>
      <c r="H53" s="532">
        <f>ROUND('表２２'!L54/'表２１'!L54,2)</f>
        <v>5.26</v>
      </c>
      <c r="I53" s="532">
        <f>ROUND('表２２'!M54/'表２１'!M54,2)</f>
        <v>2.79</v>
      </c>
    </row>
    <row r="54" spans="1:9" ht="12.75" customHeight="1">
      <c r="A54" s="681" t="s">
        <v>419</v>
      </c>
      <c r="B54" s="531">
        <f>ROUND('表２２'!B55/'表２１'!B55,2)</f>
        <v>2.31</v>
      </c>
      <c r="C54" s="532">
        <f>ROUND('表２２'!C55/'表２１'!C55,2)</f>
        <v>3.72</v>
      </c>
      <c r="D54" s="532">
        <f>ROUND('表２２'!D55/'表２１'!D55,2)</f>
        <v>3.81</v>
      </c>
      <c r="E54" s="532">
        <f>ROUND('表２２'!E55/'表２１'!E55,2)</f>
        <v>2.04</v>
      </c>
      <c r="F54" s="532">
        <f>ROUND('表２２'!F55/'表２１'!F55,2)</f>
        <v>2.86</v>
      </c>
      <c r="G54" s="532">
        <f>ROUND('表２２'!K55/'表２１'!K55,2)</f>
        <v>3</v>
      </c>
      <c r="H54" s="532">
        <f>ROUND('表２２'!L55/'表２１'!L55,2)</f>
        <v>4.63</v>
      </c>
      <c r="I54" s="532">
        <f>ROUND('表２２'!M55/'表２１'!M55,2)</f>
        <v>3.79</v>
      </c>
    </row>
    <row r="55" spans="1:9" ht="12.75" customHeight="1">
      <c r="A55" s="681" t="s">
        <v>420</v>
      </c>
      <c r="B55" s="531">
        <f>ROUND('表２２'!B56/'表２１'!B56,2)</f>
        <v>2.14</v>
      </c>
      <c r="C55" s="532">
        <f>ROUND('表２２'!C56/'表２１'!C56,2)</f>
        <v>3.65</v>
      </c>
      <c r="D55" s="532">
        <f>ROUND('表２２'!D56/'表２１'!D56,2)</f>
        <v>3.81</v>
      </c>
      <c r="E55" s="532">
        <f>ROUND('表２２'!E56/'表２１'!E56,2)</f>
        <v>2.01</v>
      </c>
      <c r="F55" s="532">
        <f>ROUND('表２２'!F56/'表２１'!F56,2)</f>
        <v>2.82</v>
      </c>
      <c r="G55" s="532">
        <f>ROUND('表２２'!K56/'表２１'!K56,2)</f>
        <v>3.33</v>
      </c>
      <c r="H55" s="532">
        <f>ROUND('表２２'!L56/'表２１'!L56,2)</f>
        <v>4.67</v>
      </c>
      <c r="I55" s="532">
        <f>ROUND('表２２'!M56/'表２１'!M56,2)</f>
        <v>3.11</v>
      </c>
    </row>
    <row r="56" spans="1:9" ht="12.75" customHeight="1">
      <c r="A56" s="681" t="s">
        <v>421</v>
      </c>
      <c r="B56" s="531">
        <f>ROUND('表２２'!B57/'表２１'!B57,2)</f>
        <v>3.17</v>
      </c>
      <c r="C56" s="532">
        <f>ROUND('表２２'!C57/'表２１'!C57,2)</f>
        <v>3.91</v>
      </c>
      <c r="D56" s="532">
        <f>ROUND('表２２'!D57/'表２１'!D57,2)</f>
        <v>3.89</v>
      </c>
      <c r="E56" s="532">
        <f>ROUND('表２２'!E57/'表２１'!E57,2)</f>
        <v>2.8</v>
      </c>
      <c r="F56" s="532">
        <f>ROUND('表２２'!F57/'表２１'!F57,2)</f>
        <v>3.29</v>
      </c>
      <c r="G56" s="532">
        <f>ROUND('表２２'!K57/'表２１'!K57,2)</f>
        <v>3</v>
      </c>
      <c r="H56" s="532">
        <f>ROUND('表２２'!L57/'表２１'!L57,2)</f>
        <v>5.23</v>
      </c>
      <c r="I56" s="532">
        <f>ROUND('表２２'!M57/'表２１'!M57,2)</f>
        <v>3.29</v>
      </c>
    </row>
    <row r="57" spans="1:9" ht="12.75" customHeight="1">
      <c r="A57" s="680" t="s">
        <v>422</v>
      </c>
      <c r="B57" s="697">
        <f>ROUND('表２２'!B58/'表２１'!B58,2)</f>
        <v>2.99</v>
      </c>
      <c r="C57" s="698">
        <f>ROUND('表２２'!C58/'表２１'!C58,2)</f>
        <v>4.04</v>
      </c>
      <c r="D57" s="698">
        <f>ROUND('表２２'!D58/'表２１'!D58,2)</f>
        <v>4.07</v>
      </c>
      <c r="E57" s="698">
        <f>ROUND('表２２'!E58/'表２１'!E58,2)</f>
        <v>2.72</v>
      </c>
      <c r="F57" s="698">
        <f>ROUND('表２２'!F58/'表２１'!F58,2)</f>
        <v>3.03</v>
      </c>
      <c r="G57" s="698">
        <f>ROUND('表２２'!K58/'表２１'!K58,2)</f>
        <v>3</v>
      </c>
      <c r="H57" s="698">
        <f>ROUND('表２２'!L58/'表２１'!L58,2)</f>
        <v>4.84</v>
      </c>
      <c r="I57" s="698">
        <f>ROUND('表２２'!M58/'表２１'!M58,2)</f>
        <v>3.57</v>
      </c>
    </row>
    <row r="58" spans="1:9" ht="12.75" customHeight="1">
      <c r="A58" s="681" t="s">
        <v>423</v>
      </c>
      <c r="B58" s="531">
        <f>ROUND('表２２'!B59/'表２１'!B59,2)</f>
        <v>2.75</v>
      </c>
      <c r="C58" s="532">
        <f>ROUND('表２２'!C59/'表２１'!C59,2)</f>
        <v>3.8</v>
      </c>
      <c r="D58" s="532">
        <f>ROUND('表２２'!D59/'表２１'!D59,2)</f>
        <v>3.82</v>
      </c>
      <c r="E58" s="532">
        <f>ROUND('表２２'!E59/'表２１'!E59,2)</f>
        <v>2.18</v>
      </c>
      <c r="F58" s="532">
        <f>ROUND('表２２'!F59/'表２１'!F59,2)</f>
        <v>3.02</v>
      </c>
      <c r="G58" s="532">
        <f>ROUND('表２２'!K59/'表２１'!K59,2)</f>
        <v>3.13</v>
      </c>
      <c r="H58" s="532">
        <f>ROUND('表２２'!L59/'表２１'!L59,2)</f>
        <v>4.74</v>
      </c>
      <c r="I58" s="532">
        <f>ROUND('表２２'!M59/'表２１'!M59,2)</f>
        <v>3.1</v>
      </c>
    </row>
    <row r="59" spans="1:9" ht="12.75" customHeight="1">
      <c r="A59" s="681" t="s">
        <v>424</v>
      </c>
      <c r="B59" s="531">
        <f>ROUND('表２２'!B60/'表２１'!B60,2)</f>
        <v>2.77</v>
      </c>
      <c r="C59" s="532">
        <f>ROUND('表２２'!C60/'表２１'!C60,2)</f>
        <v>3.77</v>
      </c>
      <c r="D59" s="532">
        <f>ROUND('表２２'!D60/'表２１'!D60,2)</f>
        <v>3.79</v>
      </c>
      <c r="E59" s="532">
        <f>ROUND('表２２'!E60/'表２１'!E60,2)</f>
        <v>2.2</v>
      </c>
      <c r="F59" s="532">
        <f>ROUND('表２２'!F60/'表２１'!F60,2)</f>
        <v>3.05</v>
      </c>
      <c r="G59" s="532">
        <f>ROUND('表２２'!K60/'表２１'!K60,2)</f>
        <v>3.1</v>
      </c>
      <c r="H59" s="532">
        <f>ROUND('表２２'!L60/'表２１'!L60,2)</f>
        <v>4.81</v>
      </c>
      <c r="I59" s="532">
        <f>ROUND('表２２'!M60/'表２１'!M60,2)</f>
        <v>3.23</v>
      </c>
    </row>
    <row r="60" spans="1:9" ht="12.75" customHeight="1">
      <c r="A60" s="681" t="s">
        <v>425</v>
      </c>
      <c r="B60" s="531">
        <f>ROUND('表２２'!B61/'表２１'!B61,2)</f>
        <v>3</v>
      </c>
      <c r="C60" s="532">
        <f>ROUND('表２２'!C61/'表２１'!C61,2)</f>
        <v>4.52</v>
      </c>
      <c r="D60" s="532">
        <f>ROUND('表２２'!D61/'表２１'!D61,2)</f>
        <v>4.22</v>
      </c>
      <c r="E60" s="532">
        <f>ROUND('表２２'!E61/'表２１'!E61,2)</f>
        <v>2.55</v>
      </c>
      <c r="F60" s="532">
        <f>ROUND('表２２'!F61/'表２１'!F61,2)</f>
        <v>3.15</v>
      </c>
      <c r="G60" s="532">
        <f>ROUND('表２２'!K61/'表２１'!K61,2)</f>
        <v>3</v>
      </c>
      <c r="H60" s="532">
        <f>ROUND('表２２'!L61/'表２１'!L61,2)</f>
        <v>5</v>
      </c>
      <c r="I60" s="532">
        <f>ROUND('表２２'!M61/'表２１'!M61,2)</f>
        <v>3.86</v>
      </c>
    </row>
    <row r="61" spans="1:9" ht="12.75" customHeight="1">
      <c r="A61" s="682" t="s">
        <v>426</v>
      </c>
      <c r="B61" s="699">
        <f>ROUND('表２２'!B62/'表２１'!B62,2)</f>
        <v>2.85</v>
      </c>
      <c r="C61" s="701">
        <f>ROUND('表２２'!C62/'表２１'!C62,2)</f>
        <v>4.07</v>
      </c>
      <c r="D61" s="701">
        <f>ROUND('表２２'!D62/'表２１'!D62,2)</f>
        <v>4.12</v>
      </c>
      <c r="E61" s="701">
        <f>ROUND('表２２'!E62/'表２１'!E62,2)</f>
        <v>2.31</v>
      </c>
      <c r="F61" s="701">
        <f>ROUND('表２２'!F62/'表２１'!F62,2)</f>
        <v>2.97</v>
      </c>
      <c r="G61" s="701">
        <f>ROUND('表２２'!K62/'表２１'!K62,2)</f>
        <v>3.22</v>
      </c>
      <c r="H61" s="701">
        <f>ROUND('表２２'!L62/'表２１'!L62,2)</f>
        <v>4.67</v>
      </c>
      <c r="I61" s="701">
        <f>ROUND('表２２'!M62/'表２１'!M62,2)</f>
        <v>4</v>
      </c>
    </row>
    <row r="62" spans="1:9" ht="12.75" customHeight="1">
      <c r="A62" s="681" t="s">
        <v>427</v>
      </c>
      <c r="B62" s="531">
        <f>ROUND('表２２'!B63/'表２１'!B63,2)</f>
        <v>2.04</v>
      </c>
      <c r="C62" s="532">
        <f>ROUND('表２２'!C63/'表２１'!C63,2)</f>
        <v>3.96</v>
      </c>
      <c r="D62" s="532">
        <f>ROUND('表２２'!D63/'表２１'!D63,2)</f>
        <v>3.8</v>
      </c>
      <c r="E62" s="532">
        <f>ROUND('表２２'!E63/'表２１'!E63,2)</f>
        <v>1.63</v>
      </c>
      <c r="F62" s="532">
        <f>ROUND('表２２'!F63/'表２１'!F63,2)</f>
        <v>2.71</v>
      </c>
      <c r="G62" s="532">
        <f>ROUND('表２２'!K63/'表２１'!K63,2)</f>
        <v>3</v>
      </c>
      <c r="H62" s="532">
        <f>ROUND('表２２'!L63/'表２１'!L63,2)</f>
        <v>4.8</v>
      </c>
      <c r="I62" s="532">
        <f>ROUND('表２２'!M63/'表２１'!M63,2)</f>
        <v>3.08</v>
      </c>
    </row>
    <row r="63" spans="1:9" ht="12.75" customHeight="1">
      <c r="A63" s="683" t="s">
        <v>981</v>
      </c>
      <c r="B63" s="726" t="s">
        <v>376</v>
      </c>
      <c r="C63" s="726" t="s">
        <v>376</v>
      </c>
      <c r="D63" s="726" t="s">
        <v>376</v>
      </c>
      <c r="E63" s="726" t="s">
        <v>376</v>
      </c>
      <c r="F63" s="726" t="s">
        <v>376</v>
      </c>
      <c r="G63" s="726" t="s">
        <v>376</v>
      </c>
      <c r="H63" s="726" t="s">
        <v>376</v>
      </c>
      <c r="I63" s="726" t="s">
        <v>376</v>
      </c>
    </row>
  </sheetData>
  <mergeCells count="7">
    <mergeCell ref="G3:G4"/>
    <mergeCell ref="H3:H4"/>
    <mergeCell ref="I3:I4"/>
    <mergeCell ref="A3:A4"/>
    <mergeCell ref="B3:B4"/>
    <mergeCell ref="C3:E3"/>
    <mergeCell ref="F3:F4"/>
  </mergeCells>
  <hyperlinks>
    <hyperlink ref="A1" location="目次!A25" display="目次へ"/>
  </hyperlinks>
  <printOptions horizontalCentered="1"/>
  <pageMargins left="0.5905511811023623" right="0.5905511811023623" top="0.5905511811023623" bottom="0.5905511811023623" header="0.1968503937007874" footer="0.59055118110236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A2" sqref="A2"/>
    </sheetView>
  </sheetViews>
  <sheetFormatPr defaultColWidth="9.00390625" defaultRowHeight="13.5"/>
  <cols>
    <col min="1" max="1" width="11.50390625" style="551" customWidth="1"/>
    <col min="2" max="12" width="7.25390625" style="475" customWidth="1"/>
    <col min="13" max="15" width="8.00390625" style="475" customWidth="1"/>
    <col min="16" max="16" width="8.00390625" style="530" customWidth="1"/>
    <col min="17" max="17" width="8.00390625" style="475" customWidth="1"/>
    <col min="18" max="18" width="8.00390625" style="530" customWidth="1"/>
    <col min="19" max="16384" width="8.00390625" style="475" customWidth="1"/>
  </cols>
  <sheetData>
    <row r="1" s="2" customFormat="1" ht="15" customHeight="1">
      <c r="A1" s="751" t="s">
        <v>1002</v>
      </c>
    </row>
    <row r="2" ht="22.5" customHeight="1">
      <c r="A2" s="534" t="s">
        <v>428</v>
      </c>
    </row>
    <row r="3" spans="1:12" ht="7.5" customHeight="1">
      <c r="A3" s="535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</row>
    <row r="4" spans="1:18" s="537" customFormat="1" ht="76.5" customHeight="1">
      <c r="A4" s="712" t="s">
        <v>698</v>
      </c>
      <c r="B4" s="709" t="s">
        <v>709</v>
      </c>
      <c r="C4" s="710" t="s">
        <v>429</v>
      </c>
      <c r="D4" s="710" t="s">
        <v>430</v>
      </c>
      <c r="E4" s="710" t="s">
        <v>431</v>
      </c>
      <c r="F4" s="710" t="s">
        <v>432</v>
      </c>
      <c r="G4" s="710" t="s">
        <v>433</v>
      </c>
      <c r="H4" s="710" t="s">
        <v>434</v>
      </c>
      <c r="I4" s="710" t="s">
        <v>435</v>
      </c>
      <c r="J4" s="710" t="s">
        <v>436</v>
      </c>
      <c r="K4" s="710" t="s">
        <v>437</v>
      </c>
      <c r="L4" s="711" t="s">
        <v>438</v>
      </c>
      <c r="P4" s="538"/>
      <c r="R4" s="538"/>
    </row>
    <row r="5" spans="1:18" s="542" customFormat="1" ht="11.25" customHeight="1">
      <c r="A5" s="539"/>
      <c r="B5" s="540" t="s">
        <v>667</v>
      </c>
      <c r="C5" s="540" t="s">
        <v>667</v>
      </c>
      <c r="D5" s="540" t="s">
        <v>667</v>
      </c>
      <c r="E5" s="540" t="s">
        <v>667</v>
      </c>
      <c r="F5" s="540" t="s">
        <v>667</v>
      </c>
      <c r="G5" s="540" t="s">
        <v>667</v>
      </c>
      <c r="H5" s="540" t="s">
        <v>667</v>
      </c>
      <c r="I5" s="540" t="s">
        <v>667</v>
      </c>
      <c r="J5" s="540" t="s">
        <v>667</v>
      </c>
      <c r="K5" s="540" t="s">
        <v>667</v>
      </c>
      <c r="L5" s="541" t="s">
        <v>667</v>
      </c>
      <c r="P5" s="543"/>
      <c r="R5" s="543"/>
    </row>
    <row r="6" spans="1:12" ht="21" customHeight="1">
      <c r="A6" s="544" t="s">
        <v>976</v>
      </c>
      <c r="B6" s="702">
        <v>39240</v>
      </c>
      <c r="C6" s="702">
        <v>7636</v>
      </c>
      <c r="D6" s="702">
        <v>3582</v>
      </c>
      <c r="E6" s="702">
        <v>9414</v>
      </c>
      <c r="F6" s="702">
        <v>8693</v>
      </c>
      <c r="G6" s="702">
        <v>2975</v>
      </c>
      <c r="H6" s="702">
        <v>310</v>
      </c>
      <c r="I6" s="702">
        <v>87</v>
      </c>
      <c r="J6" s="702">
        <v>708</v>
      </c>
      <c r="K6" s="702">
        <v>5039</v>
      </c>
      <c r="L6" s="702">
        <v>796</v>
      </c>
    </row>
    <row r="7" spans="1:12" ht="12.75" customHeight="1">
      <c r="A7" s="545" t="s">
        <v>439</v>
      </c>
      <c r="B7" s="703">
        <v>493</v>
      </c>
      <c r="C7" s="703">
        <v>26</v>
      </c>
      <c r="D7" s="631" t="s">
        <v>203</v>
      </c>
      <c r="E7" s="703">
        <v>64</v>
      </c>
      <c r="F7" s="703">
        <v>119</v>
      </c>
      <c r="G7" s="703">
        <v>134</v>
      </c>
      <c r="H7" s="703">
        <v>24</v>
      </c>
      <c r="I7" s="631" t="s">
        <v>203</v>
      </c>
      <c r="J7" s="703">
        <v>2</v>
      </c>
      <c r="K7" s="703">
        <v>87</v>
      </c>
      <c r="L7" s="703">
        <v>37</v>
      </c>
    </row>
    <row r="8" spans="1:12" ht="12.75" customHeight="1">
      <c r="A8" s="545" t="s">
        <v>440</v>
      </c>
      <c r="B8" s="703">
        <v>2769</v>
      </c>
      <c r="C8" s="703">
        <v>370</v>
      </c>
      <c r="D8" s="703">
        <v>8</v>
      </c>
      <c r="E8" s="703">
        <v>773</v>
      </c>
      <c r="F8" s="703">
        <v>590</v>
      </c>
      <c r="G8" s="703">
        <v>421</v>
      </c>
      <c r="H8" s="703">
        <v>40</v>
      </c>
      <c r="I8" s="703">
        <v>6</v>
      </c>
      <c r="J8" s="703">
        <v>32</v>
      </c>
      <c r="K8" s="703">
        <v>387</v>
      </c>
      <c r="L8" s="703">
        <v>142</v>
      </c>
    </row>
    <row r="9" spans="1:12" ht="12.75" customHeight="1">
      <c r="A9" s="545" t="s">
        <v>441</v>
      </c>
      <c r="B9" s="703">
        <v>4588</v>
      </c>
      <c r="C9" s="703">
        <v>848</v>
      </c>
      <c r="D9" s="703">
        <v>35</v>
      </c>
      <c r="E9" s="703">
        <v>1436</v>
      </c>
      <c r="F9" s="703">
        <v>1124</v>
      </c>
      <c r="G9" s="703">
        <v>290</v>
      </c>
      <c r="H9" s="703">
        <v>24</v>
      </c>
      <c r="I9" s="703">
        <v>10</v>
      </c>
      <c r="J9" s="703">
        <v>74</v>
      </c>
      <c r="K9" s="703">
        <v>639</v>
      </c>
      <c r="L9" s="703">
        <v>108</v>
      </c>
    </row>
    <row r="10" spans="1:12" ht="12.75" customHeight="1">
      <c r="A10" s="545" t="s">
        <v>442</v>
      </c>
      <c r="B10" s="703">
        <v>4281</v>
      </c>
      <c r="C10" s="703">
        <v>916</v>
      </c>
      <c r="D10" s="703">
        <v>96</v>
      </c>
      <c r="E10" s="703">
        <v>1193</v>
      </c>
      <c r="F10" s="703">
        <v>1113</v>
      </c>
      <c r="G10" s="703">
        <v>229</v>
      </c>
      <c r="H10" s="703">
        <v>19</v>
      </c>
      <c r="I10" s="703">
        <v>8</v>
      </c>
      <c r="J10" s="703">
        <v>80</v>
      </c>
      <c r="K10" s="703">
        <v>532</v>
      </c>
      <c r="L10" s="703">
        <v>95</v>
      </c>
    </row>
    <row r="11" spans="1:12" ht="12.75" customHeight="1">
      <c r="A11" s="545" t="s">
        <v>443</v>
      </c>
      <c r="B11" s="703">
        <v>3964</v>
      </c>
      <c r="C11" s="703">
        <v>949</v>
      </c>
      <c r="D11" s="703">
        <v>160</v>
      </c>
      <c r="E11" s="703">
        <v>1013</v>
      </c>
      <c r="F11" s="703">
        <v>1033</v>
      </c>
      <c r="G11" s="703">
        <v>204</v>
      </c>
      <c r="H11" s="703">
        <v>22</v>
      </c>
      <c r="I11" s="703">
        <v>6</v>
      </c>
      <c r="J11" s="703">
        <v>65</v>
      </c>
      <c r="K11" s="703">
        <v>456</v>
      </c>
      <c r="L11" s="703">
        <v>56</v>
      </c>
    </row>
    <row r="12" spans="1:12" ht="12.75" customHeight="1">
      <c r="A12" s="545" t="s">
        <v>444</v>
      </c>
      <c r="B12" s="703">
        <v>3761</v>
      </c>
      <c r="C12" s="703">
        <v>881</v>
      </c>
      <c r="D12" s="703">
        <v>245</v>
      </c>
      <c r="E12" s="703">
        <v>968</v>
      </c>
      <c r="F12" s="703">
        <v>878</v>
      </c>
      <c r="G12" s="703">
        <v>190</v>
      </c>
      <c r="H12" s="703">
        <v>21</v>
      </c>
      <c r="I12" s="703">
        <v>6</v>
      </c>
      <c r="J12" s="703">
        <v>66</v>
      </c>
      <c r="K12" s="703">
        <v>435</v>
      </c>
      <c r="L12" s="703">
        <v>71</v>
      </c>
    </row>
    <row r="13" spans="1:12" ht="12.75" customHeight="1">
      <c r="A13" s="545" t="s">
        <v>445</v>
      </c>
      <c r="B13" s="703">
        <v>4085</v>
      </c>
      <c r="C13" s="703">
        <v>890</v>
      </c>
      <c r="D13" s="703">
        <v>352</v>
      </c>
      <c r="E13" s="703">
        <v>985</v>
      </c>
      <c r="F13" s="703">
        <v>891</v>
      </c>
      <c r="G13" s="703">
        <v>279</v>
      </c>
      <c r="H13" s="703">
        <v>20</v>
      </c>
      <c r="I13" s="703">
        <v>8</v>
      </c>
      <c r="J13" s="703">
        <v>75</v>
      </c>
      <c r="K13" s="703">
        <v>513</v>
      </c>
      <c r="L13" s="703">
        <v>72</v>
      </c>
    </row>
    <row r="14" spans="1:12" ht="12.75" customHeight="1">
      <c r="A14" s="545" t="s">
        <v>446</v>
      </c>
      <c r="B14" s="703">
        <v>5211</v>
      </c>
      <c r="C14" s="703">
        <v>1002</v>
      </c>
      <c r="D14" s="703">
        <v>566</v>
      </c>
      <c r="E14" s="703">
        <v>1172</v>
      </c>
      <c r="F14" s="703">
        <v>1118</v>
      </c>
      <c r="G14" s="703">
        <v>373</v>
      </c>
      <c r="H14" s="703">
        <v>42</v>
      </c>
      <c r="I14" s="703">
        <v>11</v>
      </c>
      <c r="J14" s="703">
        <v>130</v>
      </c>
      <c r="K14" s="703">
        <v>713</v>
      </c>
      <c r="L14" s="703">
        <v>84</v>
      </c>
    </row>
    <row r="15" spans="1:12" ht="12.75" customHeight="1">
      <c r="A15" s="545" t="s">
        <v>447</v>
      </c>
      <c r="B15" s="703">
        <v>3969</v>
      </c>
      <c r="C15" s="703">
        <v>637</v>
      </c>
      <c r="D15" s="703">
        <v>628</v>
      </c>
      <c r="E15" s="703">
        <v>827</v>
      </c>
      <c r="F15" s="703">
        <v>761</v>
      </c>
      <c r="G15" s="703">
        <v>329</v>
      </c>
      <c r="H15" s="703">
        <v>31</v>
      </c>
      <c r="I15" s="703">
        <v>5</v>
      </c>
      <c r="J15" s="703">
        <v>126</v>
      </c>
      <c r="K15" s="703">
        <v>581</v>
      </c>
      <c r="L15" s="703">
        <v>44</v>
      </c>
    </row>
    <row r="16" spans="1:12" ht="12.75" customHeight="1">
      <c r="A16" s="545" t="s">
        <v>448</v>
      </c>
      <c r="B16" s="703">
        <v>2626</v>
      </c>
      <c r="C16" s="703">
        <v>439</v>
      </c>
      <c r="D16" s="703">
        <v>534</v>
      </c>
      <c r="E16" s="703">
        <v>482</v>
      </c>
      <c r="F16" s="703">
        <v>472</v>
      </c>
      <c r="G16" s="703">
        <v>252</v>
      </c>
      <c r="H16" s="703">
        <v>28</v>
      </c>
      <c r="I16" s="703">
        <v>5</v>
      </c>
      <c r="J16" s="703">
        <v>33</v>
      </c>
      <c r="K16" s="703">
        <v>346</v>
      </c>
      <c r="L16" s="703">
        <v>35</v>
      </c>
    </row>
    <row r="17" spans="1:12" ht="12.75" customHeight="1">
      <c r="A17" s="545" t="s">
        <v>449</v>
      </c>
      <c r="B17" s="703">
        <v>1748</v>
      </c>
      <c r="C17" s="703">
        <v>300</v>
      </c>
      <c r="D17" s="703">
        <v>408</v>
      </c>
      <c r="E17" s="703">
        <v>289</v>
      </c>
      <c r="F17" s="703">
        <v>283</v>
      </c>
      <c r="G17" s="703">
        <v>171</v>
      </c>
      <c r="H17" s="703">
        <v>30</v>
      </c>
      <c r="I17" s="703">
        <v>7</v>
      </c>
      <c r="J17" s="703">
        <v>19</v>
      </c>
      <c r="K17" s="703">
        <v>214</v>
      </c>
      <c r="L17" s="703">
        <v>27</v>
      </c>
    </row>
    <row r="18" spans="1:12" ht="12.75" customHeight="1">
      <c r="A18" s="545" t="s">
        <v>450</v>
      </c>
      <c r="B18" s="703">
        <v>949</v>
      </c>
      <c r="C18" s="703">
        <v>220</v>
      </c>
      <c r="D18" s="703">
        <v>277</v>
      </c>
      <c r="E18" s="703">
        <v>131</v>
      </c>
      <c r="F18" s="703">
        <v>163</v>
      </c>
      <c r="G18" s="703">
        <v>54</v>
      </c>
      <c r="H18" s="703">
        <v>6</v>
      </c>
      <c r="I18" s="703">
        <v>11</v>
      </c>
      <c r="J18" s="703">
        <v>4</v>
      </c>
      <c r="K18" s="703">
        <v>75</v>
      </c>
      <c r="L18" s="703">
        <v>8</v>
      </c>
    </row>
    <row r="19" spans="1:12" ht="12.75" customHeight="1">
      <c r="A19" s="545" t="s">
        <v>451</v>
      </c>
      <c r="B19" s="703">
        <v>507</v>
      </c>
      <c r="C19" s="703">
        <v>114</v>
      </c>
      <c r="D19" s="703">
        <v>154</v>
      </c>
      <c r="E19" s="703">
        <v>57</v>
      </c>
      <c r="F19" s="703">
        <v>90</v>
      </c>
      <c r="G19" s="703">
        <v>33</v>
      </c>
      <c r="H19" s="703">
        <v>3</v>
      </c>
      <c r="I19" s="703">
        <v>2</v>
      </c>
      <c r="J19" s="703">
        <v>2</v>
      </c>
      <c r="K19" s="703">
        <v>41</v>
      </c>
      <c r="L19" s="703">
        <v>11</v>
      </c>
    </row>
    <row r="20" spans="1:12" ht="12.75" customHeight="1">
      <c r="A20" s="545" t="s">
        <v>452</v>
      </c>
      <c r="B20" s="703">
        <v>179</v>
      </c>
      <c r="C20" s="703">
        <v>30</v>
      </c>
      <c r="D20" s="703">
        <v>68</v>
      </c>
      <c r="E20" s="703">
        <v>20</v>
      </c>
      <c r="F20" s="703">
        <v>35</v>
      </c>
      <c r="G20" s="703">
        <v>8</v>
      </c>
      <c r="H20" s="631" t="s">
        <v>203</v>
      </c>
      <c r="I20" s="631" t="s">
        <v>203</v>
      </c>
      <c r="J20" s="631" t="s">
        <v>203</v>
      </c>
      <c r="K20" s="703">
        <v>14</v>
      </c>
      <c r="L20" s="703">
        <v>4</v>
      </c>
    </row>
    <row r="21" spans="1:12" ht="12.75" customHeight="1">
      <c r="A21" s="545" t="s">
        <v>453</v>
      </c>
      <c r="B21" s="703">
        <v>110</v>
      </c>
      <c r="C21" s="703">
        <v>14</v>
      </c>
      <c r="D21" s="703">
        <v>51</v>
      </c>
      <c r="E21" s="703">
        <v>4</v>
      </c>
      <c r="F21" s="703">
        <v>23</v>
      </c>
      <c r="G21" s="703">
        <v>8</v>
      </c>
      <c r="H21" s="631" t="s">
        <v>203</v>
      </c>
      <c r="I21" s="703">
        <v>2</v>
      </c>
      <c r="J21" s="631" t="s">
        <v>203</v>
      </c>
      <c r="K21" s="703">
        <v>6</v>
      </c>
      <c r="L21" s="703">
        <v>2</v>
      </c>
    </row>
    <row r="22" spans="1:12" ht="6" customHeight="1">
      <c r="A22" s="546"/>
      <c r="B22" s="703"/>
      <c r="C22" s="703"/>
      <c r="D22" s="703"/>
      <c r="E22" s="703"/>
      <c r="F22" s="703"/>
      <c r="G22" s="703"/>
      <c r="H22" s="703"/>
      <c r="I22" s="703"/>
      <c r="J22" s="703"/>
      <c r="K22" s="703"/>
      <c r="L22" s="703"/>
    </row>
    <row r="23" spans="1:12" ht="21" customHeight="1">
      <c r="A23" s="547" t="s">
        <v>663</v>
      </c>
      <c r="B23" s="704">
        <v>23523</v>
      </c>
      <c r="C23" s="704">
        <v>4569</v>
      </c>
      <c r="D23" s="705">
        <v>3059</v>
      </c>
      <c r="E23" s="705">
        <v>3518</v>
      </c>
      <c r="F23" s="705">
        <v>6158</v>
      </c>
      <c r="G23" s="705">
        <v>1216</v>
      </c>
      <c r="H23" s="705">
        <v>285</v>
      </c>
      <c r="I23" s="705">
        <v>75</v>
      </c>
      <c r="J23" s="704">
        <v>672</v>
      </c>
      <c r="K23" s="704">
        <v>3568</v>
      </c>
      <c r="L23" s="704">
        <v>403</v>
      </c>
    </row>
    <row r="24" spans="1:12" ht="12.75" customHeight="1">
      <c r="A24" s="548" t="s">
        <v>454</v>
      </c>
      <c r="B24" s="706">
        <v>227</v>
      </c>
      <c r="C24" s="706">
        <v>8</v>
      </c>
      <c r="D24" s="631" t="s">
        <v>203</v>
      </c>
      <c r="E24" s="703">
        <v>13</v>
      </c>
      <c r="F24" s="703">
        <v>44</v>
      </c>
      <c r="G24" s="703">
        <v>58</v>
      </c>
      <c r="H24" s="703">
        <v>18</v>
      </c>
      <c r="I24" s="631" t="s">
        <v>203</v>
      </c>
      <c r="J24" s="706">
        <v>2</v>
      </c>
      <c r="K24" s="706">
        <v>68</v>
      </c>
      <c r="L24" s="706">
        <v>16</v>
      </c>
    </row>
    <row r="25" spans="1:12" ht="12.75" customHeight="1">
      <c r="A25" s="545" t="s">
        <v>455</v>
      </c>
      <c r="B25" s="703">
        <v>1179</v>
      </c>
      <c r="C25" s="703">
        <v>104</v>
      </c>
      <c r="D25" s="703">
        <v>5</v>
      </c>
      <c r="E25" s="703">
        <v>139</v>
      </c>
      <c r="F25" s="703">
        <v>287</v>
      </c>
      <c r="G25" s="703">
        <v>204</v>
      </c>
      <c r="H25" s="703">
        <v>33</v>
      </c>
      <c r="I25" s="703">
        <v>5</v>
      </c>
      <c r="J25" s="703">
        <v>29</v>
      </c>
      <c r="K25" s="703">
        <v>292</v>
      </c>
      <c r="L25" s="703">
        <v>81</v>
      </c>
    </row>
    <row r="26" spans="1:12" ht="12.75" customHeight="1">
      <c r="A26" s="545" t="s">
        <v>456</v>
      </c>
      <c r="B26" s="703">
        <v>2360</v>
      </c>
      <c r="C26" s="703">
        <v>396</v>
      </c>
      <c r="D26" s="703">
        <v>27</v>
      </c>
      <c r="E26" s="703">
        <v>347</v>
      </c>
      <c r="F26" s="703">
        <v>796</v>
      </c>
      <c r="G26" s="703">
        <v>135</v>
      </c>
      <c r="H26" s="703">
        <v>19</v>
      </c>
      <c r="I26" s="703">
        <v>9</v>
      </c>
      <c r="J26" s="703">
        <v>71</v>
      </c>
      <c r="K26" s="703">
        <v>506</v>
      </c>
      <c r="L26" s="703">
        <v>54</v>
      </c>
    </row>
    <row r="27" spans="1:12" ht="12.75" customHeight="1">
      <c r="A27" s="545" t="s">
        <v>457</v>
      </c>
      <c r="B27" s="703">
        <v>2650</v>
      </c>
      <c r="C27" s="703">
        <v>544</v>
      </c>
      <c r="D27" s="703">
        <v>83</v>
      </c>
      <c r="E27" s="703">
        <v>423</v>
      </c>
      <c r="F27" s="703">
        <v>887</v>
      </c>
      <c r="G27" s="703">
        <v>124</v>
      </c>
      <c r="H27" s="703">
        <v>18</v>
      </c>
      <c r="I27" s="703">
        <v>8</v>
      </c>
      <c r="J27" s="703">
        <v>74</v>
      </c>
      <c r="K27" s="703">
        <v>443</v>
      </c>
      <c r="L27" s="703">
        <v>46</v>
      </c>
    </row>
    <row r="28" spans="1:12" ht="12.75" customHeight="1">
      <c r="A28" s="545" t="s">
        <v>458</v>
      </c>
      <c r="B28" s="703">
        <v>2528</v>
      </c>
      <c r="C28" s="703">
        <v>586</v>
      </c>
      <c r="D28" s="703">
        <v>135</v>
      </c>
      <c r="E28" s="703">
        <v>419</v>
      </c>
      <c r="F28" s="703">
        <v>820</v>
      </c>
      <c r="G28" s="703">
        <v>89</v>
      </c>
      <c r="H28" s="703">
        <v>20</v>
      </c>
      <c r="I28" s="703">
        <v>4</v>
      </c>
      <c r="J28" s="703">
        <v>63</v>
      </c>
      <c r="K28" s="703">
        <v>357</v>
      </c>
      <c r="L28" s="703">
        <v>35</v>
      </c>
    </row>
    <row r="29" spans="1:12" ht="12.75" customHeight="1">
      <c r="A29" s="545" t="s">
        <v>459</v>
      </c>
      <c r="B29" s="703">
        <v>2317</v>
      </c>
      <c r="C29" s="703">
        <v>540</v>
      </c>
      <c r="D29" s="703">
        <v>204</v>
      </c>
      <c r="E29" s="703">
        <v>407</v>
      </c>
      <c r="F29" s="703">
        <v>678</v>
      </c>
      <c r="G29" s="703">
        <v>75</v>
      </c>
      <c r="H29" s="703">
        <v>21</v>
      </c>
      <c r="I29" s="703">
        <v>3</v>
      </c>
      <c r="J29" s="703">
        <v>61</v>
      </c>
      <c r="K29" s="703">
        <v>294</v>
      </c>
      <c r="L29" s="703">
        <v>34</v>
      </c>
    </row>
    <row r="30" spans="1:12" ht="12.75" customHeight="1">
      <c r="A30" s="545" t="s">
        <v>460</v>
      </c>
      <c r="B30" s="703">
        <v>2432</v>
      </c>
      <c r="C30" s="703">
        <v>534</v>
      </c>
      <c r="D30" s="703">
        <v>311</v>
      </c>
      <c r="E30" s="703">
        <v>426</v>
      </c>
      <c r="F30" s="703">
        <v>625</v>
      </c>
      <c r="G30" s="703">
        <v>94</v>
      </c>
      <c r="H30" s="703">
        <v>20</v>
      </c>
      <c r="I30" s="703">
        <v>6</v>
      </c>
      <c r="J30" s="703">
        <v>67</v>
      </c>
      <c r="K30" s="703">
        <v>315</v>
      </c>
      <c r="L30" s="703">
        <v>34</v>
      </c>
    </row>
    <row r="31" spans="1:12" ht="12.75" customHeight="1">
      <c r="A31" s="545" t="s">
        <v>461</v>
      </c>
      <c r="B31" s="703">
        <v>3170</v>
      </c>
      <c r="C31" s="703">
        <v>621</v>
      </c>
      <c r="D31" s="703">
        <v>491</v>
      </c>
      <c r="E31" s="703">
        <v>496</v>
      </c>
      <c r="F31" s="703">
        <v>795</v>
      </c>
      <c r="G31" s="703">
        <v>103</v>
      </c>
      <c r="H31" s="703">
        <v>40</v>
      </c>
      <c r="I31" s="703">
        <v>10</v>
      </c>
      <c r="J31" s="703">
        <v>123</v>
      </c>
      <c r="K31" s="703">
        <v>456</v>
      </c>
      <c r="L31" s="703">
        <v>35</v>
      </c>
    </row>
    <row r="32" spans="1:12" ht="12.75" customHeight="1">
      <c r="A32" s="545" t="s">
        <v>462</v>
      </c>
      <c r="B32" s="703">
        <v>2558</v>
      </c>
      <c r="C32" s="703">
        <v>421</v>
      </c>
      <c r="D32" s="703">
        <v>558</v>
      </c>
      <c r="E32" s="703">
        <v>386</v>
      </c>
      <c r="F32" s="703">
        <v>522</v>
      </c>
      <c r="G32" s="703">
        <v>110</v>
      </c>
      <c r="H32" s="703">
        <v>29</v>
      </c>
      <c r="I32" s="703">
        <v>5</v>
      </c>
      <c r="J32" s="703">
        <v>124</v>
      </c>
      <c r="K32" s="703">
        <v>380</v>
      </c>
      <c r="L32" s="703">
        <v>23</v>
      </c>
    </row>
    <row r="33" spans="1:12" ht="12.75" customHeight="1">
      <c r="A33" s="545" t="s">
        <v>463</v>
      </c>
      <c r="B33" s="703">
        <v>1703</v>
      </c>
      <c r="C33" s="703">
        <v>301</v>
      </c>
      <c r="D33" s="703">
        <v>474</v>
      </c>
      <c r="E33" s="703">
        <v>225</v>
      </c>
      <c r="F33" s="703">
        <v>319</v>
      </c>
      <c r="G33" s="703">
        <v>93</v>
      </c>
      <c r="H33" s="703">
        <v>28</v>
      </c>
      <c r="I33" s="703">
        <v>5</v>
      </c>
      <c r="J33" s="703">
        <v>33</v>
      </c>
      <c r="K33" s="703">
        <v>207</v>
      </c>
      <c r="L33" s="703">
        <v>18</v>
      </c>
    </row>
    <row r="34" spans="1:12" ht="12.75" customHeight="1">
      <c r="A34" s="545" t="s">
        <v>464</v>
      </c>
      <c r="B34" s="703">
        <v>1197</v>
      </c>
      <c r="C34" s="703">
        <v>220</v>
      </c>
      <c r="D34" s="703">
        <v>343</v>
      </c>
      <c r="E34" s="703">
        <v>136</v>
      </c>
      <c r="F34" s="703">
        <v>190</v>
      </c>
      <c r="G34" s="703">
        <v>82</v>
      </c>
      <c r="H34" s="703">
        <v>30</v>
      </c>
      <c r="I34" s="703">
        <v>7</v>
      </c>
      <c r="J34" s="703">
        <v>19</v>
      </c>
      <c r="K34" s="703">
        <v>155</v>
      </c>
      <c r="L34" s="703">
        <v>15</v>
      </c>
    </row>
    <row r="35" spans="1:12" ht="12.75" customHeight="1">
      <c r="A35" s="545" t="s">
        <v>465</v>
      </c>
      <c r="B35" s="703">
        <v>664</v>
      </c>
      <c r="C35" s="703">
        <v>161</v>
      </c>
      <c r="D35" s="703">
        <v>228</v>
      </c>
      <c r="E35" s="703">
        <v>59</v>
      </c>
      <c r="F35" s="703">
        <v>106</v>
      </c>
      <c r="G35" s="703">
        <v>33</v>
      </c>
      <c r="H35" s="703">
        <v>6</v>
      </c>
      <c r="I35" s="703">
        <v>10</v>
      </c>
      <c r="J35" s="703">
        <v>4</v>
      </c>
      <c r="K35" s="703">
        <v>54</v>
      </c>
      <c r="L35" s="703">
        <v>3</v>
      </c>
    </row>
    <row r="36" spans="1:12" ht="12.75" customHeight="1">
      <c r="A36" s="545" t="s">
        <v>466</v>
      </c>
      <c r="B36" s="703">
        <v>345</v>
      </c>
      <c r="C36" s="703">
        <v>97</v>
      </c>
      <c r="D36" s="703">
        <v>117</v>
      </c>
      <c r="E36" s="703">
        <v>27</v>
      </c>
      <c r="F36" s="703">
        <v>51</v>
      </c>
      <c r="G36" s="703">
        <v>10</v>
      </c>
      <c r="H36" s="703">
        <v>3</v>
      </c>
      <c r="I36" s="703">
        <v>2</v>
      </c>
      <c r="J36" s="703">
        <v>2</v>
      </c>
      <c r="K36" s="703">
        <v>30</v>
      </c>
      <c r="L36" s="703">
        <v>6</v>
      </c>
    </row>
    <row r="37" spans="1:12" ht="12.75" customHeight="1">
      <c r="A37" s="545" t="s">
        <v>467</v>
      </c>
      <c r="B37" s="703">
        <v>119</v>
      </c>
      <c r="C37" s="703">
        <v>23</v>
      </c>
      <c r="D37" s="703">
        <v>47</v>
      </c>
      <c r="E37" s="703">
        <v>13</v>
      </c>
      <c r="F37" s="703">
        <v>27</v>
      </c>
      <c r="G37" s="703">
        <v>3</v>
      </c>
      <c r="H37" s="631" t="s">
        <v>203</v>
      </c>
      <c r="I37" s="631" t="s">
        <v>203</v>
      </c>
      <c r="J37" s="631" t="s">
        <v>203</v>
      </c>
      <c r="K37" s="703">
        <v>5</v>
      </c>
      <c r="L37" s="703">
        <v>1</v>
      </c>
    </row>
    <row r="38" spans="1:12" ht="12.75" customHeight="1">
      <c r="A38" s="545" t="s">
        <v>453</v>
      </c>
      <c r="B38" s="703">
        <v>74</v>
      </c>
      <c r="C38" s="703">
        <v>13</v>
      </c>
      <c r="D38" s="703">
        <v>36</v>
      </c>
      <c r="E38" s="703">
        <v>2</v>
      </c>
      <c r="F38" s="703">
        <v>11</v>
      </c>
      <c r="G38" s="703">
        <v>3</v>
      </c>
      <c r="H38" s="631" t="s">
        <v>203</v>
      </c>
      <c r="I38" s="703">
        <v>1</v>
      </c>
      <c r="J38" s="631" t="s">
        <v>203</v>
      </c>
      <c r="K38" s="703">
        <v>6</v>
      </c>
      <c r="L38" s="703">
        <v>2</v>
      </c>
    </row>
    <row r="39" spans="1:12" ht="6" customHeight="1">
      <c r="A39" s="545"/>
      <c r="B39" s="707"/>
      <c r="C39" s="707"/>
      <c r="D39" s="707"/>
      <c r="E39" s="707"/>
      <c r="F39" s="707"/>
      <c r="G39" s="707"/>
      <c r="H39" s="707"/>
      <c r="I39" s="707"/>
      <c r="J39" s="707"/>
      <c r="K39" s="707"/>
      <c r="L39" s="707"/>
    </row>
    <row r="40" spans="1:12" ht="21" customHeight="1">
      <c r="A40" s="549" t="s">
        <v>664</v>
      </c>
      <c r="B40" s="702">
        <v>15717</v>
      </c>
      <c r="C40" s="702">
        <v>3067</v>
      </c>
      <c r="D40" s="702">
        <v>523</v>
      </c>
      <c r="E40" s="702">
        <v>5896</v>
      </c>
      <c r="F40" s="702">
        <v>2535</v>
      </c>
      <c r="G40" s="702">
        <v>1759</v>
      </c>
      <c r="H40" s="702">
        <v>25</v>
      </c>
      <c r="I40" s="702">
        <v>12</v>
      </c>
      <c r="J40" s="702">
        <v>36</v>
      </c>
      <c r="K40" s="702">
        <v>1471</v>
      </c>
      <c r="L40" s="702">
        <v>393</v>
      </c>
    </row>
    <row r="41" spans="1:12" ht="12.75" customHeight="1">
      <c r="A41" s="545" t="s">
        <v>454</v>
      </c>
      <c r="B41" s="703">
        <v>266</v>
      </c>
      <c r="C41" s="703">
        <v>18</v>
      </c>
      <c r="D41" s="631" t="s">
        <v>203</v>
      </c>
      <c r="E41" s="703">
        <v>51</v>
      </c>
      <c r="F41" s="703">
        <v>75</v>
      </c>
      <c r="G41" s="703">
        <v>76</v>
      </c>
      <c r="H41" s="703">
        <v>6</v>
      </c>
      <c r="I41" s="631" t="s">
        <v>203</v>
      </c>
      <c r="J41" s="631" t="s">
        <v>203</v>
      </c>
      <c r="K41" s="703">
        <v>19</v>
      </c>
      <c r="L41" s="703">
        <v>21</v>
      </c>
    </row>
    <row r="42" spans="1:12" ht="12.75" customHeight="1">
      <c r="A42" s="545" t="s">
        <v>455</v>
      </c>
      <c r="B42" s="703">
        <v>1590</v>
      </c>
      <c r="C42" s="703">
        <v>266</v>
      </c>
      <c r="D42" s="703">
        <v>3</v>
      </c>
      <c r="E42" s="703">
        <v>634</v>
      </c>
      <c r="F42" s="703">
        <v>303</v>
      </c>
      <c r="G42" s="703">
        <v>217</v>
      </c>
      <c r="H42" s="703">
        <v>7</v>
      </c>
      <c r="I42" s="703">
        <v>1</v>
      </c>
      <c r="J42" s="703">
        <v>3</v>
      </c>
      <c r="K42" s="703">
        <v>95</v>
      </c>
      <c r="L42" s="703">
        <v>61</v>
      </c>
    </row>
    <row r="43" spans="1:12" ht="12.75" customHeight="1">
      <c r="A43" s="545" t="s">
        <v>456</v>
      </c>
      <c r="B43" s="703">
        <v>2228</v>
      </c>
      <c r="C43" s="703">
        <v>452</v>
      </c>
      <c r="D43" s="703">
        <v>8</v>
      </c>
      <c r="E43" s="703">
        <v>1089</v>
      </c>
      <c r="F43" s="703">
        <v>328</v>
      </c>
      <c r="G43" s="703">
        <v>155</v>
      </c>
      <c r="H43" s="703">
        <v>5</v>
      </c>
      <c r="I43" s="703">
        <v>1</v>
      </c>
      <c r="J43" s="703">
        <v>3</v>
      </c>
      <c r="K43" s="703">
        <v>133</v>
      </c>
      <c r="L43" s="703">
        <v>54</v>
      </c>
    </row>
    <row r="44" spans="1:12" ht="12.75" customHeight="1">
      <c r="A44" s="545" t="s">
        <v>457</v>
      </c>
      <c r="B44" s="703">
        <v>1631</v>
      </c>
      <c r="C44" s="703">
        <v>372</v>
      </c>
      <c r="D44" s="703">
        <v>13</v>
      </c>
      <c r="E44" s="703">
        <v>770</v>
      </c>
      <c r="F44" s="703">
        <v>226</v>
      </c>
      <c r="G44" s="703">
        <v>105</v>
      </c>
      <c r="H44" s="703">
        <v>1</v>
      </c>
      <c r="I44" s="631" t="s">
        <v>203</v>
      </c>
      <c r="J44" s="703">
        <v>6</v>
      </c>
      <c r="K44" s="703">
        <v>89</v>
      </c>
      <c r="L44" s="703">
        <v>49</v>
      </c>
    </row>
    <row r="45" spans="1:12" ht="12.75" customHeight="1">
      <c r="A45" s="545" t="s">
        <v>458</v>
      </c>
      <c r="B45" s="703">
        <v>1436</v>
      </c>
      <c r="C45" s="703">
        <v>363</v>
      </c>
      <c r="D45" s="703">
        <v>25</v>
      </c>
      <c r="E45" s="703">
        <v>594</v>
      </c>
      <c r="F45" s="703">
        <v>213</v>
      </c>
      <c r="G45" s="703">
        <v>115</v>
      </c>
      <c r="H45" s="703">
        <v>2</v>
      </c>
      <c r="I45" s="703">
        <v>2</v>
      </c>
      <c r="J45" s="703">
        <v>2</v>
      </c>
      <c r="K45" s="703">
        <v>99</v>
      </c>
      <c r="L45" s="703">
        <v>21</v>
      </c>
    </row>
    <row r="46" spans="1:12" ht="12.75" customHeight="1">
      <c r="A46" s="545" t="s">
        <v>459</v>
      </c>
      <c r="B46" s="703">
        <v>1444</v>
      </c>
      <c r="C46" s="703">
        <v>341</v>
      </c>
      <c r="D46" s="703">
        <v>41</v>
      </c>
      <c r="E46" s="703">
        <v>561</v>
      </c>
      <c r="F46" s="703">
        <v>200</v>
      </c>
      <c r="G46" s="703">
        <v>115</v>
      </c>
      <c r="H46" s="631" t="s">
        <v>203</v>
      </c>
      <c r="I46" s="703">
        <v>3</v>
      </c>
      <c r="J46" s="703">
        <v>5</v>
      </c>
      <c r="K46" s="703">
        <v>141</v>
      </c>
      <c r="L46" s="703">
        <v>37</v>
      </c>
    </row>
    <row r="47" spans="1:12" ht="12.75" customHeight="1">
      <c r="A47" s="545" t="s">
        <v>460</v>
      </c>
      <c r="B47" s="703">
        <v>1653</v>
      </c>
      <c r="C47" s="703">
        <v>356</v>
      </c>
      <c r="D47" s="703">
        <v>41</v>
      </c>
      <c r="E47" s="703">
        <v>559</v>
      </c>
      <c r="F47" s="703">
        <v>266</v>
      </c>
      <c r="G47" s="703">
        <v>185</v>
      </c>
      <c r="H47" s="631" t="s">
        <v>203</v>
      </c>
      <c r="I47" s="703">
        <v>2</v>
      </c>
      <c r="J47" s="703">
        <v>8</v>
      </c>
      <c r="K47" s="703">
        <v>198</v>
      </c>
      <c r="L47" s="703">
        <v>38</v>
      </c>
    </row>
    <row r="48" spans="1:12" ht="12.75" customHeight="1">
      <c r="A48" s="545" t="s">
        <v>461</v>
      </c>
      <c r="B48" s="703">
        <v>2041</v>
      </c>
      <c r="C48" s="703">
        <v>381</v>
      </c>
      <c r="D48" s="703">
        <v>75</v>
      </c>
      <c r="E48" s="703">
        <v>676</v>
      </c>
      <c r="F48" s="703">
        <v>323</v>
      </c>
      <c r="G48" s="703">
        <v>270</v>
      </c>
      <c r="H48" s="703">
        <v>2</v>
      </c>
      <c r="I48" s="703">
        <v>1</v>
      </c>
      <c r="J48" s="703">
        <v>7</v>
      </c>
      <c r="K48" s="703">
        <v>257</v>
      </c>
      <c r="L48" s="703">
        <v>49</v>
      </c>
    </row>
    <row r="49" spans="1:12" ht="12.75" customHeight="1">
      <c r="A49" s="545" t="s">
        <v>462</v>
      </c>
      <c r="B49" s="703">
        <v>1411</v>
      </c>
      <c r="C49" s="703">
        <v>216</v>
      </c>
      <c r="D49" s="703">
        <v>70</v>
      </c>
      <c r="E49" s="703">
        <v>441</v>
      </c>
      <c r="F49" s="703">
        <v>239</v>
      </c>
      <c r="G49" s="703">
        <v>219</v>
      </c>
      <c r="H49" s="703">
        <v>2</v>
      </c>
      <c r="I49" s="631" t="s">
        <v>203</v>
      </c>
      <c r="J49" s="703">
        <v>2</v>
      </c>
      <c r="K49" s="703">
        <v>201</v>
      </c>
      <c r="L49" s="703">
        <v>21</v>
      </c>
    </row>
    <row r="50" spans="1:12" ht="12.75" customHeight="1">
      <c r="A50" s="545" t="s">
        <v>463</v>
      </c>
      <c r="B50" s="703">
        <v>923</v>
      </c>
      <c r="C50" s="703">
        <v>138</v>
      </c>
      <c r="D50" s="703">
        <v>60</v>
      </c>
      <c r="E50" s="703">
        <v>257</v>
      </c>
      <c r="F50" s="703">
        <v>153</v>
      </c>
      <c r="G50" s="703">
        <v>159</v>
      </c>
      <c r="H50" s="631" t="s">
        <v>203</v>
      </c>
      <c r="I50" s="631" t="s">
        <v>203</v>
      </c>
      <c r="J50" s="631" t="s">
        <v>203</v>
      </c>
      <c r="K50" s="703">
        <v>139</v>
      </c>
      <c r="L50" s="703">
        <v>17</v>
      </c>
    </row>
    <row r="51" spans="1:12" ht="12.75" customHeight="1">
      <c r="A51" s="545" t="s">
        <v>464</v>
      </c>
      <c r="B51" s="703">
        <v>551</v>
      </c>
      <c r="C51" s="703">
        <v>80</v>
      </c>
      <c r="D51" s="703">
        <v>65</v>
      </c>
      <c r="E51" s="703">
        <v>153</v>
      </c>
      <c r="F51" s="703">
        <v>93</v>
      </c>
      <c r="G51" s="703">
        <v>89</v>
      </c>
      <c r="H51" s="631" t="s">
        <v>203</v>
      </c>
      <c r="I51" s="631" t="s">
        <v>203</v>
      </c>
      <c r="J51" s="631" t="s">
        <v>203</v>
      </c>
      <c r="K51" s="703">
        <v>59</v>
      </c>
      <c r="L51" s="703">
        <v>12</v>
      </c>
    </row>
    <row r="52" spans="1:12" ht="12.75" customHeight="1">
      <c r="A52" s="545" t="s">
        <v>465</v>
      </c>
      <c r="B52" s="703">
        <v>285</v>
      </c>
      <c r="C52" s="703">
        <v>59</v>
      </c>
      <c r="D52" s="703">
        <v>49</v>
      </c>
      <c r="E52" s="703">
        <v>72</v>
      </c>
      <c r="F52" s="703">
        <v>57</v>
      </c>
      <c r="G52" s="703">
        <v>21</v>
      </c>
      <c r="H52" s="631" t="s">
        <v>203</v>
      </c>
      <c r="I52" s="703">
        <v>1</v>
      </c>
      <c r="J52" s="631" t="s">
        <v>203</v>
      </c>
      <c r="K52" s="703">
        <v>21</v>
      </c>
      <c r="L52" s="703">
        <v>5</v>
      </c>
    </row>
    <row r="53" spans="1:12" ht="12.75" customHeight="1">
      <c r="A53" s="545" t="s">
        <v>466</v>
      </c>
      <c r="B53" s="703">
        <v>162</v>
      </c>
      <c r="C53" s="703">
        <v>17</v>
      </c>
      <c r="D53" s="703">
        <v>37</v>
      </c>
      <c r="E53" s="703">
        <v>30</v>
      </c>
      <c r="F53" s="703">
        <v>39</v>
      </c>
      <c r="G53" s="703">
        <v>23</v>
      </c>
      <c r="H53" s="631" t="s">
        <v>203</v>
      </c>
      <c r="I53" s="631" t="s">
        <v>203</v>
      </c>
      <c r="J53" s="631" t="s">
        <v>203</v>
      </c>
      <c r="K53" s="703">
        <v>11</v>
      </c>
      <c r="L53" s="703">
        <v>5</v>
      </c>
    </row>
    <row r="54" spans="1:12" ht="12.75" customHeight="1">
      <c r="A54" s="545" t="s">
        <v>467</v>
      </c>
      <c r="B54" s="703">
        <v>60</v>
      </c>
      <c r="C54" s="703">
        <v>7</v>
      </c>
      <c r="D54" s="703">
        <v>21</v>
      </c>
      <c r="E54" s="703">
        <v>7</v>
      </c>
      <c r="F54" s="703">
        <v>8</v>
      </c>
      <c r="G54" s="703">
        <v>5</v>
      </c>
      <c r="H54" s="631" t="s">
        <v>203</v>
      </c>
      <c r="I54" s="631" t="s">
        <v>203</v>
      </c>
      <c r="J54" s="631" t="s">
        <v>203</v>
      </c>
      <c r="K54" s="703">
        <v>9</v>
      </c>
      <c r="L54" s="703">
        <v>3</v>
      </c>
    </row>
    <row r="55" spans="1:12" ht="12.75" customHeight="1">
      <c r="A55" s="545" t="s">
        <v>453</v>
      </c>
      <c r="B55" s="703">
        <v>36</v>
      </c>
      <c r="C55" s="703">
        <v>1</v>
      </c>
      <c r="D55" s="703">
        <v>15</v>
      </c>
      <c r="E55" s="703">
        <v>2</v>
      </c>
      <c r="F55" s="703">
        <v>12</v>
      </c>
      <c r="G55" s="703">
        <v>5</v>
      </c>
      <c r="H55" s="631" t="s">
        <v>203</v>
      </c>
      <c r="I55" s="703">
        <v>1</v>
      </c>
      <c r="J55" s="631" t="s">
        <v>203</v>
      </c>
      <c r="K55" s="631" t="s">
        <v>203</v>
      </c>
      <c r="L55" s="631" t="s">
        <v>203</v>
      </c>
    </row>
    <row r="56" spans="1:12" ht="6" customHeight="1">
      <c r="A56" s="550"/>
      <c r="B56" s="708"/>
      <c r="C56" s="708"/>
      <c r="D56" s="708"/>
      <c r="E56" s="708"/>
      <c r="F56" s="708"/>
      <c r="G56" s="708"/>
      <c r="H56" s="708"/>
      <c r="I56" s="708"/>
      <c r="J56" s="708"/>
      <c r="K56" s="708"/>
      <c r="L56" s="708"/>
    </row>
  </sheetData>
  <hyperlinks>
    <hyperlink ref="A1" location="目次!A26" display="目次へ"/>
  </hyperlinks>
  <printOptions horizontalCentered="1"/>
  <pageMargins left="0.5905511811023623" right="0.5905511811023623" top="0.5905511811023623" bottom="0.5905511811023623" header="0.1968503937007874" footer="0.59055118110236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selection activeCell="A2" sqref="A2"/>
    </sheetView>
  </sheetViews>
  <sheetFormatPr defaultColWidth="9.00390625" defaultRowHeight="13.5"/>
  <cols>
    <col min="1" max="1" width="10.75390625" style="551" customWidth="1"/>
    <col min="2" max="13" width="6.75390625" style="475" customWidth="1"/>
    <col min="14" max="15" width="8.00390625" style="475" customWidth="1"/>
    <col min="16" max="16" width="8.00390625" style="530" customWidth="1"/>
    <col min="17" max="17" width="8.00390625" style="475" customWidth="1"/>
    <col min="18" max="18" width="8.00390625" style="530" customWidth="1"/>
    <col min="19" max="16384" width="8.00390625" style="475" customWidth="1"/>
  </cols>
  <sheetData>
    <row r="1" s="2" customFormat="1" ht="15" customHeight="1">
      <c r="A1" s="751" t="s">
        <v>1002</v>
      </c>
    </row>
    <row r="2" ht="22.5" customHeight="1">
      <c r="A2" s="534" t="s">
        <v>468</v>
      </c>
    </row>
    <row r="3" spans="1:13" ht="12">
      <c r="A3" s="818" t="s">
        <v>951</v>
      </c>
      <c r="B3" s="818" t="s">
        <v>662</v>
      </c>
      <c r="C3" s="818" t="s">
        <v>966</v>
      </c>
      <c r="D3" s="818"/>
      <c r="E3" s="818"/>
      <c r="F3" s="818"/>
      <c r="G3" s="818"/>
      <c r="H3" s="818"/>
      <c r="I3" s="818"/>
      <c r="J3" s="818" t="s">
        <v>469</v>
      </c>
      <c r="K3" s="818"/>
      <c r="L3" s="818"/>
      <c r="M3" s="818"/>
    </row>
    <row r="4" spans="1:13" ht="12">
      <c r="A4" s="818"/>
      <c r="B4" s="818"/>
      <c r="C4" s="818" t="s">
        <v>662</v>
      </c>
      <c r="D4" s="818" t="s">
        <v>470</v>
      </c>
      <c r="E4" s="818"/>
      <c r="F4" s="818"/>
      <c r="G4" s="818"/>
      <c r="H4" s="818"/>
      <c r="I4" s="818" t="s">
        <v>471</v>
      </c>
      <c r="J4" s="818" t="s">
        <v>662</v>
      </c>
      <c r="K4" s="818" t="s">
        <v>472</v>
      </c>
      <c r="L4" s="818" t="s">
        <v>473</v>
      </c>
      <c r="M4" s="819" t="s">
        <v>474</v>
      </c>
    </row>
    <row r="5" spans="1:13" ht="31.5">
      <c r="A5" s="818"/>
      <c r="B5" s="818"/>
      <c r="C5" s="818"/>
      <c r="D5" s="552" t="s">
        <v>662</v>
      </c>
      <c r="E5" s="552" t="s">
        <v>980</v>
      </c>
      <c r="F5" s="552" t="s">
        <v>475</v>
      </c>
      <c r="G5" s="552" t="s">
        <v>476</v>
      </c>
      <c r="H5" s="552" t="s">
        <v>477</v>
      </c>
      <c r="I5" s="818"/>
      <c r="J5" s="818"/>
      <c r="K5" s="818"/>
      <c r="L5" s="818"/>
      <c r="M5" s="820"/>
    </row>
    <row r="6" spans="1:13" ht="11.25" customHeight="1">
      <c r="A6" s="553"/>
      <c r="B6" s="526" t="s">
        <v>667</v>
      </c>
      <c r="C6" s="526" t="s">
        <v>667</v>
      </c>
      <c r="D6" s="526" t="s">
        <v>667</v>
      </c>
      <c r="E6" s="526" t="s">
        <v>667</v>
      </c>
      <c r="F6" s="526" t="s">
        <v>667</v>
      </c>
      <c r="G6" s="526" t="s">
        <v>667</v>
      </c>
      <c r="H6" s="526" t="s">
        <v>667</v>
      </c>
      <c r="I6" s="526" t="s">
        <v>667</v>
      </c>
      <c r="J6" s="526" t="s">
        <v>667</v>
      </c>
      <c r="K6" s="526" t="s">
        <v>667</v>
      </c>
      <c r="L6" s="526" t="s">
        <v>667</v>
      </c>
      <c r="M6" s="526" t="s">
        <v>667</v>
      </c>
    </row>
    <row r="7" spans="1:13" ht="12.75" customHeight="1">
      <c r="A7" s="556" t="s">
        <v>976</v>
      </c>
      <c r="B7" s="653">
        <v>73113</v>
      </c>
      <c r="C7" s="653">
        <v>40979</v>
      </c>
      <c r="D7" s="653">
        <v>39240</v>
      </c>
      <c r="E7" s="653">
        <v>33089</v>
      </c>
      <c r="F7" s="653">
        <v>4711</v>
      </c>
      <c r="G7" s="653">
        <v>892</v>
      </c>
      <c r="H7" s="653">
        <v>548</v>
      </c>
      <c r="I7" s="653">
        <v>1739</v>
      </c>
      <c r="J7" s="653">
        <v>30215</v>
      </c>
      <c r="K7" s="653">
        <v>17402</v>
      </c>
      <c r="L7" s="653">
        <v>5369</v>
      </c>
      <c r="M7" s="703">
        <f>J7-SUM(K7:L7)</f>
        <v>7444</v>
      </c>
    </row>
    <row r="8" spans="1:13" ht="12.75" customHeight="1">
      <c r="A8" s="567" t="s">
        <v>480</v>
      </c>
      <c r="B8" s="656">
        <v>499</v>
      </c>
      <c r="C8" s="656">
        <v>290</v>
      </c>
      <c r="D8" s="656">
        <v>286</v>
      </c>
      <c r="E8" s="656">
        <v>250</v>
      </c>
      <c r="F8" s="656">
        <v>27</v>
      </c>
      <c r="G8" s="656">
        <v>5</v>
      </c>
      <c r="H8" s="656">
        <v>4</v>
      </c>
      <c r="I8" s="656">
        <v>4</v>
      </c>
      <c r="J8" s="656">
        <v>204</v>
      </c>
      <c r="K8" s="656">
        <v>122</v>
      </c>
      <c r="L8" s="656">
        <v>48</v>
      </c>
      <c r="M8" s="713">
        <f>J8-SUM(K8:L8)</f>
        <v>34</v>
      </c>
    </row>
    <row r="9" spans="1:13" ht="12.75" customHeight="1">
      <c r="A9" s="556" t="s">
        <v>481</v>
      </c>
      <c r="B9" s="653">
        <v>440</v>
      </c>
      <c r="C9" s="653">
        <v>259</v>
      </c>
      <c r="D9" s="653">
        <v>251</v>
      </c>
      <c r="E9" s="653">
        <v>220</v>
      </c>
      <c r="F9" s="653">
        <v>27</v>
      </c>
      <c r="G9" s="653">
        <v>1</v>
      </c>
      <c r="H9" s="653">
        <v>3</v>
      </c>
      <c r="I9" s="653">
        <v>8</v>
      </c>
      <c r="J9" s="653">
        <v>173</v>
      </c>
      <c r="K9" s="653">
        <v>113</v>
      </c>
      <c r="L9" s="653">
        <v>30</v>
      </c>
      <c r="M9" s="703">
        <f>J9-SUM(K9:L9)</f>
        <v>30</v>
      </c>
    </row>
    <row r="10" spans="1:13" ht="12.75" customHeight="1">
      <c r="A10" s="556" t="s">
        <v>482</v>
      </c>
      <c r="B10" s="653">
        <v>641</v>
      </c>
      <c r="C10" s="653">
        <v>328</v>
      </c>
      <c r="D10" s="653">
        <v>321</v>
      </c>
      <c r="E10" s="653">
        <v>280</v>
      </c>
      <c r="F10" s="653">
        <v>31</v>
      </c>
      <c r="G10" s="653">
        <v>3</v>
      </c>
      <c r="H10" s="653">
        <v>7</v>
      </c>
      <c r="I10" s="653">
        <v>7</v>
      </c>
      <c r="J10" s="653">
        <v>306</v>
      </c>
      <c r="K10" s="653">
        <v>184</v>
      </c>
      <c r="L10" s="653">
        <v>40</v>
      </c>
      <c r="M10" s="703">
        <f>J10-SUM(K10:L10)</f>
        <v>82</v>
      </c>
    </row>
    <row r="11" spans="1:13" ht="12.75" customHeight="1">
      <c r="A11" s="556" t="s">
        <v>483</v>
      </c>
      <c r="B11" s="653">
        <v>536</v>
      </c>
      <c r="C11" s="653">
        <v>277</v>
      </c>
      <c r="D11" s="653">
        <v>273</v>
      </c>
      <c r="E11" s="653">
        <v>222</v>
      </c>
      <c r="F11" s="653">
        <v>47</v>
      </c>
      <c r="G11" s="653">
        <v>3</v>
      </c>
      <c r="H11" s="653">
        <v>1</v>
      </c>
      <c r="I11" s="653">
        <v>4</v>
      </c>
      <c r="J11" s="653">
        <v>253</v>
      </c>
      <c r="K11" s="653">
        <v>126</v>
      </c>
      <c r="L11" s="653">
        <v>40</v>
      </c>
      <c r="M11" s="703">
        <f>J11-SUM(K11:L11)</f>
        <v>87</v>
      </c>
    </row>
    <row r="12" spans="1:13" ht="12.75" customHeight="1">
      <c r="A12" s="578" t="s">
        <v>484</v>
      </c>
      <c r="B12" s="662">
        <v>51</v>
      </c>
      <c r="C12" s="662">
        <v>51</v>
      </c>
      <c r="D12" s="662">
        <v>51</v>
      </c>
      <c r="E12" s="662">
        <v>51</v>
      </c>
      <c r="F12" s="642" t="s">
        <v>203</v>
      </c>
      <c r="G12" s="642" t="s">
        <v>567</v>
      </c>
      <c r="H12" s="642" t="s">
        <v>203</v>
      </c>
      <c r="I12" s="642" t="s">
        <v>203</v>
      </c>
      <c r="J12" s="642" t="s">
        <v>203</v>
      </c>
      <c r="K12" s="642" t="s">
        <v>203</v>
      </c>
      <c r="L12" s="642" t="s">
        <v>203</v>
      </c>
      <c r="M12" s="642" t="s">
        <v>203</v>
      </c>
    </row>
    <row r="13" spans="1:13" ht="12.75" customHeight="1">
      <c r="A13" s="556" t="s">
        <v>568</v>
      </c>
      <c r="B13" s="653">
        <v>5438</v>
      </c>
      <c r="C13" s="653">
        <v>3008</v>
      </c>
      <c r="D13" s="653">
        <v>2895</v>
      </c>
      <c r="E13" s="653">
        <v>2446</v>
      </c>
      <c r="F13" s="653">
        <v>343</v>
      </c>
      <c r="G13" s="653">
        <v>73</v>
      </c>
      <c r="H13" s="653">
        <v>33</v>
      </c>
      <c r="I13" s="653">
        <v>113</v>
      </c>
      <c r="J13" s="653">
        <v>2299</v>
      </c>
      <c r="K13" s="653">
        <v>1396</v>
      </c>
      <c r="L13" s="653">
        <v>373</v>
      </c>
      <c r="M13" s="703">
        <f aca="true" t="shared" si="0" ref="M13:M44">J13-SUM(K13:L13)</f>
        <v>530</v>
      </c>
    </row>
    <row r="14" spans="1:13" ht="12.75" customHeight="1">
      <c r="A14" s="556" t="s">
        <v>569</v>
      </c>
      <c r="B14" s="653">
        <v>1197</v>
      </c>
      <c r="C14" s="653">
        <v>637</v>
      </c>
      <c r="D14" s="653">
        <v>627</v>
      </c>
      <c r="E14" s="653">
        <v>530</v>
      </c>
      <c r="F14" s="653">
        <v>77</v>
      </c>
      <c r="G14" s="653">
        <v>12</v>
      </c>
      <c r="H14" s="653">
        <v>8</v>
      </c>
      <c r="I14" s="653">
        <v>10</v>
      </c>
      <c r="J14" s="653">
        <v>540</v>
      </c>
      <c r="K14" s="653">
        <v>335</v>
      </c>
      <c r="L14" s="653">
        <v>110</v>
      </c>
      <c r="M14" s="703">
        <f t="shared" si="0"/>
        <v>95</v>
      </c>
    </row>
    <row r="15" spans="1:13" ht="12.75" customHeight="1">
      <c r="A15" s="556" t="s">
        <v>570</v>
      </c>
      <c r="B15" s="653">
        <v>1059</v>
      </c>
      <c r="C15" s="653">
        <v>599</v>
      </c>
      <c r="D15" s="653">
        <v>573</v>
      </c>
      <c r="E15" s="653">
        <v>496</v>
      </c>
      <c r="F15" s="653">
        <v>63</v>
      </c>
      <c r="G15" s="653">
        <v>8</v>
      </c>
      <c r="H15" s="653">
        <v>6</v>
      </c>
      <c r="I15" s="653">
        <v>26</v>
      </c>
      <c r="J15" s="653">
        <v>440</v>
      </c>
      <c r="K15" s="653">
        <v>269</v>
      </c>
      <c r="L15" s="653">
        <v>77</v>
      </c>
      <c r="M15" s="703">
        <f t="shared" si="0"/>
        <v>94</v>
      </c>
    </row>
    <row r="16" spans="1:13" ht="12.75" customHeight="1">
      <c r="A16" s="556" t="s">
        <v>571</v>
      </c>
      <c r="B16" s="653">
        <v>2463</v>
      </c>
      <c r="C16" s="653">
        <v>1339</v>
      </c>
      <c r="D16" s="653">
        <v>1294</v>
      </c>
      <c r="E16" s="653">
        <v>1072</v>
      </c>
      <c r="F16" s="653">
        <v>168</v>
      </c>
      <c r="G16" s="653">
        <v>35</v>
      </c>
      <c r="H16" s="653">
        <v>19</v>
      </c>
      <c r="I16" s="653">
        <v>45</v>
      </c>
      <c r="J16" s="653">
        <v>1094</v>
      </c>
      <c r="K16" s="653">
        <v>636</v>
      </c>
      <c r="L16" s="653">
        <v>149</v>
      </c>
      <c r="M16" s="703">
        <f t="shared" si="0"/>
        <v>309</v>
      </c>
    </row>
    <row r="17" spans="1:13" ht="12.75" customHeight="1">
      <c r="A17" s="556" t="s">
        <v>572</v>
      </c>
      <c r="B17" s="653">
        <v>2093</v>
      </c>
      <c r="C17" s="653">
        <v>1113</v>
      </c>
      <c r="D17" s="653">
        <v>1064</v>
      </c>
      <c r="E17" s="653">
        <v>911</v>
      </c>
      <c r="F17" s="653">
        <v>124</v>
      </c>
      <c r="G17" s="653">
        <v>20</v>
      </c>
      <c r="H17" s="653">
        <v>9</v>
      </c>
      <c r="I17" s="653">
        <v>49</v>
      </c>
      <c r="J17" s="653">
        <v>956</v>
      </c>
      <c r="K17" s="653">
        <v>597</v>
      </c>
      <c r="L17" s="653">
        <v>152</v>
      </c>
      <c r="M17" s="703">
        <f t="shared" si="0"/>
        <v>207</v>
      </c>
    </row>
    <row r="18" spans="1:13" ht="12.75" customHeight="1">
      <c r="A18" s="567" t="s">
        <v>573</v>
      </c>
      <c r="B18" s="656">
        <v>1819</v>
      </c>
      <c r="C18" s="656">
        <v>1070</v>
      </c>
      <c r="D18" s="656">
        <v>1033</v>
      </c>
      <c r="E18" s="656">
        <v>882</v>
      </c>
      <c r="F18" s="656">
        <v>114</v>
      </c>
      <c r="G18" s="656">
        <v>19</v>
      </c>
      <c r="H18" s="656">
        <v>18</v>
      </c>
      <c r="I18" s="656">
        <v>37</v>
      </c>
      <c r="J18" s="656">
        <v>702</v>
      </c>
      <c r="K18" s="656">
        <v>409</v>
      </c>
      <c r="L18" s="656">
        <v>104</v>
      </c>
      <c r="M18" s="713">
        <f t="shared" si="0"/>
        <v>189</v>
      </c>
    </row>
    <row r="19" spans="1:13" ht="12.75" customHeight="1">
      <c r="A19" s="556" t="s">
        <v>574</v>
      </c>
      <c r="B19" s="653">
        <v>1058</v>
      </c>
      <c r="C19" s="653">
        <v>606</v>
      </c>
      <c r="D19" s="653">
        <v>587</v>
      </c>
      <c r="E19" s="653">
        <v>486</v>
      </c>
      <c r="F19" s="653">
        <v>81</v>
      </c>
      <c r="G19" s="653">
        <v>13</v>
      </c>
      <c r="H19" s="653">
        <v>7</v>
      </c>
      <c r="I19" s="653">
        <v>19</v>
      </c>
      <c r="J19" s="653">
        <v>421</v>
      </c>
      <c r="K19" s="653">
        <v>243</v>
      </c>
      <c r="L19" s="653">
        <v>83</v>
      </c>
      <c r="M19" s="703">
        <f t="shared" si="0"/>
        <v>95</v>
      </c>
    </row>
    <row r="20" spans="1:13" ht="12.75" customHeight="1">
      <c r="A20" s="556" t="s">
        <v>575</v>
      </c>
      <c r="B20" s="653">
        <v>1546</v>
      </c>
      <c r="C20" s="653">
        <v>815</v>
      </c>
      <c r="D20" s="653">
        <v>793</v>
      </c>
      <c r="E20" s="653">
        <v>634</v>
      </c>
      <c r="F20" s="653">
        <v>100</v>
      </c>
      <c r="G20" s="653">
        <v>45</v>
      </c>
      <c r="H20" s="653">
        <v>14</v>
      </c>
      <c r="I20" s="653">
        <v>22</v>
      </c>
      <c r="J20" s="653">
        <v>701</v>
      </c>
      <c r="K20" s="653">
        <v>370</v>
      </c>
      <c r="L20" s="653">
        <v>208</v>
      </c>
      <c r="M20" s="703">
        <f t="shared" si="0"/>
        <v>123</v>
      </c>
    </row>
    <row r="21" spans="1:13" ht="12.75" customHeight="1">
      <c r="A21" s="556" t="s">
        <v>576</v>
      </c>
      <c r="B21" s="653">
        <v>3758</v>
      </c>
      <c r="C21" s="653">
        <v>1954</v>
      </c>
      <c r="D21" s="653">
        <v>1877</v>
      </c>
      <c r="E21" s="653">
        <v>1619</v>
      </c>
      <c r="F21" s="653">
        <v>212</v>
      </c>
      <c r="G21" s="653">
        <v>25</v>
      </c>
      <c r="H21" s="653">
        <v>21</v>
      </c>
      <c r="I21" s="653">
        <v>77</v>
      </c>
      <c r="J21" s="653">
        <v>1723</v>
      </c>
      <c r="K21" s="653">
        <v>1096</v>
      </c>
      <c r="L21" s="653">
        <v>255</v>
      </c>
      <c r="M21" s="703">
        <f t="shared" si="0"/>
        <v>372</v>
      </c>
    </row>
    <row r="22" spans="1:13" ht="12.75" customHeight="1">
      <c r="A22" s="578" t="s">
        <v>577</v>
      </c>
      <c r="B22" s="662">
        <v>1151</v>
      </c>
      <c r="C22" s="662">
        <v>649</v>
      </c>
      <c r="D22" s="662">
        <v>624</v>
      </c>
      <c r="E22" s="662">
        <v>531</v>
      </c>
      <c r="F22" s="662">
        <v>60</v>
      </c>
      <c r="G22" s="662">
        <v>19</v>
      </c>
      <c r="H22" s="662">
        <v>14</v>
      </c>
      <c r="I22" s="662">
        <v>25</v>
      </c>
      <c r="J22" s="662">
        <v>494</v>
      </c>
      <c r="K22" s="662">
        <v>293</v>
      </c>
      <c r="L22" s="662">
        <v>76</v>
      </c>
      <c r="M22" s="714">
        <f t="shared" si="0"/>
        <v>125</v>
      </c>
    </row>
    <row r="23" spans="1:13" ht="12.75" customHeight="1">
      <c r="A23" s="556" t="s">
        <v>578</v>
      </c>
      <c r="B23" s="653">
        <v>2049</v>
      </c>
      <c r="C23" s="653">
        <v>1153</v>
      </c>
      <c r="D23" s="653">
        <v>1105</v>
      </c>
      <c r="E23" s="653">
        <v>943</v>
      </c>
      <c r="F23" s="653">
        <v>119</v>
      </c>
      <c r="G23" s="653">
        <v>24</v>
      </c>
      <c r="H23" s="653">
        <v>19</v>
      </c>
      <c r="I23" s="653">
        <v>48</v>
      </c>
      <c r="J23" s="653">
        <v>821</v>
      </c>
      <c r="K23" s="653">
        <v>466</v>
      </c>
      <c r="L23" s="653">
        <v>141</v>
      </c>
      <c r="M23" s="703">
        <f t="shared" si="0"/>
        <v>214</v>
      </c>
    </row>
    <row r="24" spans="1:13" ht="12.75" customHeight="1">
      <c r="A24" s="556" t="s">
        <v>579</v>
      </c>
      <c r="B24" s="653">
        <v>742</v>
      </c>
      <c r="C24" s="653">
        <v>389</v>
      </c>
      <c r="D24" s="653">
        <v>376</v>
      </c>
      <c r="E24" s="653">
        <v>328</v>
      </c>
      <c r="F24" s="653">
        <v>38</v>
      </c>
      <c r="G24" s="653">
        <v>3</v>
      </c>
      <c r="H24" s="653">
        <v>7</v>
      </c>
      <c r="I24" s="653">
        <v>13</v>
      </c>
      <c r="J24" s="653">
        <v>268</v>
      </c>
      <c r="K24" s="653">
        <v>150</v>
      </c>
      <c r="L24" s="653">
        <v>37</v>
      </c>
      <c r="M24" s="703">
        <f t="shared" si="0"/>
        <v>81</v>
      </c>
    </row>
    <row r="25" spans="1:13" ht="12.75" customHeight="1">
      <c r="A25" s="556" t="s">
        <v>580</v>
      </c>
      <c r="B25" s="653">
        <v>1023</v>
      </c>
      <c r="C25" s="653">
        <v>583</v>
      </c>
      <c r="D25" s="653">
        <v>572</v>
      </c>
      <c r="E25" s="653">
        <v>487</v>
      </c>
      <c r="F25" s="653">
        <v>65</v>
      </c>
      <c r="G25" s="653">
        <v>13</v>
      </c>
      <c r="H25" s="653">
        <v>7</v>
      </c>
      <c r="I25" s="653">
        <v>11</v>
      </c>
      <c r="J25" s="653">
        <v>415</v>
      </c>
      <c r="K25" s="653">
        <v>263</v>
      </c>
      <c r="L25" s="653">
        <v>52</v>
      </c>
      <c r="M25" s="703">
        <f t="shared" si="0"/>
        <v>100</v>
      </c>
    </row>
    <row r="26" spans="1:13" ht="12.75" customHeight="1">
      <c r="A26" s="556" t="s">
        <v>581</v>
      </c>
      <c r="B26" s="653">
        <v>536</v>
      </c>
      <c r="C26" s="653">
        <v>285</v>
      </c>
      <c r="D26" s="653">
        <v>276</v>
      </c>
      <c r="E26" s="653">
        <v>227</v>
      </c>
      <c r="F26" s="653">
        <v>39</v>
      </c>
      <c r="G26" s="653">
        <v>5</v>
      </c>
      <c r="H26" s="653">
        <v>5</v>
      </c>
      <c r="I26" s="653">
        <v>9</v>
      </c>
      <c r="J26" s="653">
        <v>225</v>
      </c>
      <c r="K26" s="653">
        <v>129</v>
      </c>
      <c r="L26" s="653">
        <v>39</v>
      </c>
      <c r="M26" s="703">
        <f t="shared" si="0"/>
        <v>57</v>
      </c>
    </row>
    <row r="27" spans="1:13" ht="12.75" customHeight="1">
      <c r="A27" s="556" t="s">
        <v>582</v>
      </c>
      <c r="B27" s="653">
        <v>420</v>
      </c>
      <c r="C27" s="653">
        <v>216</v>
      </c>
      <c r="D27" s="653">
        <v>209</v>
      </c>
      <c r="E27" s="653">
        <v>177</v>
      </c>
      <c r="F27" s="653">
        <v>20</v>
      </c>
      <c r="G27" s="653">
        <v>8</v>
      </c>
      <c r="H27" s="653">
        <v>4</v>
      </c>
      <c r="I27" s="653">
        <v>7</v>
      </c>
      <c r="J27" s="653">
        <v>188</v>
      </c>
      <c r="K27" s="653">
        <v>97</v>
      </c>
      <c r="L27" s="653">
        <v>36</v>
      </c>
      <c r="M27" s="703">
        <f t="shared" si="0"/>
        <v>55</v>
      </c>
    </row>
    <row r="28" spans="1:13" ht="12.75" customHeight="1">
      <c r="A28" s="567" t="s">
        <v>583</v>
      </c>
      <c r="B28" s="656">
        <v>779</v>
      </c>
      <c r="C28" s="656">
        <v>422</v>
      </c>
      <c r="D28" s="656">
        <v>415</v>
      </c>
      <c r="E28" s="656">
        <v>352</v>
      </c>
      <c r="F28" s="656">
        <v>46</v>
      </c>
      <c r="G28" s="656">
        <v>10</v>
      </c>
      <c r="H28" s="656">
        <v>7</v>
      </c>
      <c r="I28" s="656">
        <v>7</v>
      </c>
      <c r="J28" s="656">
        <v>317</v>
      </c>
      <c r="K28" s="656">
        <v>204</v>
      </c>
      <c r="L28" s="656">
        <v>51</v>
      </c>
      <c r="M28" s="713">
        <f t="shared" si="0"/>
        <v>62</v>
      </c>
    </row>
    <row r="29" spans="1:13" ht="12.75" customHeight="1">
      <c r="A29" s="556" t="s">
        <v>584</v>
      </c>
      <c r="B29" s="653">
        <v>2145</v>
      </c>
      <c r="C29" s="653">
        <v>1151</v>
      </c>
      <c r="D29" s="653">
        <v>1098</v>
      </c>
      <c r="E29" s="653">
        <v>955</v>
      </c>
      <c r="F29" s="653">
        <v>110</v>
      </c>
      <c r="G29" s="653">
        <v>25</v>
      </c>
      <c r="H29" s="653">
        <v>8</v>
      </c>
      <c r="I29" s="653">
        <v>53</v>
      </c>
      <c r="J29" s="653">
        <v>949</v>
      </c>
      <c r="K29" s="653">
        <v>555</v>
      </c>
      <c r="L29" s="653">
        <v>154</v>
      </c>
      <c r="M29" s="703">
        <f t="shared" si="0"/>
        <v>240</v>
      </c>
    </row>
    <row r="30" spans="1:13" ht="12.75" customHeight="1">
      <c r="A30" s="556" t="s">
        <v>585</v>
      </c>
      <c r="B30" s="653">
        <v>400</v>
      </c>
      <c r="C30" s="653">
        <v>216</v>
      </c>
      <c r="D30" s="653">
        <v>192</v>
      </c>
      <c r="E30" s="653">
        <v>165</v>
      </c>
      <c r="F30" s="653">
        <v>19</v>
      </c>
      <c r="G30" s="653">
        <v>5</v>
      </c>
      <c r="H30" s="653">
        <v>3</v>
      </c>
      <c r="I30" s="653">
        <v>24</v>
      </c>
      <c r="J30" s="653">
        <v>167</v>
      </c>
      <c r="K30" s="653">
        <v>74</v>
      </c>
      <c r="L30" s="653">
        <v>25</v>
      </c>
      <c r="M30" s="703">
        <f t="shared" si="0"/>
        <v>68</v>
      </c>
    </row>
    <row r="31" spans="1:13" ht="12.75" customHeight="1">
      <c r="A31" s="556" t="s">
        <v>586</v>
      </c>
      <c r="B31" s="653">
        <v>875</v>
      </c>
      <c r="C31" s="653">
        <v>535</v>
      </c>
      <c r="D31" s="653">
        <v>518</v>
      </c>
      <c r="E31" s="653">
        <v>448</v>
      </c>
      <c r="F31" s="653">
        <v>52</v>
      </c>
      <c r="G31" s="653">
        <v>7</v>
      </c>
      <c r="H31" s="653">
        <v>11</v>
      </c>
      <c r="I31" s="653">
        <v>17</v>
      </c>
      <c r="J31" s="653">
        <v>304</v>
      </c>
      <c r="K31" s="653">
        <v>184</v>
      </c>
      <c r="L31" s="653">
        <v>58</v>
      </c>
      <c r="M31" s="703">
        <f t="shared" si="0"/>
        <v>62</v>
      </c>
    </row>
    <row r="32" spans="1:13" ht="12.75" customHeight="1">
      <c r="A32" s="578" t="s">
        <v>587</v>
      </c>
      <c r="B32" s="662">
        <v>295</v>
      </c>
      <c r="C32" s="662">
        <v>172</v>
      </c>
      <c r="D32" s="662">
        <v>163</v>
      </c>
      <c r="E32" s="662">
        <v>133</v>
      </c>
      <c r="F32" s="662">
        <v>23</v>
      </c>
      <c r="G32" s="662">
        <v>4</v>
      </c>
      <c r="H32" s="662">
        <v>3</v>
      </c>
      <c r="I32" s="662">
        <v>9</v>
      </c>
      <c r="J32" s="662">
        <v>117</v>
      </c>
      <c r="K32" s="662">
        <v>52</v>
      </c>
      <c r="L32" s="662">
        <v>18</v>
      </c>
      <c r="M32" s="714">
        <f t="shared" si="0"/>
        <v>47</v>
      </c>
    </row>
    <row r="33" spans="1:13" ht="12.75" customHeight="1">
      <c r="A33" s="556" t="s">
        <v>588</v>
      </c>
      <c r="B33" s="653">
        <v>293</v>
      </c>
      <c r="C33" s="653">
        <v>169</v>
      </c>
      <c r="D33" s="653">
        <v>161</v>
      </c>
      <c r="E33" s="653">
        <v>143</v>
      </c>
      <c r="F33" s="653">
        <v>13</v>
      </c>
      <c r="G33" s="653">
        <v>1</v>
      </c>
      <c r="H33" s="653">
        <v>4</v>
      </c>
      <c r="I33" s="653">
        <v>8</v>
      </c>
      <c r="J33" s="653">
        <v>111</v>
      </c>
      <c r="K33" s="653">
        <v>81</v>
      </c>
      <c r="L33" s="653">
        <v>14</v>
      </c>
      <c r="M33" s="703">
        <f t="shared" si="0"/>
        <v>16</v>
      </c>
    </row>
    <row r="34" spans="1:13" ht="12.75" customHeight="1">
      <c r="A34" s="556" t="s">
        <v>589</v>
      </c>
      <c r="B34" s="653">
        <v>1536</v>
      </c>
      <c r="C34" s="653">
        <v>861</v>
      </c>
      <c r="D34" s="653">
        <v>804</v>
      </c>
      <c r="E34" s="653">
        <v>662</v>
      </c>
      <c r="F34" s="653">
        <v>108</v>
      </c>
      <c r="G34" s="653">
        <v>14</v>
      </c>
      <c r="H34" s="653">
        <v>20</v>
      </c>
      <c r="I34" s="653">
        <v>57</v>
      </c>
      <c r="J34" s="653">
        <v>637</v>
      </c>
      <c r="K34" s="653">
        <v>389</v>
      </c>
      <c r="L34" s="653">
        <v>89</v>
      </c>
      <c r="M34" s="703">
        <f t="shared" si="0"/>
        <v>159</v>
      </c>
    </row>
    <row r="35" spans="1:13" ht="12.75" customHeight="1">
      <c r="A35" s="556" t="s">
        <v>590</v>
      </c>
      <c r="B35" s="653">
        <v>1288</v>
      </c>
      <c r="C35" s="653">
        <v>708</v>
      </c>
      <c r="D35" s="653">
        <v>681</v>
      </c>
      <c r="E35" s="653">
        <v>572</v>
      </c>
      <c r="F35" s="653">
        <v>87</v>
      </c>
      <c r="G35" s="653">
        <v>12</v>
      </c>
      <c r="H35" s="653">
        <v>10</v>
      </c>
      <c r="I35" s="653">
        <v>27</v>
      </c>
      <c r="J35" s="653">
        <v>551</v>
      </c>
      <c r="K35" s="653">
        <v>308</v>
      </c>
      <c r="L35" s="653">
        <v>105</v>
      </c>
      <c r="M35" s="703">
        <f t="shared" si="0"/>
        <v>138</v>
      </c>
    </row>
    <row r="36" spans="1:13" ht="12.75" customHeight="1">
      <c r="A36" s="556" t="s">
        <v>591</v>
      </c>
      <c r="B36" s="653">
        <v>1039</v>
      </c>
      <c r="C36" s="653">
        <v>565</v>
      </c>
      <c r="D36" s="653">
        <v>536</v>
      </c>
      <c r="E36" s="653">
        <v>457</v>
      </c>
      <c r="F36" s="653">
        <v>63</v>
      </c>
      <c r="G36" s="653">
        <v>7</v>
      </c>
      <c r="H36" s="653">
        <v>9</v>
      </c>
      <c r="I36" s="653">
        <v>29</v>
      </c>
      <c r="J36" s="653">
        <v>409</v>
      </c>
      <c r="K36" s="653">
        <v>223</v>
      </c>
      <c r="L36" s="653">
        <v>73</v>
      </c>
      <c r="M36" s="703">
        <f t="shared" si="0"/>
        <v>113</v>
      </c>
    </row>
    <row r="37" spans="1:13" ht="12.75" customHeight="1">
      <c r="A37" s="556" t="s">
        <v>592</v>
      </c>
      <c r="B37" s="653">
        <v>693</v>
      </c>
      <c r="C37" s="653">
        <v>410</v>
      </c>
      <c r="D37" s="653">
        <v>401</v>
      </c>
      <c r="E37" s="653">
        <v>346</v>
      </c>
      <c r="F37" s="653">
        <v>39</v>
      </c>
      <c r="G37" s="653">
        <v>6</v>
      </c>
      <c r="H37" s="653">
        <v>10</v>
      </c>
      <c r="I37" s="653">
        <v>9</v>
      </c>
      <c r="J37" s="653">
        <v>236</v>
      </c>
      <c r="K37" s="653">
        <v>129</v>
      </c>
      <c r="L37" s="653">
        <v>40</v>
      </c>
      <c r="M37" s="703">
        <f t="shared" si="0"/>
        <v>67</v>
      </c>
    </row>
    <row r="38" spans="1:13" ht="12.75" customHeight="1">
      <c r="A38" s="567" t="s">
        <v>593</v>
      </c>
      <c r="B38" s="656">
        <v>332</v>
      </c>
      <c r="C38" s="656">
        <v>204</v>
      </c>
      <c r="D38" s="656">
        <v>198</v>
      </c>
      <c r="E38" s="656">
        <v>162</v>
      </c>
      <c r="F38" s="656">
        <v>26</v>
      </c>
      <c r="G38" s="656">
        <v>3</v>
      </c>
      <c r="H38" s="656">
        <v>7</v>
      </c>
      <c r="I38" s="656">
        <v>6</v>
      </c>
      <c r="J38" s="656">
        <v>115</v>
      </c>
      <c r="K38" s="656">
        <v>57</v>
      </c>
      <c r="L38" s="656">
        <v>25</v>
      </c>
      <c r="M38" s="713">
        <f t="shared" si="0"/>
        <v>33</v>
      </c>
    </row>
    <row r="39" spans="1:13" ht="12.75" customHeight="1">
      <c r="A39" s="556" t="s">
        <v>594</v>
      </c>
      <c r="B39" s="653">
        <v>304</v>
      </c>
      <c r="C39" s="653">
        <v>188</v>
      </c>
      <c r="D39" s="653">
        <v>182</v>
      </c>
      <c r="E39" s="653">
        <v>157</v>
      </c>
      <c r="F39" s="653">
        <v>21</v>
      </c>
      <c r="G39" s="653">
        <v>2</v>
      </c>
      <c r="H39" s="653">
        <v>2</v>
      </c>
      <c r="I39" s="653">
        <v>6</v>
      </c>
      <c r="J39" s="653">
        <v>112</v>
      </c>
      <c r="K39" s="653">
        <v>55</v>
      </c>
      <c r="L39" s="653">
        <v>18</v>
      </c>
      <c r="M39" s="703">
        <f t="shared" si="0"/>
        <v>39</v>
      </c>
    </row>
    <row r="40" spans="1:13" ht="12.75" customHeight="1">
      <c r="A40" s="556" t="s">
        <v>595</v>
      </c>
      <c r="B40" s="653">
        <v>935</v>
      </c>
      <c r="C40" s="653">
        <v>543</v>
      </c>
      <c r="D40" s="653">
        <v>528</v>
      </c>
      <c r="E40" s="653">
        <v>460</v>
      </c>
      <c r="F40" s="653">
        <v>49</v>
      </c>
      <c r="G40" s="653">
        <v>6</v>
      </c>
      <c r="H40" s="653">
        <v>13</v>
      </c>
      <c r="I40" s="653">
        <v>15</v>
      </c>
      <c r="J40" s="653">
        <v>357</v>
      </c>
      <c r="K40" s="653">
        <v>209</v>
      </c>
      <c r="L40" s="653">
        <v>61</v>
      </c>
      <c r="M40" s="703">
        <f t="shared" si="0"/>
        <v>87</v>
      </c>
    </row>
    <row r="41" spans="1:13" ht="12.75" customHeight="1">
      <c r="A41" s="556" t="s">
        <v>596</v>
      </c>
      <c r="B41" s="653">
        <v>716</v>
      </c>
      <c r="C41" s="653">
        <v>446</v>
      </c>
      <c r="D41" s="653">
        <v>429</v>
      </c>
      <c r="E41" s="653">
        <v>368</v>
      </c>
      <c r="F41" s="653">
        <v>48</v>
      </c>
      <c r="G41" s="653">
        <v>11</v>
      </c>
      <c r="H41" s="653">
        <v>2</v>
      </c>
      <c r="I41" s="653">
        <v>17</v>
      </c>
      <c r="J41" s="653">
        <v>250</v>
      </c>
      <c r="K41" s="653">
        <v>157</v>
      </c>
      <c r="L41" s="653">
        <v>35</v>
      </c>
      <c r="M41" s="703">
        <f t="shared" si="0"/>
        <v>58</v>
      </c>
    </row>
    <row r="42" spans="1:13" ht="12.75" customHeight="1">
      <c r="A42" s="578" t="s">
        <v>597</v>
      </c>
      <c r="B42" s="662">
        <v>383</v>
      </c>
      <c r="C42" s="662">
        <v>254</v>
      </c>
      <c r="D42" s="662">
        <v>240</v>
      </c>
      <c r="E42" s="662">
        <v>203</v>
      </c>
      <c r="F42" s="662">
        <v>29</v>
      </c>
      <c r="G42" s="662">
        <v>2</v>
      </c>
      <c r="H42" s="662">
        <v>6</v>
      </c>
      <c r="I42" s="662">
        <v>14</v>
      </c>
      <c r="J42" s="662">
        <v>117</v>
      </c>
      <c r="K42" s="662">
        <v>61</v>
      </c>
      <c r="L42" s="662">
        <v>23</v>
      </c>
      <c r="M42" s="714">
        <f t="shared" si="0"/>
        <v>33</v>
      </c>
    </row>
    <row r="43" spans="1:13" ht="12.75" customHeight="1">
      <c r="A43" s="556" t="s">
        <v>598</v>
      </c>
      <c r="B43" s="653">
        <v>2702</v>
      </c>
      <c r="C43" s="653">
        <v>1629</v>
      </c>
      <c r="D43" s="653">
        <v>1556</v>
      </c>
      <c r="E43" s="653">
        <v>1315</v>
      </c>
      <c r="F43" s="653">
        <v>185</v>
      </c>
      <c r="G43" s="653">
        <v>29</v>
      </c>
      <c r="H43" s="653">
        <v>27</v>
      </c>
      <c r="I43" s="653">
        <v>73</v>
      </c>
      <c r="J43" s="653">
        <v>1006</v>
      </c>
      <c r="K43" s="653">
        <v>604</v>
      </c>
      <c r="L43" s="653">
        <v>191</v>
      </c>
      <c r="M43" s="703">
        <f t="shared" si="0"/>
        <v>211</v>
      </c>
    </row>
    <row r="44" spans="1:13" ht="12.75" customHeight="1">
      <c r="A44" s="556" t="s">
        <v>599</v>
      </c>
      <c r="B44" s="653">
        <v>554</v>
      </c>
      <c r="C44" s="653">
        <v>325</v>
      </c>
      <c r="D44" s="653">
        <v>301</v>
      </c>
      <c r="E44" s="653">
        <v>244</v>
      </c>
      <c r="F44" s="653">
        <v>44</v>
      </c>
      <c r="G44" s="653">
        <v>10</v>
      </c>
      <c r="H44" s="653">
        <v>3</v>
      </c>
      <c r="I44" s="653">
        <v>24</v>
      </c>
      <c r="J44" s="653">
        <v>220</v>
      </c>
      <c r="K44" s="653">
        <v>119</v>
      </c>
      <c r="L44" s="653">
        <v>43</v>
      </c>
      <c r="M44" s="703">
        <f t="shared" si="0"/>
        <v>58</v>
      </c>
    </row>
    <row r="45" spans="1:13" ht="12.75" customHeight="1">
      <c r="A45" s="556" t="s">
        <v>600</v>
      </c>
      <c r="B45" s="653">
        <v>576</v>
      </c>
      <c r="C45" s="653">
        <v>351</v>
      </c>
      <c r="D45" s="653">
        <v>339</v>
      </c>
      <c r="E45" s="653">
        <v>294</v>
      </c>
      <c r="F45" s="653">
        <v>38</v>
      </c>
      <c r="G45" s="653">
        <v>6</v>
      </c>
      <c r="H45" s="653">
        <v>1</v>
      </c>
      <c r="I45" s="653">
        <v>12</v>
      </c>
      <c r="J45" s="653">
        <v>210</v>
      </c>
      <c r="K45" s="653">
        <v>106</v>
      </c>
      <c r="L45" s="653">
        <v>36</v>
      </c>
      <c r="M45" s="703">
        <f aca="true" t="shared" si="1" ref="M45:M63">J45-SUM(K45:L45)</f>
        <v>68</v>
      </c>
    </row>
    <row r="46" spans="1:13" ht="12.75" customHeight="1">
      <c r="A46" s="556" t="s">
        <v>601</v>
      </c>
      <c r="B46" s="653">
        <v>640</v>
      </c>
      <c r="C46" s="653">
        <v>383</v>
      </c>
      <c r="D46" s="653">
        <v>365</v>
      </c>
      <c r="E46" s="653">
        <v>314</v>
      </c>
      <c r="F46" s="653">
        <v>43</v>
      </c>
      <c r="G46" s="653">
        <v>6</v>
      </c>
      <c r="H46" s="653">
        <v>2</v>
      </c>
      <c r="I46" s="653">
        <v>18</v>
      </c>
      <c r="J46" s="653">
        <v>243</v>
      </c>
      <c r="K46" s="653">
        <v>162</v>
      </c>
      <c r="L46" s="653">
        <v>42</v>
      </c>
      <c r="M46" s="703">
        <f t="shared" si="1"/>
        <v>39</v>
      </c>
    </row>
    <row r="47" spans="1:13" ht="12.75" customHeight="1">
      <c r="A47" s="556" t="s">
        <v>602</v>
      </c>
      <c r="B47" s="653">
        <v>870</v>
      </c>
      <c r="C47" s="653">
        <v>488</v>
      </c>
      <c r="D47" s="653">
        <v>462</v>
      </c>
      <c r="E47" s="653">
        <v>401</v>
      </c>
      <c r="F47" s="653">
        <v>51</v>
      </c>
      <c r="G47" s="653">
        <v>6</v>
      </c>
      <c r="H47" s="653">
        <v>4</v>
      </c>
      <c r="I47" s="653">
        <v>26</v>
      </c>
      <c r="J47" s="653">
        <v>359</v>
      </c>
      <c r="K47" s="653">
        <v>197</v>
      </c>
      <c r="L47" s="653">
        <v>62</v>
      </c>
      <c r="M47" s="703">
        <f t="shared" si="1"/>
        <v>100</v>
      </c>
    </row>
    <row r="48" spans="1:13" ht="12.75" customHeight="1">
      <c r="A48" s="567" t="s">
        <v>603</v>
      </c>
      <c r="B48" s="656">
        <v>894</v>
      </c>
      <c r="C48" s="656">
        <v>521</v>
      </c>
      <c r="D48" s="656">
        <v>507</v>
      </c>
      <c r="E48" s="656">
        <v>434</v>
      </c>
      <c r="F48" s="656">
        <v>59</v>
      </c>
      <c r="G48" s="656">
        <v>8</v>
      </c>
      <c r="H48" s="656">
        <v>6</v>
      </c>
      <c r="I48" s="656">
        <v>14</v>
      </c>
      <c r="J48" s="656">
        <v>344</v>
      </c>
      <c r="K48" s="656">
        <v>213</v>
      </c>
      <c r="L48" s="656">
        <v>54</v>
      </c>
      <c r="M48" s="713">
        <f t="shared" si="1"/>
        <v>77</v>
      </c>
    </row>
    <row r="49" spans="1:13" ht="12.75" customHeight="1">
      <c r="A49" s="556" t="s">
        <v>604</v>
      </c>
      <c r="B49" s="653">
        <v>561</v>
      </c>
      <c r="C49" s="653">
        <v>355</v>
      </c>
      <c r="D49" s="653">
        <v>344</v>
      </c>
      <c r="E49" s="653">
        <v>309</v>
      </c>
      <c r="F49" s="653">
        <v>26</v>
      </c>
      <c r="G49" s="653">
        <v>7</v>
      </c>
      <c r="H49" s="653">
        <v>2</v>
      </c>
      <c r="I49" s="653">
        <v>11</v>
      </c>
      <c r="J49" s="653">
        <v>193</v>
      </c>
      <c r="K49" s="653">
        <v>129</v>
      </c>
      <c r="L49" s="653">
        <v>35</v>
      </c>
      <c r="M49" s="703">
        <f t="shared" si="1"/>
        <v>29</v>
      </c>
    </row>
    <row r="50" spans="1:13" ht="12.75" customHeight="1">
      <c r="A50" s="556" t="s">
        <v>605</v>
      </c>
      <c r="B50" s="653">
        <v>3135</v>
      </c>
      <c r="C50" s="653">
        <v>1796</v>
      </c>
      <c r="D50" s="653">
        <v>1693</v>
      </c>
      <c r="E50" s="653">
        <v>1410</v>
      </c>
      <c r="F50" s="653">
        <v>220</v>
      </c>
      <c r="G50" s="653">
        <v>38</v>
      </c>
      <c r="H50" s="653">
        <v>25</v>
      </c>
      <c r="I50" s="653">
        <v>103</v>
      </c>
      <c r="J50" s="653">
        <v>1288</v>
      </c>
      <c r="K50" s="653">
        <v>727</v>
      </c>
      <c r="L50" s="653">
        <v>233</v>
      </c>
      <c r="M50" s="703">
        <f t="shared" si="1"/>
        <v>328</v>
      </c>
    </row>
    <row r="51" spans="1:13" ht="12.75" customHeight="1">
      <c r="A51" s="556" t="s">
        <v>606</v>
      </c>
      <c r="B51" s="653">
        <v>1819</v>
      </c>
      <c r="C51" s="653">
        <v>935</v>
      </c>
      <c r="D51" s="653">
        <v>899</v>
      </c>
      <c r="E51" s="653">
        <v>781</v>
      </c>
      <c r="F51" s="653">
        <v>92</v>
      </c>
      <c r="G51" s="653">
        <v>12</v>
      </c>
      <c r="H51" s="653">
        <v>14</v>
      </c>
      <c r="I51" s="653">
        <v>36</v>
      </c>
      <c r="J51" s="653">
        <v>837</v>
      </c>
      <c r="K51" s="653">
        <v>413</v>
      </c>
      <c r="L51" s="653">
        <v>99</v>
      </c>
      <c r="M51" s="703">
        <f t="shared" si="1"/>
        <v>325</v>
      </c>
    </row>
    <row r="52" spans="1:13" ht="12.75" customHeight="1">
      <c r="A52" s="578" t="s">
        <v>607</v>
      </c>
      <c r="B52" s="662">
        <v>1917</v>
      </c>
      <c r="C52" s="662">
        <v>1155</v>
      </c>
      <c r="D52" s="662">
        <v>1092</v>
      </c>
      <c r="E52" s="662">
        <v>899</v>
      </c>
      <c r="F52" s="662">
        <v>150</v>
      </c>
      <c r="G52" s="662">
        <v>30</v>
      </c>
      <c r="H52" s="662">
        <v>13</v>
      </c>
      <c r="I52" s="662">
        <v>63</v>
      </c>
      <c r="J52" s="662">
        <v>726</v>
      </c>
      <c r="K52" s="662">
        <v>379</v>
      </c>
      <c r="L52" s="662">
        <v>145</v>
      </c>
      <c r="M52" s="714">
        <f t="shared" si="1"/>
        <v>202</v>
      </c>
    </row>
    <row r="53" spans="1:13" ht="12.75" customHeight="1">
      <c r="A53" s="556" t="s">
        <v>608</v>
      </c>
      <c r="B53" s="653">
        <v>1810</v>
      </c>
      <c r="C53" s="653">
        <v>1069</v>
      </c>
      <c r="D53" s="653">
        <v>1036</v>
      </c>
      <c r="E53" s="653">
        <v>875</v>
      </c>
      <c r="F53" s="653">
        <v>122</v>
      </c>
      <c r="G53" s="653">
        <v>25</v>
      </c>
      <c r="H53" s="653">
        <v>14</v>
      </c>
      <c r="I53" s="653">
        <v>33</v>
      </c>
      <c r="J53" s="653">
        <v>670</v>
      </c>
      <c r="K53" s="653">
        <v>408</v>
      </c>
      <c r="L53" s="653">
        <v>107</v>
      </c>
      <c r="M53" s="703">
        <f t="shared" si="1"/>
        <v>155</v>
      </c>
    </row>
    <row r="54" spans="1:13" ht="12.75" customHeight="1">
      <c r="A54" s="556" t="s">
        <v>609</v>
      </c>
      <c r="B54" s="653">
        <v>1474</v>
      </c>
      <c r="C54" s="653">
        <v>810</v>
      </c>
      <c r="D54" s="653">
        <v>783</v>
      </c>
      <c r="E54" s="653">
        <v>655</v>
      </c>
      <c r="F54" s="653">
        <v>95</v>
      </c>
      <c r="G54" s="653">
        <v>19</v>
      </c>
      <c r="H54" s="653">
        <v>14</v>
      </c>
      <c r="I54" s="653">
        <v>27</v>
      </c>
      <c r="J54" s="653">
        <v>654</v>
      </c>
      <c r="K54" s="653">
        <v>395</v>
      </c>
      <c r="L54" s="653">
        <v>118</v>
      </c>
      <c r="M54" s="703">
        <f t="shared" si="1"/>
        <v>141</v>
      </c>
    </row>
    <row r="55" spans="1:13" ht="12.75" customHeight="1">
      <c r="A55" s="556" t="s">
        <v>610</v>
      </c>
      <c r="B55" s="653">
        <v>1268</v>
      </c>
      <c r="C55" s="653">
        <v>698</v>
      </c>
      <c r="D55" s="653">
        <v>677</v>
      </c>
      <c r="E55" s="653">
        <v>573</v>
      </c>
      <c r="F55" s="653">
        <v>85</v>
      </c>
      <c r="G55" s="653">
        <v>13</v>
      </c>
      <c r="H55" s="653">
        <v>6</v>
      </c>
      <c r="I55" s="653">
        <v>21</v>
      </c>
      <c r="J55" s="653">
        <v>538</v>
      </c>
      <c r="K55" s="653">
        <v>326</v>
      </c>
      <c r="L55" s="653">
        <v>94</v>
      </c>
      <c r="M55" s="703">
        <f t="shared" si="1"/>
        <v>118</v>
      </c>
    </row>
    <row r="56" spans="1:13" ht="12.75" customHeight="1">
      <c r="A56" s="556" t="s">
        <v>611</v>
      </c>
      <c r="B56" s="653">
        <v>888</v>
      </c>
      <c r="C56" s="653">
        <v>495</v>
      </c>
      <c r="D56" s="653">
        <v>475</v>
      </c>
      <c r="E56" s="653">
        <v>402</v>
      </c>
      <c r="F56" s="653">
        <v>58</v>
      </c>
      <c r="G56" s="653">
        <v>11</v>
      </c>
      <c r="H56" s="653">
        <v>4</v>
      </c>
      <c r="I56" s="653">
        <v>20</v>
      </c>
      <c r="J56" s="653">
        <v>347</v>
      </c>
      <c r="K56" s="653">
        <v>188</v>
      </c>
      <c r="L56" s="653">
        <v>72</v>
      </c>
      <c r="M56" s="703">
        <f t="shared" si="1"/>
        <v>87</v>
      </c>
    </row>
    <row r="57" spans="1:13" ht="12.75" customHeight="1">
      <c r="A57" s="556" t="s">
        <v>612</v>
      </c>
      <c r="B57" s="653">
        <v>1011</v>
      </c>
      <c r="C57" s="653">
        <v>592</v>
      </c>
      <c r="D57" s="653">
        <v>570</v>
      </c>
      <c r="E57" s="653">
        <v>463</v>
      </c>
      <c r="F57" s="653">
        <v>83</v>
      </c>
      <c r="G57" s="653">
        <v>20</v>
      </c>
      <c r="H57" s="653">
        <v>4</v>
      </c>
      <c r="I57" s="653">
        <v>22</v>
      </c>
      <c r="J57" s="653">
        <v>407</v>
      </c>
      <c r="K57" s="653">
        <v>231</v>
      </c>
      <c r="L57" s="653">
        <v>113</v>
      </c>
      <c r="M57" s="703">
        <f t="shared" si="1"/>
        <v>63</v>
      </c>
    </row>
    <row r="58" spans="1:13" ht="12.75" customHeight="1">
      <c r="A58" s="567" t="s">
        <v>613</v>
      </c>
      <c r="B58" s="656">
        <v>1340</v>
      </c>
      <c r="C58" s="656">
        <v>717</v>
      </c>
      <c r="D58" s="656">
        <v>694</v>
      </c>
      <c r="E58" s="656">
        <v>573</v>
      </c>
      <c r="F58" s="656">
        <v>87</v>
      </c>
      <c r="G58" s="656">
        <v>23</v>
      </c>
      <c r="H58" s="656">
        <v>11</v>
      </c>
      <c r="I58" s="656">
        <v>23</v>
      </c>
      <c r="J58" s="656">
        <v>606</v>
      </c>
      <c r="K58" s="656">
        <v>320</v>
      </c>
      <c r="L58" s="656">
        <v>153</v>
      </c>
      <c r="M58" s="713">
        <f t="shared" si="1"/>
        <v>133</v>
      </c>
    </row>
    <row r="59" spans="1:13" ht="12.75" customHeight="1">
      <c r="A59" s="556" t="s">
        <v>614</v>
      </c>
      <c r="B59" s="653">
        <v>3686</v>
      </c>
      <c r="C59" s="653">
        <v>2243</v>
      </c>
      <c r="D59" s="653">
        <v>2114</v>
      </c>
      <c r="E59" s="653">
        <v>1732</v>
      </c>
      <c r="F59" s="653">
        <v>282</v>
      </c>
      <c r="G59" s="653">
        <v>70</v>
      </c>
      <c r="H59" s="653">
        <v>30</v>
      </c>
      <c r="I59" s="653">
        <v>129</v>
      </c>
      <c r="J59" s="653">
        <v>1288</v>
      </c>
      <c r="K59" s="653">
        <v>742</v>
      </c>
      <c r="L59" s="653">
        <v>288</v>
      </c>
      <c r="M59" s="703">
        <f t="shared" si="1"/>
        <v>258</v>
      </c>
    </row>
    <row r="60" spans="1:13" ht="12.75" customHeight="1">
      <c r="A60" s="556" t="s">
        <v>615</v>
      </c>
      <c r="B60" s="653">
        <v>2841</v>
      </c>
      <c r="C60" s="653">
        <v>1721</v>
      </c>
      <c r="D60" s="653">
        <v>1619</v>
      </c>
      <c r="E60" s="653">
        <v>1326</v>
      </c>
      <c r="F60" s="653">
        <v>213</v>
      </c>
      <c r="G60" s="653">
        <v>57</v>
      </c>
      <c r="H60" s="653">
        <v>23</v>
      </c>
      <c r="I60" s="653">
        <v>102</v>
      </c>
      <c r="J60" s="653">
        <v>1055</v>
      </c>
      <c r="K60" s="653">
        <v>615</v>
      </c>
      <c r="L60" s="653">
        <v>234</v>
      </c>
      <c r="M60" s="703">
        <f t="shared" si="1"/>
        <v>206</v>
      </c>
    </row>
    <row r="61" spans="1:13" ht="12.75" customHeight="1">
      <c r="A61" s="556" t="s">
        <v>616</v>
      </c>
      <c r="B61" s="653">
        <v>1756</v>
      </c>
      <c r="C61" s="653">
        <v>936</v>
      </c>
      <c r="D61" s="653">
        <v>897</v>
      </c>
      <c r="E61" s="653">
        <v>729</v>
      </c>
      <c r="F61" s="653">
        <v>125</v>
      </c>
      <c r="G61" s="653">
        <v>35</v>
      </c>
      <c r="H61" s="653">
        <v>8</v>
      </c>
      <c r="I61" s="653">
        <v>39</v>
      </c>
      <c r="J61" s="653">
        <v>783</v>
      </c>
      <c r="K61" s="653">
        <v>397</v>
      </c>
      <c r="L61" s="653">
        <v>226</v>
      </c>
      <c r="M61" s="703">
        <f t="shared" si="1"/>
        <v>160</v>
      </c>
    </row>
    <row r="62" spans="1:13" ht="12.75" customHeight="1">
      <c r="A62" s="578" t="s">
        <v>617</v>
      </c>
      <c r="B62" s="662">
        <v>1174</v>
      </c>
      <c r="C62" s="662">
        <v>574</v>
      </c>
      <c r="D62" s="662">
        <v>556</v>
      </c>
      <c r="E62" s="662">
        <v>463</v>
      </c>
      <c r="F62" s="662">
        <v>78</v>
      </c>
      <c r="G62" s="662">
        <v>10</v>
      </c>
      <c r="H62" s="662">
        <v>5</v>
      </c>
      <c r="I62" s="662">
        <v>18</v>
      </c>
      <c r="J62" s="662">
        <v>591</v>
      </c>
      <c r="K62" s="662">
        <v>257</v>
      </c>
      <c r="L62" s="662">
        <v>115</v>
      </c>
      <c r="M62" s="714">
        <f t="shared" si="1"/>
        <v>219</v>
      </c>
    </row>
    <row r="63" spans="1:13" ht="12.75" customHeight="1">
      <c r="A63" s="556" t="s">
        <v>618</v>
      </c>
      <c r="B63" s="653">
        <v>1665</v>
      </c>
      <c r="C63" s="653">
        <v>721</v>
      </c>
      <c r="D63" s="653">
        <v>628</v>
      </c>
      <c r="E63" s="653">
        <v>522</v>
      </c>
      <c r="F63" s="653">
        <v>87</v>
      </c>
      <c r="G63" s="653">
        <v>8</v>
      </c>
      <c r="H63" s="653">
        <v>11</v>
      </c>
      <c r="I63" s="653">
        <v>93</v>
      </c>
      <c r="J63" s="653">
        <v>878</v>
      </c>
      <c r="K63" s="653">
        <v>442</v>
      </c>
      <c r="L63" s="653">
        <v>70</v>
      </c>
      <c r="M63" s="703">
        <f t="shared" si="1"/>
        <v>366</v>
      </c>
    </row>
    <row r="64" spans="1:13" ht="12.75" customHeight="1">
      <c r="A64" s="589" t="s">
        <v>981</v>
      </c>
      <c r="B64" s="666" t="s">
        <v>619</v>
      </c>
      <c r="C64" s="666" t="s">
        <v>619</v>
      </c>
      <c r="D64" s="666" t="s">
        <v>620</v>
      </c>
      <c r="E64" s="666" t="s">
        <v>203</v>
      </c>
      <c r="F64" s="666" t="s">
        <v>203</v>
      </c>
      <c r="G64" s="666" t="s">
        <v>203</v>
      </c>
      <c r="H64" s="666" t="s">
        <v>203</v>
      </c>
      <c r="I64" s="666" t="s">
        <v>203</v>
      </c>
      <c r="J64" s="666" t="s">
        <v>203</v>
      </c>
      <c r="K64" s="666" t="s">
        <v>203</v>
      </c>
      <c r="L64" s="666" t="s">
        <v>203</v>
      </c>
      <c r="M64" s="666" t="s">
        <v>203</v>
      </c>
    </row>
  </sheetData>
  <mergeCells count="11">
    <mergeCell ref="D4:H4"/>
    <mergeCell ref="C4:C5"/>
    <mergeCell ref="J3:M3"/>
    <mergeCell ref="A3:A5"/>
    <mergeCell ref="J4:J5"/>
    <mergeCell ref="K4:K5"/>
    <mergeCell ref="M4:M5"/>
    <mergeCell ref="L4:L5"/>
    <mergeCell ref="B3:B5"/>
    <mergeCell ref="C3:I3"/>
    <mergeCell ref="I4:I5"/>
  </mergeCells>
  <hyperlinks>
    <hyperlink ref="A1" location="目次!A27" display="目次へ"/>
  </hyperlinks>
  <printOptions horizontalCentered="1"/>
  <pageMargins left="0.5905511811023623" right="0.5905511811023623" top="0.5511811023622047" bottom="0.5511811023622047" header="0.196850393700787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31"/>
  <sheetViews>
    <sheetView workbookViewId="0" topLeftCell="A1">
      <selection activeCell="A2" sqref="A2"/>
    </sheetView>
  </sheetViews>
  <sheetFormatPr defaultColWidth="9.00390625" defaultRowHeight="13.5"/>
  <cols>
    <col min="1" max="1" width="9.375" style="33" customWidth="1"/>
    <col min="2" max="4" width="10.625" style="33" customWidth="1"/>
    <col min="5" max="5" width="8.50390625" style="33" customWidth="1"/>
    <col min="6" max="6" width="10.625" style="33" customWidth="1"/>
    <col min="7" max="8" width="9.25390625" style="33" customWidth="1"/>
    <col min="9" max="9" width="9.625" style="33" customWidth="1"/>
    <col min="10" max="10" width="8.625" style="33" customWidth="1"/>
    <col min="11" max="12" width="7.25390625" style="33" customWidth="1"/>
    <col min="13" max="13" width="10.625" style="33" customWidth="1"/>
    <col min="14" max="14" width="8.125" style="33" customWidth="1"/>
    <col min="15" max="15" width="10.625" style="33" customWidth="1"/>
    <col min="16" max="16" width="9.25390625" style="33" customWidth="1"/>
    <col min="17" max="17" width="8.50390625" style="33" customWidth="1"/>
    <col min="18" max="16384" width="8.00390625" style="33" customWidth="1"/>
  </cols>
  <sheetData>
    <row r="1" s="2" customFormat="1" ht="15" customHeight="1">
      <c r="A1" s="751" t="s">
        <v>1002</v>
      </c>
    </row>
    <row r="2" spans="1:8" ht="17.25" customHeight="1">
      <c r="A2" s="32" t="s">
        <v>697</v>
      </c>
      <c r="G2" s="34"/>
      <c r="H2" s="34"/>
    </row>
    <row r="3" spans="1:18" s="38" customFormat="1" ht="21" customHeight="1">
      <c r="A3" s="758" t="s">
        <v>698</v>
      </c>
      <c r="B3" s="771" t="s">
        <v>699</v>
      </c>
      <c r="C3" s="743"/>
      <c r="D3" s="743"/>
      <c r="E3" s="743"/>
      <c r="F3" s="743"/>
      <c r="G3" s="743"/>
      <c r="H3" s="742"/>
      <c r="I3" s="764" t="s">
        <v>700</v>
      </c>
      <c r="J3" s="761" t="s">
        <v>701</v>
      </c>
      <c r="K3" s="767" t="s">
        <v>702</v>
      </c>
      <c r="L3" s="768"/>
      <c r="M3" s="771" t="s">
        <v>703</v>
      </c>
      <c r="N3" s="743"/>
      <c r="O3" s="743"/>
      <c r="P3" s="743"/>
      <c r="Q3" s="742"/>
      <c r="R3" s="33"/>
    </row>
    <row r="4" spans="1:17" s="38" customFormat="1" ht="25.5" customHeight="1">
      <c r="A4" s="758"/>
      <c r="B4" s="771" t="s">
        <v>704</v>
      </c>
      <c r="C4" s="743"/>
      <c r="D4" s="743"/>
      <c r="E4" s="742"/>
      <c r="F4" s="764" t="s">
        <v>705</v>
      </c>
      <c r="G4" s="759" t="s">
        <v>706</v>
      </c>
      <c r="H4" s="760"/>
      <c r="I4" s="765"/>
      <c r="J4" s="762"/>
      <c r="K4" s="769"/>
      <c r="L4" s="770"/>
      <c r="M4" s="771" t="s">
        <v>707</v>
      </c>
      <c r="N4" s="742"/>
      <c r="O4" s="764" t="s">
        <v>705</v>
      </c>
      <c r="P4" s="759" t="s">
        <v>708</v>
      </c>
      <c r="Q4" s="760"/>
    </row>
    <row r="5" spans="1:17" s="38" customFormat="1" ht="26.25" customHeight="1">
      <c r="A5" s="758"/>
      <c r="B5" s="35" t="s">
        <v>709</v>
      </c>
      <c r="C5" s="35" t="s">
        <v>663</v>
      </c>
      <c r="D5" s="35" t="s">
        <v>664</v>
      </c>
      <c r="E5" s="39" t="s">
        <v>710</v>
      </c>
      <c r="F5" s="766"/>
      <c r="G5" s="36" t="s">
        <v>711</v>
      </c>
      <c r="H5" s="35" t="s">
        <v>712</v>
      </c>
      <c r="I5" s="766"/>
      <c r="J5" s="763"/>
      <c r="K5" s="35" t="s">
        <v>713</v>
      </c>
      <c r="L5" s="35" t="s">
        <v>700</v>
      </c>
      <c r="M5" s="35" t="s">
        <v>709</v>
      </c>
      <c r="N5" s="39" t="s">
        <v>714</v>
      </c>
      <c r="O5" s="766"/>
      <c r="P5" s="36" t="s">
        <v>715</v>
      </c>
      <c r="Q5" s="35" t="s">
        <v>716</v>
      </c>
    </row>
    <row r="6" spans="1:17" s="52" customFormat="1" ht="22.5" customHeight="1">
      <c r="A6" s="40" t="s">
        <v>717</v>
      </c>
      <c r="B6" s="41">
        <f aca="true" t="shared" si="0" ref="B6:B30">C6+D6</f>
        <v>5550574</v>
      </c>
      <c r="C6" s="42">
        <v>2674625</v>
      </c>
      <c r="D6" s="42">
        <v>2875949</v>
      </c>
      <c r="E6" s="43">
        <f aca="true" t="shared" si="1" ref="E6:E30">C6/D6*100</f>
        <v>92.99973678253683</v>
      </c>
      <c r="F6" s="44">
        <v>5401877</v>
      </c>
      <c r="G6" s="45">
        <f aca="true" t="shared" si="2" ref="G6:G30">B6-F6</f>
        <v>148697</v>
      </c>
      <c r="H6" s="46">
        <f aca="true" t="shared" si="3" ref="H6:H30">G6/F6*100</f>
        <v>2.752691333031093</v>
      </c>
      <c r="I6" s="47">
        <v>8392.03</v>
      </c>
      <c r="J6" s="50">
        <f aca="true" t="shared" si="4" ref="J6:J30">B6/I6</f>
        <v>661.4101713173094</v>
      </c>
      <c r="K6" s="50">
        <f aca="true" t="shared" si="5" ref="K6:K30">B6/5550574*100</f>
        <v>100</v>
      </c>
      <c r="L6" s="50">
        <f aca="true" t="shared" si="6" ref="L6:L30">I6/8392.83*100</f>
        <v>99.99046805427967</v>
      </c>
      <c r="M6" s="42">
        <v>2040709</v>
      </c>
      <c r="N6" s="51">
        <f aca="true" t="shared" si="7" ref="N6:N30">B6/M6</f>
        <v>2.71992430081898</v>
      </c>
      <c r="O6" s="42">
        <v>1871922</v>
      </c>
      <c r="P6" s="45">
        <f aca="true" t="shared" si="8" ref="P6:P30">M6-O6</f>
        <v>168787</v>
      </c>
      <c r="Q6" s="46">
        <f aca="true" t="shared" si="9" ref="Q6:Q30">P6/O6*100</f>
        <v>9.016775271619224</v>
      </c>
    </row>
    <row r="7" spans="1:17" s="52" customFormat="1" ht="22.5" customHeight="1">
      <c r="A7" s="40" t="s">
        <v>718</v>
      </c>
      <c r="B7" s="41">
        <f t="shared" si="0"/>
        <v>4762559</v>
      </c>
      <c r="C7" s="42">
        <v>2295779</v>
      </c>
      <c r="D7" s="42">
        <v>2466780</v>
      </c>
      <c r="E7" s="43">
        <f t="shared" si="1"/>
        <v>93.06784553142154</v>
      </c>
      <c r="F7" s="44">
        <v>4606216</v>
      </c>
      <c r="G7" s="45">
        <f t="shared" si="2"/>
        <v>156343</v>
      </c>
      <c r="H7" s="46">
        <f t="shared" si="3"/>
        <v>3.3941743070667982</v>
      </c>
      <c r="I7" s="47">
        <v>3018.13</v>
      </c>
      <c r="J7" s="50">
        <f t="shared" si="4"/>
        <v>1577.9833870641755</v>
      </c>
      <c r="K7" s="50">
        <f t="shared" si="5"/>
        <v>85.80299983389106</v>
      </c>
      <c r="L7" s="50">
        <f t="shared" si="6"/>
        <v>35.9608141711437</v>
      </c>
      <c r="M7" s="42">
        <v>1801566</v>
      </c>
      <c r="N7" s="51">
        <f t="shared" si="7"/>
        <v>2.6435662085097076</v>
      </c>
      <c r="O7" s="42">
        <v>1630244</v>
      </c>
      <c r="P7" s="45">
        <f t="shared" si="8"/>
        <v>171322</v>
      </c>
      <c r="Q7" s="46">
        <f t="shared" si="9"/>
        <v>10.508979023998862</v>
      </c>
    </row>
    <row r="8" spans="1:17" s="52" customFormat="1" ht="22.5" customHeight="1">
      <c r="A8" s="53" t="s">
        <v>719</v>
      </c>
      <c r="B8" s="54">
        <f t="shared" si="0"/>
        <v>788015</v>
      </c>
      <c r="C8" s="55">
        <v>378846</v>
      </c>
      <c r="D8" s="55">
        <v>409169</v>
      </c>
      <c r="E8" s="56">
        <f t="shared" si="1"/>
        <v>92.58912576465958</v>
      </c>
      <c r="F8" s="57">
        <v>795661</v>
      </c>
      <c r="G8" s="58">
        <f t="shared" si="2"/>
        <v>-7646</v>
      </c>
      <c r="H8" s="59">
        <f t="shared" si="3"/>
        <v>-0.9609620177437377</v>
      </c>
      <c r="I8" s="60">
        <v>5373.9</v>
      </c>
      <c r="J8" s="61">
        <f t="shared" si="4"/>
        <v>146.6374513853998</v>
      </c>
      <c r="K8" s="61">
        <f t="shared" si="5"/>
        <v>14.197000166108948</v>
      </c>
      <c r="L8" s="61">
        <f t="shared" si="6"/>
        <v>64.02965388313596</v>
      </c>
      <c r="M8" s="55">
        <v>239143</v>
      </c>
      <c r="N8" s="62">
        <f t="shared" si="7"/>
        <v>3.2951623087441404</v>
      </c>
      <c r="O8" s="55">
        <v>241678</v>
      </c>
      <c r="P8" s="58">
        <f t="shared" si="8"/>
        <v>-2535</v>
      </c>
      <c r="Q8" s="59">
        <f t="shared" si="9"/>
        <v>-1.0489163266826107</v>
      </c>
    </row>
    <row r="9" spans="1:17" s="52" customFormat="1" ht="22.5" customHeight="1">
      <c r="A9" s="53" t="s">
        <v>720</v>
      </c>
      <c r="B9" s="54">
        <f t="shared" si="0"/>
        <v>1493398</v>
      </c>
      <c r="C9" s="55">
        <v>713684</v>
      </c>
      <c r="D9" s="55">
        <v>779714</v>
      </c>
      <c r="E9" s="56">
        <f t="shared" si="1"/>
        <v>91.531510271715</v>
      </c>
      <c r="F9" s="57">
        <v>1423792</v>
      </c>
      <c r="G9" s="58">
        <f t="shared" si="2"/>
        <v>69606</v>
      </c>
      <c r="H9" s="59">
        <f t="shared" si="3"/>
        <v>4.888775888612944</v>
      </c>
      <c r="I9" s="60">
        <v>549.78</v>
      </c>
      <c r="J9" s="61">
        <f t="shared" si="4"/>
        <v>2716.355633162356</v>
      </c>
      <c r="K9" s="61">
        <f t="shared" si="5"/>
        <v>26.905289434930513</v>
      </c>
      <c r="L9" s="61">
        <f t="shared" si="6"/>
        <v>6.5505913976572865</v>
      </c>
      <c r="M9" s="55">
        <v>606162</v>
      </c>
      <c r="N9" s="62">
        <f t="shared" si="7"/>
        <v>2.4636945239061503</v>
      </c>
      <c r="O9" s="55">
        <v>536508</v>
      </c>
      <c r="P9" s="57">
        <f t="shared" si="8"/>
        <v>69654</v>
      </c>
      <c r="Q9" s="59">
        <f t="shared" si="9"/>
        <v>12.982844617414838</v>
      </c>
    </row>
    <row r="10" spans="1:17" s="52" customFormat="1" ht="22.5" customHeight="1">
      <c r="A10" s="63" t="s">
        <v>721</v>
      </c>
      <c r="B10" s="64">
        <f t="shared" si="0"/>
        <v>478309</v>
      </c>
      <c r="C10" s="65">
        <v>230649</v>
      </c>
      <c r="D10" s="65">
        <v>247660</v>
      </c>
      <c r="E10" s="66">
        <f t="shared" si="1"/>
        <v>93.13130905273358</v>
      </c>
      <c r="F10" s="67">
        <v>470986</v>
      </c>
      <c r="G10" s="68">
        <f t="shared" si="2"/>
        <v>7323</v>
      </c>
      <c r="H10" s="69">
        <f t="shared" si="3"/>
        <v>1.5548232856178317</v>
      </c>
      <c r="I10" s="70">
        <v>275.73</v>
      </c>
      <c r="J10" s="71">
        <f t="shared" si="4"/>
        <v>1734.7006129184347</v>
      </c>
      <c r="K10" s="71">
        <f t="shared" si="5"/>
        <v>8.617288950656274</v>
      </c>
      <c r="L10" s="71">
        <f t="shared" si="6"/>
        <v>3.285304241834995</v>
      </c>
      <c r="M10" s="65">
        <v>169765</v>
      </c>
      <c r="N10" s="72">
        <f t="shared" si="7"/>
        <v>2.817477100698024</v>
      </c>
      <c r="O10" s="65">
        <v>158818</v>
      </c>
      <c r="P10" s="57">
        <f t="shared" si="8"/>
        <v>10947</v>
      </c>
      <c r="Q10" s="69">
        <f t="shared" si="9"/>
        <v>6.892795526955382</v>
      </c>
    </row>
    <row r="11" spans="1:17" s="52" customFormat="1" ht="22.5" customHeight="1">
      <c r="A11" s="63" t="s">
        <v>722</v>
      </c>
      <c r="B11" s="64">
        <f t="shared" si="0"/>
        <v>466187</v>
      </c>
      <c r="C11" s="65">
        <v>228861</v>
      </c>
      <c r="D11" s="65">
        <v>237326</v>
      </c>
      <c r="E11" s="66">
        <f t="shared" si="1"/>
        <v>96.43317630600946</v>
      </c>
      <c r="F11" s="67">
        <v>488586</v>
      </c>
      <c r="G11" s="68">
        <f t="shared" si="2"/>
        <v>-22399</v>
      </c>
      <c r="H11" s="69">
        <f t="shared" si="3"/>
        <v>-4.584453913947596</v>
      </c>
      <c r="I11" s="70">
        <v>49.69</v>
      </c>
      <c r="J11" s="71">
        <f t="shared" si="4"/>
        <v>9381.907828536929</v>
      </c>
      <c r="K11" s="71">
        <f t="shared" si="5"/>
        <v>8.398897123072317</v>
      </c>
      <c r="L11" s="71">
        <f t="shared" si="6"/>
        <v>0.5920529785543136</v>
      </c>
      <c r="M11" s="65">
        <v>190894</v>
      </c>
      <c r="N11" s="72">
        <f t="shared" si="7"/>
        <v>2.4421249489245342</v>
      </c>
      <c r="O11" s="65">
        <v>191407</v>
      </c>
      <c r="P11" s="58">
        <f t="shared" si="8"/>
        <v>-513</v>
      </c>
      <c r="Q11" s="69">
        <f t="shared" si="9"/>
        <v>-0.2680152763483049</v>
      </c>
    </row>
    <row r="12" spans="1:17" s="52" customFormat="1" ht="22.5" customHeight="1">
      <c r="A12" s="63" t="s">
        <v>723</v>
      </c>
      <c r="B12" s="64">
        <f t="shared" si="0"/>
        <v>293117</v>
      </c>
      <c r="C12" s="65">
        <v>143475</v>
      </c>
      <c r="D12" s="65">
        <v>149642</v>
      </c>
      <c r="E12" s="66">
        <f t="shared" si="1"/>
        <v>95.87883080953208</v>
      </c>
      <c r="F12" s="67">
        <v>287606</v>
      </c>
      <c r="G12" s="68">
        <f t="shared" si="2"/>
        <v>5511</v>
      </c>
      <c r="H12" s="69">
        <f t="shared" si="3"/>
        <v>1.9161630842193835</v>
      </c>
      <c r="I12" s="70">
        <v>49.22</v>
      </c>
      <c r="J12" s="71">
        <f t="shared" si="4"/>
        <v>5955.241771637546</v>
      </c>
      <c r="K12" s="71">
        <f t="shared" si="5"/>
        <v>5.280841224709373</v>
      </c>
      <c r="L12" s="71">
        <f t="shared" si="6"/>
        <v>0.5864529604436167</v>
      </c>
      <c r="M12" s="65">
        <v>107610</v>
      </c>
      <c r="N12" s="72">
        <f t="shared" si="7"/>
        <v>2.7238825387975094</v>
      </c>
      <c r="O12" s="65">
        <v>101019</v>
      </c>
      <c r="P12" s="57">
        <f t="shared" si="8"/>
        <v>6591</v>
      </c>
      <c r="Q12" s="69">
        <f t="shared" si="9"/>
        <v>6.524515190211742</v>
      </c>
    </row>
    <row r="13" spans="1:17" s="52" customFormat="1" ht="22.5" customHeight="1">
      <c r="A13" s="63" t="s">
        <v>724</v>
      </c>
      <c r="B13" s="64">
        <f t="shared" si="0"/>
        <v>438105</v>
      </c>
      <c r="C13" s="65">
        <v>209554</v>
      </c>
      <c r="D13" s="65">
        <v>228551</v>
      </c>
      <c r="E13" s="66">
        <f t="shared" si="1"/>
        <v>91.6880696212224</v>
      </c>
      <c r="F13" s="67">
        <v>390389</v>
      </c>
      <c r="G13" s="68">
        <f t="shared" si="2"/>
        <v>47716</v>
      </c>
      <c r="H13" s="69">
        <f t="shared" si="3"/>
        <v>12.222680454623465</v>
      </c>
      <c r="I13" s="70">
        <v>99.37</v>
      </c>
      <c r="J13" s="71">
        <f t="shared" si="4"/>
        <v>4408.825601288115</v>
      </c>
      <c r="K13" s="71">
        <f t="shared" si="5"/>
        <v>7.892967466067473</v>
      </c>
      <c r="L13" s="71">
        <f t="shared" si="6"/>
        <v>1.1839868077871232</v>
      </c>
      <c r="M13" s="65">
        <v>178084</v>
      </c>
      <c r="N13" s="72">
        <f t="shared" si="7"/>
        <v>2.460103097414703</v>
      </c>
      <c r="O13" s="65">
        <v>150382</v>
      </c>
      <c r="P13" s="57">
        <f t="shared" si="8"/>
        <v>27702</v>
      </c>
      <c r="Q13" s="69">
        <f t="shared" si="9"/>
        <v>18.421087630168504</v>
      </c>
    </row>
    <row r="14" spans="1:17" s="52" customFormat="1" ht="22.5" customHeight="1">
      <c r="A14" s="73" t="s">
        <v>725</v>
      </c>
      <c r="B14" s="74">
        <f t="shared" si="0"/>
        <v>41158</v>
      </c>
      <c r="C14" s="75">
        <v>19619</v>
      </c>
      <c r="D14" s="75">
        <v>21539</v>
      </c>
      <c r="E14" s="76">
        <f t="shared" si="1"/>
        <v>91.08593713728585</v>
      </c>
      <c r="F14" s="77">
        <v>42373</v>
      </c>
      <c r="G14" s="104">
        <f t="shared" si="2"/>
        <v>-1215</v>
      </c>
      <c r="H14" s="81">
        <f t="shared" si="3"/>
        <v>-2.8673919713024807</v>
      </c>
      <c r="I14" s="78">
        <v>124.24</v>
      </c>
      <c r="J14" s="79">
        <f t="shared" si="4"/>
        <v>331.2781712813909</v>
      </c>
      <c r="K14" s="79">
        <f t="shared" si="5"/>
        <v>0.741508896197042</v>
      </c>
      <c r="L14" s="79">
        <f t="shared" si="6"/>
        <v>1.4803111703680403</v>
      </c>
      <c r="M14" s="75">
        <v>15414</v>
      </c>
      <c r="N14" s="80">
        <f t="shared" si="7"/>
        <v>2.670169975347087</v>
      </c>
      <c r="O14" s="75">
        <v>14911</v>
      </c>
      <c r="P14" s="44">
        <f t="shared" si="8"/>
        <v>503</v>
      </c>
      <c r="Q14" s="81">
        <f t="shared" si="9"/>
        <v>3.373348534638857</v>
      </c>
    </row>
    <row r="15" spans="1:17" s="52" customFormat="1" ht="32.25" customHeight="1">
      <c r="A15" s="82" t="s">
        <v>726</v>
      </c>
      <c r="B15" s="83">
        <f t="shared" si="0"/>
        <v>83834</v>
      </c>
      <c r="C15" s="84">
        <v>38705</v>
      </c>
      <c r="D15" s="84">
        <v>45129</v>
      </c>
      <c r="E15" s="85">
        <f t="shared" si="1"/>
        <v>85.76525072569746</v>
      </c>
      <c r="F15" s="86">
        <v>75032</v>
      </c>
      <c r="G15" s="87">
        <f t="shared" si="2"/>
        <v>8802</v>
      </c>
      <c r="H15" s="88">
        <f t="shared" si="3"/>
        <v>11.730994775562428</v>
      </c>
      <c r="I15" s="89">
        <v>18.5</v>
      </c>
      <c r="J15" s="90">
        <f t="shared" si="4"/>
        <v>4531.5675675675675</v>
      </c>
      <c r="K15" s="90">
        <f t="shared" si="5"/>
        <v>1.5103663152675741</v>
      </c>
      <c r="L15" s="90">
        <f t="shared" si="6"/>
        <v>0.2204262447827491</v>
      </c>
      <c r="M15" s="84">
        <v>34209</v>
      </c>
      <c r="N15" s="91">
        <f t="shared" si="7"/>
        <v>2.4506416440118097</v>
      </c>
      <c r="O15" s="84">
        <v>29070</v>
      </c>
      <c r="P15" s="86">
        <f t="shared" si="8"/>
        <v>5139</v>
      </c>
      <c r="Q15" s="88">
        <f t="shared" si="9"/>
        <v>17.678018575851393</v>
      </c>
    </row>
    <row r="16" spans="1:17" s="52" customFormat="1" ht="22.5" customHeight="1">
      <c r="A16" s="53" t="s">
        <v>727</v>
      </c>
      <c r="B16" s="54">
        <f t="shared" si="0"/>
        <v>192159</v>
      </c>
      <c r="C16" s="55">
        <v>95162</v>
      </c>
      <c r="D16" s="55">
        <v>96997</v>
      </c>
      <c r="E16" s="56">
        <f t="shared" si="1"/>
        <v>98.10818891305917</v>
      </c>
      <c r="F16" s="57">
        <v>188431</v>
      </c>
      <c r="G16" s="58">
        <f t="shared" si="2"/>
        <v>3728</v>
      </c>
      <c r="H16" s="59">
        <f t="shared" si="3"/>
        <v>1.9784430375044446</v>
      </c>
      <c r="I16" s="60">
        <v>24.95</v>
      </c>
      <c r="J16" s="61">
        <f t="shared" si="4"/>
        <v>7701.763527054109</v>
      </c>
      <c r="K16" s="61">
        <f t="shared" si="5"/>
        <v>3.4619662759202927</v>
      </c>
      <c r="L16" s="61">
        <f t="shared" si="6"/>
        <v>0.2972775571529508</v>
      </c>
      <c r="M16" s="55">
        <v>70846</v>
      </c>
      <c r="N16" s="62">
        <f t="shared" si="7"/>
        <v>2.7123479095502923</v>
      </c>
      <c r="O16" s="55">
        <v>66665</v>
      </c>
      <c r="P16" s="92">
        <f t="shared" si="8"/>
        <v>4181</v>
      </c>
      <c r="Q16" s="59">
        <f t="shared" si="9"/>
        <v>6.271656791419786</v>
      </c>
    </row>
    <row r="17" spans="1:17" s="52" customFormat="1" ht="22.5" customHeight="1">
      <c r="A17" s="63" t="s">
        <v>728</v>
      </c>
      <c r="B17" s="64">
        <f t="shared" si="0"/>
        <v>34320</v>
      </c>
      <c r="C17" s="65">
        <v>16467</v>
      </c>
      <c r="D17" s="65">
        <v>17853</v>
      </c>
      <c r="E17" s="66">
        <f t="shared" si="1"/>
        <v>92.2365988909427</v>
      </c>
      <c r="F17" s="67">
        <v>36103</v>
      </c>
      <c r="G17" s="68">
        <f t="shared" si="2"/>
        <v>-1783</v>
      </c>
      <c r="H17" s="69">
        <f t="shared" si="3"/>
        <v>-4.938647757804061</v>
      </c>
      <c r="I17" s="70">
        <v>90.43</v>
      </c>
      <c r="J17" s="71">
        <f t="shared" si="4"/>
        <v>379.52007077297355</v>
      </c>
      <c r="K17" s="71">
        <f t="shared" si="5"/>
        <v>0.6183144301832567</v>
      </c>
      <c r="L17" s="71">
        <f t="shared" si="6"/>
        <v>1.0774673143623785</v>
      </c>
      <c r="M17" s="65">
        <v>11964</v>
      </c>
      <c r="N17" s="72">
        <f t="shared" si="7"/>
        <v>2.868605817452357</v>
      </c>
      <c r="O17" s="65">
        <v>11967</v>
      </c>
      <c r="P17" s="58">
        <f t="shared" si="8"/>
        <v>-3</v>
      </c>
      <c r="Q17" s="69">
        <f t="shared" si="9"/>
        <v>-0.0250689395838556</v>
      </c>
    </row>
    <row r="18" spans="1:17" s="52" customFormat="1" ht="22.5" customHeight="1">
      <c r="A18" s="63" t="s">
        <v>729</v>
      </c>
      <c r="B18" s="64">
        <f t="shared" si="0"/>
        <v>47308</v>
      </c>
      <c r="C18" s="65">
        <v>22878</v>
      </c>
      <c r="D18" s="65">
        <v>24430</v>
      </c>
      <c r="E18" s="66">
        <f t="shared" si="1"/>
        <v>93.64715513712648</v>
      </c>
      <c r="F18" s="67">
        <v>47742</v>
      </c>
      <c r="G18" s="68">
        <f t="shared" si="2"/>
        <v>-434</v>
      </c>
      <c r="H18" s="69">
        <f t="shared" si="3"/>
        <v>-0.9090528256042898</v>
      </c>
      <c r="I18" s="70">
        <v>162.35</v>
      </c>
      <c r="J18" s="71">
        <f t="shared" si="4"/>
        <v>291.3951339698183</v>
      </c>
      <c r="K18" s="71">
        <f t="shared" si="5"/>
        <v>0.8523082477596011</v>
      </c>
      <c r="L18" s="71">
        <f t="shared" si="6"/>
        <v>1.9343892346205034</v>
      </c>
      <c r="M18" s="65">
        <v>15527</v>
      </c>
      <c r="N18" s="72">
        <f t="shared" si="7"/>
        <v>3.0468216654859277</v>
      </c>
      <c r="O18" s="65">
        <v>15029</v>
      </c>
      <c r="P18" s="57">
        <f t="shared" si="8"/>
        <v>498</v>
      </c>
      <c r="Q18" s="69">
        <f t="shared" si="9"/>
        <v>3.3135937188103</v>
      </c>
    </row>
    <row r="19" spans="1:17" s="52" customFormat="1" ht="22.5" customHeight="1">
      <c r="A19" s="63" t="s">
        <v>730</v>
      </c>
      <c r="B19" s="64">
        <f t="shared" si="0"/>
        <v>266170</v>
      </c>
      <c r="C19" s="65">
        <v>130424</v>
      </c>
      <c r="D19" s="65">
        <v>135746</v>
      </c>
      <c r="E19" s="66">
        <f t="shared" si="1"/>
        <v>96.07944248817645</v>
      </c>
      <c r="F19" s="67">
        <v>260567</v>
      </c>
      <c r="G19" s="68">
        <f t="shared" si="2"/>
        <v>5603</v>
      </c>
      <c r="H19" s="69">
        <f t="shared" si="3"/>
        <v>2.1503106686571978</v>
      </c>
      <c r="I19" s="70">
        <v>138.51</v>
      </c>
      <c r="J19" s="71">
        <f t="shared" si="4"/>
        <v>1921.6663056819004</v>
      </c>
      <c r="K19" s="71">
        <f t="shared" si="5"/>
        <v>4.795359903318108</v>
      </c>
      <c r="L19" s="71">
        <f t="shared" si="6"/>
        <v>1.6503372521545174</v>
      </c>
      <c r="M19" s="65">
        <v>89533</v>
      </c>
      <c r="N19" s="72">
        <f t="shared" si="7"/>
        <v>2.9728703383110138</v>
      </c>
      <c r="O19" s="65">
        <v>83792</v>
      </c>
      <c r="P19" s="57">
        <f t="shared" si="8"/>
        <v>5741</v>
      </c>
      <c r="Q19" s="69">
        <f t="shared" si="9"/>
        <v>6.851489402329578</v>
      </c>
    </row>
    <row r="20" spans="1:17" s="52" customFormat="1" ht="22.5" customHeight="1">
      <c r="A20" s="63" t="s">
        <v>731</v>
      </c>
      <c r="B20" s="64">
        <f t="shared" si="0"/>
        <v>40550</v>
      </c>
      <c r="C20" s="65">
        <v>19466</v>
      </c>
      <c r="D20" s="65">
        <v>21084</v>
      </c>
      <c r="E20" s="66">
        <f t="shared" si="1"/>
        <v>92.32593435780687</v>
      </c>
      <c r="F20" s="67">
        <v>40607</v>
      </c>
      <c r="G20" s="68">
        <f t="shared" si="2"/>
        <v>-57</v>
      </c>
      <c r="H20" s="69">
        <f t="shared" si="3"/>
        <v>-0.14036988696530156</v>
      </c>
      <c r="I20" s="70">
        <v>69.75</v>
      </c>
      <c r="J20" s="71">
        <f t="shared" si="4"/>
        <v>581.3620071684588</v>
      </c>
      <c r="K20" s="71">
        <f t="shared" si="5"/>
        <v>0.7305550741238653</v>
      </c>
      <c r="L20" s="71">
        <f t="shared" si="6"/>
        <v>0.8310665174917161</v>
      </c>
      <c r="M20" s="65">
        <v>12457</v>
      </c>
      <c r="N20" s="72">
        <f t="shared" si="7"/>
        <v>3.255197880709641</v>
      </c>
      <c r="O20" s="65">
        <v>11780</v>
      </c>
      <c r="P20" s="57">
        <f t="shared" si="8"/>
        <v>677</v>
      </c>
      <c r="Q20" s="69">
        <f t="shared" si="9"/>
        <v>5.7470288624787775</v>
      </c>
    </row>
    <row r="21" spans="1:17" s="52" customFormat="1" ht="22.5" customHeight="1">
      <c r="A21" s="63" t="s">
        <v>732</v>
      </c>
      <c r="B21" s="64">
        <f t="shared" si="0"/>
        <v>52077</v>
      </c>
      <c r="C21" s="65">
        <v>25153</v>
      </c>
      <c r="D21" s="65">
        <v>26924</v>
      </c>
      <c r="E21" s="66">
        <f t="shared" si="1"/>
        <v>93.42222552369634</v>
      </c>
      <c r="F21" s="67">
        <v>51426</v>
      </c>
      <c r="G21" s="68">
        <f t="shared" si="2"/>
        <v>651</v>
      </c>
      <c r="H21" s="69">
        <f t="shared" si="3"/>
        <v>1.2658966281647417</v>
      </c>
      <c r="I21" s="70">
        <v>126.85</v>
      </c>
      <c r="J21" s="71">
        <f t="shared" si="4"/>
        <v>410.5400078833268</v>
      </c>
      <c r="K21" s="71">
        <f t="shared" si="5"/>
        <v>0.9382272896460798</v>
      </c>
      <c r="L21" s="71">
        <f t="shared" si="6"/>
        <v>1.5114091432806336</v>
      </c>
      <c r="M21" s="65">
        <v>17527</v>
      </c>
      <c r="N21" s="72">
        <f t="shared" si="7"/>
        <v>2.971244365835568</v>
      </c>
      <c r="O21" s="65">
        <v>15880</v>
      </c>
      <c r="P21" s="57">
        <f t="shared" si="8"/>
        <v>1647</v>
      </c>
      <c r="Q21" s="69">
        <f t="shared" si="9"/>
        <v>10.371536523929471</v>
      </c>
    </row>
    <row r="22" spans="1:17" s="52" customFormat="1" ht="22.5" customHeight="1">
      <c r="A22" s="63" t="s">
        <v>733</v>
      </c>
      <c r="B22" s="64">
        <f t="shared" si="0"/>
        <v>37768</v>
      </c>
      <c r="C22" s="65">
        <v>18260</v>
      </c>
      <c r="D22" s="65">
        <v>19508</v>
      </c>
      <c r="E22" s="66">
        <f t="shared" si="1"/>
        <v>93.60262456428133</v>
      </c>
      <c r="F22" s="67">
        <v>38257</v>
      </c>
      <c r="G22" s="68">
        <f t="shared" si="2"/>
        <v>-489</v>
      </c>
      <c r="H22" s="69">
        <f t="shared" si="3"/>
        <v>-1.2781974540606948</v>
      </c>
      <c r="I22" s="70">
        <v>97.13</v>
      </c>
      <c r="J22" s="71">
        <f t="shared" si="4"/>
        <v>388.8396993719757</v>
      </c>
      <c r="K22" s="71">
        <f t="shared" si="5"/>
        <v>0.6804341316771924</v>
      </c>
      <c r="L22" s="71">
        <f t="shared" si="6"/>
        <v>1.1572973597701846</v>
      </c>
      <c r="M22" s="65">
        <v>12442</v>
      </c>
      <c r="N22" s="72">
        <f t="shared" si="7"/>
        <v>3.035524835235493</v>
      </c>
      <c r="O22" s="65">
        <v>11778</v>
      </c>
      <c r="P22" s="57">
        <f t="shared" si="8"/>
        <v>664</v>
      </c>
      <c r="Q22" s="69">
        <f t="shared" si="9"/>
        <v>5.637629478689082</v>
      </c>
    </row>
    <row r="23" spans="1:17" s="52" customFormat="1" ht="22.5" customHeight="1">
      <c r="A23" s="63" t="s">
        <v>734</v>
      </c>
      <c r="B23" s="64">
        <f t="shared" si="0"/>
        <v>213037</v>
      </c>
      <c r="C23" s="65">
        <v>100740</v>
      </c>
      <c r="D23" s="65">
        <v>112297</v>
      </c>
      <c r="E23" s="66">
        <f t="shared" si="1"/>
        <v>89.70854074463254</v>
      </c>
      <c r="F23" s="67">
        <v>202544</v>
      </c>
      <c r="G23" s="68">
        <f t="shared" si="2"/>
        <v>10493</v>
      </c>
      <c r="H23" s="69">
        <f t="shared" si="3"/>
        <v>5.180602733233273</v>
      </c>
      <c r="I23" s="70">
        <v>101.96</v>
      </c>
      <c r="J23" s="71">
        <f t="shared" si="4"/>
        <v>2089.4174185955276</v>
      </c>
      <c r="K23" s="71">
        <f t="shared" si="5"/>
        <v>3.8381075542817737</v>
      </c>
      <c r="L23" s="71">
        <f t="shared" si="6"/>
        <v>1.214846482056708</v>
      </c>
      <c r="M23" s="65">
        <v>79131</v>
      </c>
      <c r="N23" s="72">
        <f t="shared" si="7"/>
        <v>2.692206594128723</v>
      </c>
      <c r="O23" s="65">
        <v>71363</v>
      </c>
      <c r="P23" s="57">
        <f t="shared" si="8"/>
        <v>7768</v>
      </c>
      <c r="Q23" s="69">
        <f t="shared" si="9"/>
        <v>10.885192606813055</v>
      </c>
    </row>
    <row r="24" spans="1:17" s="52" customFormat="1" ht="22.5" customHeight="1">
      <c r="A24" s="63" t="s">
        <v>735</v>
      </c>
      <c r="B24" s="64">
        <f t="shared" si="0"/>
        <v>76682</v>
      </c>
      <c r="C24" s="65">
        <v>36896</v>
      </c>
      <c r="D24" s="65">
        <v>39786</v>
      </c>
      <c r="E24" s="66">
        <f t="shared" si="1"/>
        <v>92.73613834011965</v>
      </c>
      <c r="F24" s="67">
        <v>78653</v>
      </c>
      <c r="G24" s="68">
        <f t="shared" si="2"/>
        <v>-1971</v>
      </c>
      <c r="H24" s="69">
        <f t="shared" si="3"/>
        <v>-2.5059438292245684</v>
      </c>
      <c r="I24" s="70">
        <v>120.13</v>
      </c>
      <c r="J24" s="71">
        <f t="shared" si="4"/>
        <v>638.3251477565971</v>
      </c>
      <c r="K24" s="71">
        <f t="shared" si="5"/>
        <v>1.3815147766699443</v>
      </c>
      <c r="L24" s="71">
        <f t="shared" si="6"/>
        <v>1.4313407992298188</v>
      </c>
      <c r="M24" s="65">
        <v>24131</v>
      </c>
      <c r="N24" s="72">
        <f t="shared" si="7"/>
        <v>3.1777381791057144</v>
      </c>
      <c r="O24" s="65">
        <v>23446</v>
      </c>
      <c r="P24" s="57">
        <f t="shared" si="8"/>
        <v>685</v>
      </c>
      <c r="Q24" s="69">
        <f t="shared" si="9"/>
        <v>2.92160709715943</v>
      </c>
    </row>
    <row r="25" spans="1:17" s="52" customFormat="1" ht="22.5" customHeight="1">
      <c r="A25" s="63" t="s">
        <v>736</v>
      </c>
      <c r="B25" s="64">
        <f t="shared" si="0"/>
        <v>96020</v>
      </c>
      <c r="C25" s="65">
        <v>47035</v>
      </c>
      <c r="D25" s="65">
        <v>48985</v>
      </c>
      <c r="E25" s="66">
        <f t="shared" si="1"/>
        <v>96.01918954782076</v>
      </c>
      <c r="F25" s="67">
        <v>97632</v>
      </c>
      <c r="G25" s="68">
        <f t="shared" si="2"/>
        <v>-1612</v>
      </c>
      <c r="H25" s="69">
        <f t="shared" si="3"/>
        <v>-1.6510980006555227</v>
      </c>
      <c r="I25" s="70">
        <v>34.4</v>
      </c>
      <c r="J25" s="71">
        <f t="shared" si="4"/>
        <v>2791.279069767442</v>
      </c>
      <c r="K25" s="71">
        <f t="shared" si="5"/>
        <v>1.7299111767539719</v>
      </c>
      <c r="L25" s="71">
        <f t="shared" si="6"/>
        <v>0.4098736659744091</v>
      </c>
      <c r="M25" s="65">
        <v>32633</v>
      </c>
      <c r="N25" s="72">
        <f t="shared" si="7"/>
        <v>2.94242024944075</v>
      </c>
      <c r="O25" s="65">
        <v>31726</v>
      </c>
      <c r="P25" s="57">
        <f t="shared" si="8"/>
        <v>907</v>
      </c>
      <c r="Q25" s="69">
        <f t="shared" si="9"/>
        <v>2.858853936834142</v>
      </c>
    </row>
    <row r="26" spans="1:17" s="52" customFormat="1" ht="22.5" customHeight="1">
      <c r="A26" s="63" t="s">
        <v>737</v>
      </c>
      <c r="B26" s="64">
        <f t="shared" si="0"/>
        <v>153762</v>
      </c>
      <c r="C26" s="65">
        <v>73500</v>
      </c>
      <c r="D26" s="65">
        <v>80262</v>
      </c>
      <c r="E26" s="66">
        <f t="shared" si="1"/>
        <v>91.57509157509158</v>
      </c>
      <c r="F26" s="67">
        <v>144539</v>
      </c>
      <c r="G26" s="68">
        <f t="shared" si="2"/>
        <v>9223</v>
      </c>
      <c r="H26" s="69">
        <f t="shared" si="3"/>
        <v>6.380976760597486</v>
      </c>
      <c r="I26" s="70">
        <v>53.44</v>
      </c>
      <c r="J26" s="71">
        <f t="shared" si="4"/>
        <v>2877.2829341317365</v>
      </c>
      <c r="K26" s="71">
        <f t="shared" si="5"/>
        <v>2.7701999829206856</v>
      </c>
      <c r="L26" s="71">
        <f t="shared" si="6"/>
        <v>0.6367339741183844</v>
      </c>
      <c r="M26" s="65">
        <v>54766</v>
      </c>
      <c r="N26" s="72">
        <f t="shared" si="7"/>
        <v>2.8076178650987837</v>
      </c>
      <c r="O26" s="65">
        <v>48522</v>
      </c>
      <c r="P26" s="57">
        <f t="shared" si="8"/>
        <v>6244</v>
      </c>
      <c r="Q26" s="69">
        <f t="shared" si="9"/>
        <v>12.868389596471705</v>
      </c>
    </row>
    <row r="27" spans="1:17" s="52" customFormat="1" ht="22.5" customHeight="1">
      <c r="A27" s="63" t="s">
        <v>738</v>
      </c>
      <c r="B27" s="64">
        <f t="shared" si="0"/>
        <v>49432</v>
      </c>
      <c r="C27" s="65">
        <v>24042</v>
      </c>
      <c r="D27" s="65">
        <v>25390</v>
      </c>
      <c r="E27" s="66">
        <f t="shared" si="1"/>
        <v>94.6908231587239</v>
      </c>
      <c r="F27" s="67">
        <v>48214</v>
      </c>
      <c r="G27" s="68">
        <f t="shared" si="2"/>
        <v>1218</v>
      </c>
      <c r="H27" s="69">
        <f t="shared" si="3"/>
        <v>2.5262371925166964</v>
      </c>
      <c r="I27" s="70">
        <v>93.69</v>
      </c>
      <c r="J27" s="71">
        <f t="shared" si="4"/>
        <v>527.6123385633472</v>
      </c>
      <c r="K27" s="71">
        <f t="shared" si="5"/>
        <v>0.8905745603968167</v>
      </c>
      <c r="L27" s="71">
        <f t="shared" si="6"/>
        <v>1.1163099931727438</v>
      </c>
      <c r="M27" s="65">
        <v>14881</v>
      </c>
      <c r="N27" s="72">
        <f t="shared" si="7"/>
        <v>3.3218197701767354</v>
      </c>
      <c r="O27" s="65">
        <v>13881</v>
      </c>
      <c r="P27" s="57">
        <f t="shared" si="8"/>
        <v>1000</v>
      </c>
      <c r="Q27" s="69">
        <f t="shared" si="9"/>
        <v>7.204091924212953</v>
      </c>
    </row>
    <row r="28" spans="1:17" s="52" customFormat="1" ht="22.5" customHeight="1">
      <c r="A28" s="63" t="s">
        <v>739</v>
      </c>
      <c r="B28" s="64">
        <f t="shared" si="0"/>
        <v>111737</v>
      </c>
      <c r="C28" s="65">
        <v>54476</v>
      </c>
      <c r="D28" s="65">
        <v>57261</v>
      </c>
      <c r="E28" s="66">
        <f t="shared" si="1"/>
        <v>95.13630568799009</v>
      </c>
      <c r="F28" s="67">
        <v>96279</v>
      </c>
      <c r="G28" s="68">
        <f t="shared" si="2"/>
        <v>15458</v>
      </c>
      <c r="H28" s="69">
        <f t="shared" si="3"/>
        <v>16.05542226238328</v>
      </c>
      <c r="I28" s="70">
        <v>210.22</v>
      </c>
      <c r="J28" s="71">
        <f t="shared" si="4"/>
        <v>531.5241175910951</v>
      </c>
      <c r="K28" s="71">
        <f t="shared" si="5"/>
        <v>2.0130710805765317</v>
      </c>
      <c r="L28" s="71">
        <f t="shared" si="6"/>
        <v>2.5047570366610548</v>
      </c>
      <c r="M28" s="65">
        <v>34374</v>
      </c>
      <c r="N28" s="72">
        <f t="shared" si="7"/>
        <v>3.2506254727410253</v>
      </c>
      <c r="O28" s="65">
        <v>28375</v>
      </c>
      <c r="P28" s="57">
        <f t="shared" si="8"/>
        <v>5999</v>
      </c>
      <c r="Q28" s="69">
        <f t="shared" si="9"/>
        <v>21.141850220264317</v>
      </c>
    </row>
    <row r="29" spans="1:17" s="52" customFormat="1" ht="22.5" customHeight="1">
      <c r="A29" s="73" t="s">
        <v>740</v>
      </c>
      <c r="B29" s="74">
        <f t="shared" si="0"/>
        <v>51104</v>
      </c>
      <c r="C29" s="75">
        <v>24765</v>
      </c>
      <c r="D29" s="75">
        <v>26339</v>
      </c>
      <c r="E29" s="76">
        <f t="shared" si="1"/>
        <v>94.02407076958123</v>
      </c>
      <c r="F29" s="77">
        <v>51706</v>
      </c>
      <c r="G29" s="104">
        <f t="shared" si="2"/>
        <v>-602</v>
      </c>
      <c r="H29" s="81">
        <f t="shared" si="3"/>
        <v>-1.1642749390786369</v>
      </c>
      <c r="I29" s="78">
        <v>150.18</v>
      </c>
      <c r="J29" s="79">
        <f t="shared" si="4"/>
        <v>340.28499134372083</v>
      </c>
      <c r="K29" s="79">
        <f t="shared" si="5"/>
        <v>0.9206975710980522</v>
      </c>
      <c r="L29" s="79">
        <f t="shared" si="6"/>
        <v>1.7893845103499058</v>
      </c>
      <c r="M29" s="75">
        <v>14631</v>
      </c>
      <c r="N29" s="80">
        <f t="shared" si="7"/>
        <v>3.492857631057344</v>
      </c>
      <c r="O29" s="75">
        <v>13925</v>
      </c>
      <c r="P29" s="44">
        <f t="shared" si="8"/>
        <v>706</v>
      </c>
      <c r="Q29" s="81">
        <f t="shared" si="9"/>
        <v>5.070017953321364</v>
      </c>
    </row>
    <row r="30" spans="1:17" s="52" customFormat="1" ht="22.5" customHeight="1">
      <c r="A30" s="93" t="s">
        <v>741</v>
      </c>
      <c r="B30" s="94">
        <f t="shared" si="0"/>
        <v>46325</v>
      </c>
      <c r="C30" s="95">
        <v>21968</v>
      </c>
      <c r="D30" s="95">
        <v>24357</v>
      </c>
      <c r="E30" s="96">
        <f t="shared" si="1"/>
        <v>90.19173132980252</v>
      </c>
      <c r="F30" s="97">
        <v>44752</v>
      </c>
      <c r="G30" s="98">
        <f t="shared" si="2"/>
        <v>1573</v>
      </c>
      <c r="H30" s="99">
        <f t="shared" si="3"/>
        <v>3.514926707186271</v>
      </c>
      <c r="I30" s="100">
        <v>377.61</v>
      </c>
      <c r="J30" s="101">
        <f t="shared" si="4"/>
        <v>122.67948412383146</v>
      </c>
      <c r="K30" s="101">
        <f t="shared" si="5"/>
        <v>0.8345983676643172</v>
      </c>
      <c r="L30" s="101">
        <f t="shared" si="6"/>
        <v>4.4991975293196695</v>
      </c>
      <c r="M30" s="95">
        <v>14585</v>
      </c>
      <c r="N30" s="102">
        <f t="shared" si="7"/>
        <v>3.1762084333219063</v>
      </c>
      <c r="O30" s="95">
        <v>13228</v>
      </c>
      <c r="P30" s="97">
        <f t="shared" si="8"/>
        <v>1357</v>
      </c>
      <c r="Q30" s="99">
        <f t="shared" si="9"/>
        <v>10.258542485636529</v>
      </c>
    </row>
    <row r="31" ht="12">
      <c r="Q31" s="103"/>
    </row>
  </sheetData>
  <mergeCells count="12">
    <mergeCell ref="B4:E4"/>
    <mergeCell ref="B3:H3"/>
    <mergeCell ref="A3:A5"/>
    <mergeCell ref="P4:Q4"/>
    <mergeCell ref="J3:J5"/>
    <mergeCell ref="I3:I5"/>
    <mergeCell ref="K3:L4"/>
    <mergeCell ref="M4:N4"/>
    <mergeCell ref="O4:O5"/>
    <mergeCell ref="M3:Q3"/>
    <mergeCell ref="G4:H4"/>
    <mergeCell ref="F4:F5"/>
  </mergeCells>
  <hyperlinks>
    <hyperlink ref="A1" location="目次!A4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2" sqref="A2"/>
    </sheetView>
  </sheetViews>
  <sheetFormatPr defaultColWidth="9.00390625" defaultRowHeight="13.5"/>
  <cols>
    <col min="1" max="1" width="12.375" style="0" customWidth="1"/>
    <col min="2" max="2" width="9.50390625" style="0" customWidth="1"/>
    <col min="3" max="3" width="3.125" style="0" customWidth="1"/>
    <col min="5" max="5" width="3.125" style="0" customWidth="1"/>
    <col min="7" max="7" width="3.125" style="0" customWidth="1"/>
    <col min="9" max="9" width="3.125" style="0" customWidth="1"/>
    <col min="11" max="11" width="3.125" style="0" customWidth="1"/>
    <col min="13" max="13" width="3.125" style="0" customWidth="1"/>
  </cols>
  <sheetData>
    <row r="1" s="2" customFormat="1" ht="15" customHeight="1">
      <c r="A1" s="751" t="s">
        <v>1002</v>
      </c>
    </row>
    <row r="2" ht="17.25" customHeight="1">
      <c r="A2" s="1" t="s">
        <v>644</v>
      </c>
    </row>
    <row r="3" spans="1:13" ht="17.25" customHeight="1">
      <c r="A3" s="143" t="s">
        <v>759</v>
      </c>
      <c r="B3" s="744" t="s">
        <v>760</v>
      </c>
      <c r="C3" s="746"/>
      <c r="D3" s="745" t="s">
        <v>761</v>
      </c>
      <c r="E3" s="745"/>
      <c r="F3" s="744" t="s">
        <v>762</v>
      </c>
      <c r="G3" s="746"/>
      <c r="H3" s="745" t="s">
        <v>763</v>
      </c>
      <c r="I3" s="745"/>
      <c r="J3" s="744" t="s">
        <v>764</v>
      </c>
      <c r="K3" s="745"/>
      <c r="L3" s="744" t="s">
        <v>782</v>
      </c>
      <c r="M3" s="746"/>
    </row>
    <row r="4" spans="1:13" ht="18.75" customHeight="1">
      <c r="A4" s="144" t="s">
        <v>765</v>
      </c>
      <c r="B4" s="149">
        <v>100</v>
      </c>
      <c r="C4" s="141" t="s">
        <v>766</v>
      </c>
      <c r="D4" s="151">
        <v>100</v>
      </c>
      <c r="E4" s="147" t="s">
        <v>766</v>
      </c>
      <c r="F4" s="149">
        <v>100</v>
      </c>
      <c r="G4" s="141" t="s">
        <v>766</v>
      </c>
      <c r="H4" s="151">
        <v>100</v>
      </c>
      <c r="I4" s="147" t="s">
        <v>766</v>
      </c>
      <c r="J4" s="149">
        <v>100</v>
      </c>
      <c r="K4" s="147" t="s">
        <v>766</v>
      </c>
      <c r="L4" s="149">
        <v>100</v>
      </c>
      <c r="M4" s="141" t="s">
        <v>766</v>
      </c>
    </row>
    <row r="5" spans="1:13" ht="18.75" customHeight="1">
      <c r="A5" s="145" t="s">
        <v>767</v>
      </c>
      <c r="B5" s="149">
        <v>8.6</v>
      </c>
      <c r="C5" s="141"/>
      <c r="D5" s="151">
        <v>7.4</v>
      </c>
      <c r="E5" s="147"/>
      <c r="F5" s="149">
        <v>6.5</v>
      </c>
      <c r="G5" s="141"/>
      <c r="H5" s="151">
        <v>5.2</v>
      </c>
      <c r="I5" s="147"/>
      <c r="J5" s="149">
        <v>4.2</v>
      </c>
      <c r="K5" s="147"/>
      <c r="L5" s="149">
        <v>4.3</v>
      </c>
      <c r="M5" s="141"/>
    </row>
    <row r="6" spans="1:13" ht="18.75" customHeight="1">
      <c r="A6" s="145" t="s">
        <v>768</v>
      </c>
      <c r="B6" s="149">
        <v>7.4</v>
      </c>
      <c r="C6" s="141"/>
      <c r="D6" s="151">
        <v>7.9</v>
      </c>
      <c r="E6" s="147"/>
      <c r="F6" s="149">
        <v>6.8</v>
      </c>
      <c r="G6" s="141"/>
      <c r="H6" s="151">
        <v>5.9</v>
      </c>
      <c r="I6" s="147"/>
      <c r="J6" s="149">
        <v>4.7</v>
      </c>
      <c r="K6" s="147"/>
      <c r="L6" s="149">
        <v>4</v>
      </c>
      <c r="M6" s="141"/>
    </row>
    <row r="7" spans="1:13" ht="18.75" customHeight="1">
      <c r="A7" s="145" t="s">
        <v>769</v>
      </c>
      <c r="B7" s="149">
        <v>6.5</v>
      </c>
      <c r="C7" s="141"/>
      <c r="D7" s="151">
        <v>6.7</v>
      </c>
      <c r="E7" s="147"/>
      <c r="F7" s="149">
        <v>7.3</v>
      </c>
      <c r="G7" s="141"/>
      <c r="H7" s="151">
        <v>6</v>
      </c>
      <c r="I7" s="147"/>
      <c r="J7" s="149">
        <v>5.5</v>
      </c>
      <c r="K7" s="147"/>
      <c r="L7" s="149">
        <v>4.3</v>
      </c>
      <c r="M7" s="141"/>
    </row>
    <row r="8" spans="1:13" ht="18.75" customHeight="1">
      <c r="A8" s="145" t="s">
        <v>770</v>
      </c>
      <c r="B8" s="149">
        <v>6.7</v>
      </c>
      <c r="C8" s="141"/>
      <c r="D8" s="151">
        <v>6.7</v>
      </c>
      <c r="E8" s="147"/>
      <c r="F8" s="149">
        <v>6.9</v>
      </c>
      <c r="G8" s="141"/>
      <c r="H8" s="151">
        <v>7.3</v>
      </c>
      <c r="I8" s="147"/>
      <c r="J8" s="149">
        <v>6.3</v>
      </c>
      <c r="K8" s="147"/>
      <c r="L8" s="149">
        <v>5.3</v>
      </c>
      <c r="M8" s="141"/>
    </row>
    <row r="9" spans="1:13" ht="18.75" customHeight="1">
      <c r="A9" s="145" t="s">
        <v>771</v>
      </c>
      <c r="B9" s="149">
        <v>8.3</v>
      </c>
      <c r="C9" s="141"/>
      <c r="D9" s="151">
        <v>6.8</v>
      </c>
      <c r="E9" s="147"/>
      <c r="F9" s="149">
        <v>6.8</v>
      </c>
      <c r="G9" s="141"/>
      <c r="H9" s="151">
        <v>6.8</v>
      </c>
      <c r="I9" s="147"/>
      <c r="J9" s="149">
        <v>7</v>
      </c>
      <c r="K9" s="147"/>
      <c r="L9" s="149">
        <v>5.9</v>
      </c>
      <c r="M9" s="141"/>
    </row>
    <row r="10" spans="1:13" ht="18.75" customHeight="1">
      <c r="A10" s="145" t="s">
        <v>772</v>
      </c>
      <c r="B10" s="149">
        <v>10.4</v>
      </c>
      <c r="C10" s="141"/>
      <c r="D10" s="151">
        <v>8.2</v>
      </c>
      <c r="E10" s="147"/>
      <c r="F10" s="149">
        <v>6.8</v>
      </c>
      <c r="G10" s="141"/>
      <c r="H10" s="151">
        <v>7</v>
      </c>
      <c r="I10" s="147"/>
      <c r="J10" s="149">
        <v>6.7</v>
      </c>
      <c r="K10" s="147"/>
      <c r="L10" s="149">
        <v>7.5</v>
      </c>
      <c r="M10" s="141"/>
    </row>
    <row r="11" spans="1:13" ht="18.75" customHeight="1">
      <c r="A11" s="145" t="s">
        <v>773</v>
      </c>
      <c r="B11" s="149">
        <v>8.4</v>
      </c>
      <c r="C11" s="141"/>
      <c r="D11" s="151">
        <v>10</v>
      </c>
      <c r="E11" s="147"/>
      <c r="F11" s="149">
        <v>7.8</v>
      </c>
      <c r="G11" s="141"/>
      <c r="H11" s="151">
        <v>6.9</v>
      </c>
      <c r="I11" s="147"/>
      <c r="J11" s="149">
        <v>6.7</v>
      </c>
      <c r="K11" s="147"/>
      <c r="L11" s="149">
        <v>7.6</v>
      </c>
      <c r="M11" s="141"/>
    </row>
    <row r="12" spans="1:13" ht="18.75" customHeight="1">
      <c r="A12" s="145" t="s">
        <v>774</v>
      </c>
      <c r="B12" s="149">
        <v>7.4</v>
      </c>
      <c r="C12" s="141"/>
      <c r="D12" s="151">
        <v>8</v>
      </c>
      <c r="E12" s="147"/>
      <c r="F12" s="149">
        <v>9.6</v>
      </c>
      <c r="G12" s="141"/>
      <c r="H12" s="151">
        <v>7.3</v>
      </c>
      <c r="I12" s="147"/>
      <c r="J12" s="149">
        <v>6.4</v>
      </c>
      <c r="K12" s="147"/>
      <c r="L12" s="149">
        <v>6.9</v>
      </c>
      <c r="M12" s="141"/>
    </row>
    <row r="13" spans="1:13" ht="18.75" customHeight="1">
      <c r="A13" s="145" t="s">
        <v>775</v>
      </c>
      <c r="B13" s="149">
        <v>7.4</v>
      </c>
      <c r="C13" s="141"/>
      <c r="D13" s="151">
        <v>7</v>
      </c>
      <c r="E13" s="147"/>
      <c r="F13" s="149">
        <v>7.3</v>
      </c>
      <c r="G13" s="141"/>
      <c r="H13" s="151">
        <v>8.9</v>
      </c>
      <c r="I13" s="147"/>
      <c r="J13" s="149">
        <v>7</v>
      </c>
      <c r="K13" s="147"/>
      <c r="L13" s="149">
        <v>6.3</v>
      </c>
      <c r="M13" s="141"/>
    </row>
    <row r="14" spans="1:13" ht="18.75" customHeight="1">
      <c r="A14" s="145" t="s">
        <v>776</v>
      </c>
      <c r="B14" s="149">
        <v>6.8</v>
      </c>
      <c r="C14" s="141"/>
      <c r="D14" s="151">
        <v>6.9</v>
      </c>
      <c r="E14" s="147"/>
      <c r="F14" s="149">
        <v>6.7</v>
      </c>
      <c r="G14" s="141"/>
      <c r="H14" s="151">
        <v>7.2</v>
      </c>
      <c r="I14" s="147"/>
      <c r="J14" s="149">
        <v>9</v>
      </c>
      <c r="K14" s="147"/>
      <c r="L14" s="149">
        <v>6.8</v>
      </c>
      <c r="M14" s="141"/>
    </row>
    <row r="15" spans="1:13" ht="18.75" customHeight="1">
      <c r="A15" s="145" t="s">
        <v>777</v>
      </c>
      <c r="B15" s="149">
        <v>5.4</v>
      </c>
      <c r="C15" s="141"/>
      <c r="D15" s="151">
        <v>6.3</v>
      </c>
      <c r="E15" s="147"/>
      <c r="F15" s="149">
        <v>6.7</v>
      </c>
      <c r="G15" s="141"/>
      <c r="H15" s="151">
        <v>6.8</v>
      </c>
      <c r="I15" s="147"/>
      <c r="J15" s="149">
        <v>7.6</v>
      </c>
      <c r="K15" s="147"/>
      <c r="L15" s="149">
        <v>8.7</v>
      </c>
      <c r="M15" s="141"/>
    </row>
    <row r="16" spans="1:13" ht="18.75" customHeight="1">
      <c r="A16" s="145" t="s">
        <v>778</v>
      </c>
      <c r="B16" s="149">
        <v>4.2</v>
      </c>
      <c r="C16" s="141"/>
      <c r="D16" s="151">
        <v>5</v>
      </c>
      <c r="E16" s="147"/>
      <c r="F16" s="149">
        <v>6</v>
      </c>
      <c r="G16" s="141"/>
      <c r="H16" s="151">
        <v>6.6</v>
      </c>
      <c r="I16" s="147"/>
      <c r="J16" s="149">
        <v>7</v>
      </c>
      <c r="K16" s="147"/>
      <c r="L16" s="149">
        <v>7.3</v>
      </c>
      <c r="M16" s="141"/>
    </row>
    <row r="17" spans="1:13" ht="18.75" customHeight="1">
      <c r="A17" s="145" t="s">
        <v>779</v>
      </c>
      <c r="B17" s="149">
        <v>4</v>
      </c>
      <c r="C17" s="141"/>
      <c r="D17" s="151">
        <v>3.7</v>
      </c>
      <c r="E17" s="147"/>
      <c r="F17" s="149">
        <v>4.5</v>
      </c>
      <c r="G17" s="141"/>
      <c r="H17" s="151">
        <v>5.7</v>
      </c>
      <c r="I17" s="147"/>
      <c r="J17" s="149">
        <v>6.6</v>
      </c>
      <c r="K17" s="147"/>
      <c r="L17" s="149">
        <v>6.5</v>
      </c>
      <c r="M17" s="141"/>
    </row>
    <row r="18" spans="1:13" ht="18.75" customHeight="1">
      <c r="A18" s="145" t="s">
        <v>780</v>
      </c>
      <c r="B18" s="149">
        <v>8.5</v>
      </c>
      <c r="C18" s="141"/>
      <c r="D18" s="151">
        <v>9.5</v>
      </c>
      <c r="E18" s="147"/>
      <c r="F18" s="149">
        <v>10.2</v>
      </c>
      <c r="G18" s="141"/>
      <c r="H18" s="151">
        <v>12.1</v>
      </c>
      <c r="I18" s="147"/>
      <c r="J18" s="149">
        <v>15</v>
      </c>
      <c r="K18" s="147"/>
      <c r="L18" s="149">
        <v>18.4</v>
      </c>
      <c r="M18" s="141"/>
    </row>
    <row r="19" spans="1:13" ht="18.75" customHeight="1">
      <c r="A19" s="146" t="s">
        <v>781</v>
      </c>
      <c r="B19" s="150">
        <v>0</v>
      </c>
      <c r="C19" s="142"/>
      <c r="D19" s="152">
        <v>0</v>
      </c>
      <c r="E19" s="148"/>
      <c r="F19" s="150">
        <v>0.1</v>
      </c>
      <c r="G19" s="142"/>
      <c r="H19" s="152">
        <v>0.3</v>
      </c>
      <c r="I19" s="148"/>
      <c r="J19" s="150">
        <v>0.2</v>
      </c>
      <c r="K19" s="148"/>
      <c r="L19" s="150">
        <v>0.2</v>
      </c>
      <c r="M19" s="142"/>
    </row>
    <row r="20" spans="1:2" ht="13.5">
      <c r="A20" s="1"/>
      <c r="B20" s="1"/>
    </row>
    <row r="21" spans="1:2" ht="13.5">
      <c r="A21" s="1"/>
      <c r="B21" s="1"/>
    </row>
    <row r="22" spans="1:2" ht="13.5">
      <c r="A22" s="1"/>
      <c r="B22" s="1"/>
    </row>
    <row r="23" ht="13.5">
      <c r="A23" s="1"/>
    </row>
    <row r="24" spans="1:2" ht="13.5">
      <c r="A24" s="1"/>
      <c r="B24" s="1"/>
    </row>
    <row r="25" spans="1:2" ht="13.5">
      <c r="A25" s="1"/>
      <c r="B25" s="1"/>
    </row>
    <row r="26" spans="1:2" ht="13.5">
      <c r="A26" s="1"/>
      <c r="B26" s="1"/>
    </row>
    <row r="27" spans="1:2" ht="13.5">
      <c r="A27" s="1"/>
      <c r="B27" s="1"/>
    </row>
    <row r="28" spans="1:2" ht="13.5">
      <c r="A28" s="1"/>
      <c r="B28" s="1"/>
    </row>
    <row r="29" spans="1:2" ht="13.5">
      <c r="A29" s="1"/>
      <c r="B29" s="1"/>
    </row>
  </sheetData>
  <mergeCells count="6">
    <mergeCell ref="J3:K3"/>
    <mergeCell ref="L3:M3"/>
    <mergeCell ref="B3:C3"/>
    <mergeCell ref="D3:E3"/>
    <mergeCell ref="F3:G3"/>
    <mergeCell ref="H3:I3"/>
  </mergeCells>
  <hyperlinks>
    <hyperlink ref="A1" location="目次!A5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33"/>
  <sheetViews>
    <sheetView workbookViewId="0" topLeftCell="A1">
      <selection activeCell="A2" sqref="A2"/>
    </sheetView>
  </sheetViews>
  <sheetFormatPr defaultColWidth="9.00390625" defaultRowHeight="13.5"/>
  <cols>
    <col min="1" max="2" width="10.25390625" style="105" customWidth="1"/>
    <col min="3" max="3" width="2.375" style="105" customWidth="1"/>
    <col min="4" max="4" width="10.25390625" style="105" customWidth="1"/>
    <col min="5" max="5" width="2.375" style="105" customWidth="1"/>
    <col min="6" max="6" width="10.25390625" style="105" customWidth="1"/>
    <col min="7" max="7" width="2.375" style="105" customWidth="1"/>
    <col min="8" max="8" width="10.25390625" style="105" customWidth="1"/>
    <col min="9" max="9" width="2.375" style="105" customWidth="1"/>
    <col min="10" max="10" width="10.25390625" style="105" customWidth="1"/>
    <col min="11" max="11" width="2.375" style="105" customWidth="1"/>
    <col min="12" max="12" width="4.875" style="105" customWidth="1"/>
    <col min="13" max="13" width="11.00390625" style="105" customWidth="1"/>
    <col min="14" max="16384" width="8.00390625" style="105" customWidth="1"/>
  </cols>
  <sheetData>
    <row r="1" s="2" customFormat="1" ht="15" customHeight="1">
      <c r="A1" s="751" t="s">
        <v>1002</v>
      </c>
    </row>
    <row r="2" s="3" customFormat="1" ht="17.25" customHeight="1">
      <c r="A2" s="2" t="s">
        <v>748</v>
      </c>
    </row>
    <row r="3" spans="1:11" ht="21" customHeight="1">
      <c r="A3" s="8" t="s">
        <v>656</v>
      </c>
      <c r="B3" s="747" t="s">
        <v>749</v>
      </c>
      <c r="C3" s="747"/>
      <c r="D3" s="747" t="s">
        <v>750</v>
      </c>
      <c r="E3" s="747"/>
      <c r="F3" s="747" t="s">
        <v>746</v>
      </c>
      <c r="G3" s="747"/>
      <c r="H3" s="747" t="s">
        <v>751</v>
      </c>
      <c r="I3" s="747"/>
      <c r="J3" s="747" t="s">
        <v>752</v>
      </c>
      <c r="K3" s="747"/>
    </row>
    <row r="4" spans="1:11" ht="12.75" customHeight="1">
      <c r="A4" s="4"/>
      <c r="B4" s="109"/>
      <c r="C4" s="110" t="s">
        <v>667</v>
      </c>
      <c r="D4" s="109"/>
      <c r="E4" s="110" t="s">
        <v>668</v>
      </c>
      <c r="F4" s="111"/>
      <c r="G4" s="110" t="s">
        <v>667</v>
      </c>
      <c r="H4" s="112"/>
      <c r="I4" s="114" t="s">
        <v>668</v>
      </c>
      <c r="J4" s="111"/>
      <c r="K4" s="110" t="s">
        <v>668</v>
      </c>
    </row>
    <row r="5" spans="1:11" ht="12.75" customHeight="1" hidden="1">
      <c r="A5" s="118" t="s">
        <v>742</v>
      </c>
      <c r="B5" s="115">
        <v>70938</v>
      </c>
      <c r="C5" s="116"/>
      <c r="D5" s="119" t="e">
        <f>(B5-#REF!)/#REF!*100</f>
        <v>#REF!</v>
      </c>
      <c r="E5" s="116"/>
      <c r="F5" s="115">
        <v>5217</v>
      </c>
      <c r="G5" s="116"/>
      <c r="H5" s="120" t="e">
        <f>(F5-#REF!)/#REF!*100</f>
        <v>#REF!</v>
      </c>
      <c r="I5" s="117"/>
      <c r="J5" s="120">
        <f aca="true" t="shared" si="0" ref="J5:J11">F5/B5*100</f>
        <v>7.354309396938172</v>
      </c>
      <c r="K5" s="116"/>
    </row>
    <row r="6" spans="1:11" ht="16.5" customHeight="1">
      <c r="A6" s="118" t="s">
        <v>753</v>
      </c>
      <c r="B6" s="121">
        <v>76211</v>
      </c>
      <c r="C6" s="122"/>
      <c r="D6" s="119">
        <f aca="true" t="shared" si="1" ref="D6:D11">(B6-B5)/B5*100</f>
        <v>7.433251571795088</v>
      </c>
      <c r="E6" s="122"/>
      <c r="F6" s="121">
        <v>6497</v>
      </c>
      <c r="G6" s="123"/>
      <c r="H6" s="120">
        <f aca="true" t="shared" si="2" ref="H6:H11">(F6-F5)/F5*100</f>
        <v>24.535173471343686</v>
      </c>
      <c r="I6" s="123"/>
      <c r="J6" s="120">
        <f t="shared" si="0"/>
        <v>8.525016073795122</v>
      </c>
      <c r="K6" s="123"/>
    </row>
    <row r="7" spans="1:11" ht="16.5" customHeight="1">
      <c r="A7" s="124" t="s">
        <v>754</v>
      </c>
      <c r="B7" s="125">
        <v>81745</v>
      </c>
      <c r="C7" s="126"/>
      <c r="D7" s="119">
        <f t="shared" si="1"/>
        <v>7.261418955268925</v>
      </c>
      <c r="E7" s="126"/>
      <c r="F7" s="125">
        <v>7739</v>
      </c>
      <c r="G7" s="127"/>
      <c r="H7" s="120">
        <f t="shared" si="2"/>
        <v>19.116515314760658</v>
      </c>
      <c r="I7" s="127"/>
      <c r="J7" s="120">
        <f t="shared" si="0"/>
        <v>9.467245703101106</v>
      </c>
      <c r="K7" s="127"/>
    </row>
    <row r="8" spans="1:11" ht="16.5" customHeight="1">
      <c r="A8" s="124" t="s">
        <v>755</v>
      </c>
      <c r="B8" s="125">
        <v>87127</v>
      </c>
      <c r="C8" s="126"/>
      <c r="D8" s="119">
        <f t="shared" si="1"/>
        <v>6.5838889228699005</v>
      </c>
      <c r="E8" s="126"/>
      <c r="F8" s="125">
        <v>8919</v>
      </c>
      <c r="G8" s="127"/>
      <c r="H8" s="120">
        <f t="shared" si="2"/>
        <v>15.247447990696472</v>
      </c>
      <c r="I8" s="127"/>
      <c r="J8" s="120">
        <f t="shared" si="0"/>
        <v>10.236780791258738</v>
      </c>
      <c r="K8" s="127"/>
    </row>
    <row r="9" spans="1:11" ht="16.5" customHeight="1">
      <c r="A9" s="124" t="s">
        <v>756</v>
      </c>
      <c r="B9" s="125">
        <v>87524</v>
      </c>
      <c r="C9" s="126"/>
      <c r="D9" s="119">
        <f t="shared" si="1"/>
        <v>0.4556566850689224</v>
      </c>
      <c r="E9" s="126"/>
      <c r="F9" s="125">
        <v>10576</v>
      </c>
      <c r="G9" s="127"/>
      <c r="H9" s="120">
        <f t="shared" si="2"/>
        <v>18.57831595470344</v>
      </c>
      <c r="I9" s="127"/>
      <c r="J9" s="120">
        <f t="shared" si="0"/>
        <v>12.083542799689228</v>
      </c>
      <c r="K9" s="127"/>
    </row>
    <row r="10" spans="1:11" ht="16.5" customHeight="1">
      <c r="A10" s="124" t="s">
        <v>757</v>
      </c>
      <c r="B10" s="125">
        <v>75032</v>
      </c>
      <c r="C10" s="126"/>
      <c r="D10" s="119">
        <f t="shared" si="1"/>
        <v>-14.272656642749418</v>
      </c>
      <c r="E10" s="126"/>
      <c r="F10" s="125">
        <v>11292</v>
      </c>
      <c r="G10" s="127"/>
      <c r="H10" s="120">
        <f t="shared" si="2"/>
        <v>6.770045385779122</v>
      </c>
      <c r="I10" s="127"/>
      <c r="J10" s="120">
        <f t="shared" si="0"/>
        <v>15.049578846358887</v>
      </c>
      <c r="K10" s="127"/>
    </row>
    <row r="11" spans="1:11" ht="16.5" customHeight="1">
      <c r="A11" s="128" t="s">
        <v>758</v>
      </c>
      <c r="B11" s="129">
        <v>83834</v>
      </c>
      <c r="C11" s="130"/>
      <c r="D11" s="131">
        <f t="shared" si="1"/>
        <v>11.730994775562428</v>
      </c>
      <c r="E11" s="132"/>
      <c r="F11" s="133">
        <v>15427</v>
      </c>
      <c r="G11" s="134"/>
      <c r="H11" s="135">
        <f t="shared" si="2"/>
        <v>36.61884520014169</v>
      </c>
      <c r="I11" s="134"/>
      <c r="J11" s="136">
        <f t="shared" si="0"/>
        <v>18.40184173485698</v>
      </c>
      <c r="K11" s="137"/>
    </row>
    <row r="12" spans="1:8" s="3" customFormat="1" ht="13.5">
      <c r="A12" s="138"/>
      <c r="H12" s="139"/>
    </row>
    <row r="33" spans="2:8" ht="12">
      <c r="B33" s="106"/>
      <c r="C33" s="106"/>
      <c r="D33" s="106"/>
      <c r="E33" s="106"/>
      <c r="F33" s="106"/>
      <c r="G33" s="106"/>
      <c r="H33" s="106"/>
    </row>
  </sheetData>
  <mergeCells count="5">
    <mergeCell ref="J3:K3"/>
    <mergeCell ref="B3:C3"/>
    <mergeCell ref="D3:E3"/>
    <mergeCell ref="F3:G3"/>
    <mergeCell ref="H3:I3"/>
  </mergeCells>
  <hyperlinks>
    <hyperlink ref="A1" location="目次!A6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D3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5.125" style="105" customWidth="1"/>
    <col min="2" max="2" width="16.375" style="105" customWidth="1"/>
    <col min="3" max="3" width="7.625" style="103" hidden="1" customWidth="1"/>
    <col min="4" max="6" width="7.625" style="105" hidden="1" customWidth="1"/>
    <col min="7" max="7" width="7.625" style="103" hidden="1" customWidth="1"/>
    <col min="8" max="10" width="7.625" style="105" hidden="1" customWidth="1"/>
    <col min="11" max="12" width="7.625" style="105" customWidth="1"/>
    <col min="13" max="13" width="8.50390625" style="105" customWidth="1"/>
    <col min="14" max="14" width="7.625" style="154" customWidth="1"/>
    <col min="15" max="16" width="7.625" style="105" customWidth="1"/>
    <col min="17" max="17" width="8.50390625" style="105" customWidth="1"/>
    <col min="18" max="18" width="7.625" style="105" customWidth="1"/>
    <col min="19" max="19" width="7.00390625" style="105" bestFit="1" customWidth="1"/>
    <col min="20" max="20" width="6.50390625" style="155" bestFit="1" customWidth="1"/>
    <col min="21" max="21" width="8.625" style="156" bestFit="1" customWidth="1"/>
    <col min="22" max="22" width="7.875" style="157" bestFit="1" customWidth="1"/>
    <col min="23" max="23" width="7.00390625" style="105" bestFit="1" customWidth="1"/>
    <col min="24" max="24" width="6.50390625" style="155" bestFit="1" customWidth="1"/>
    <col min="25" max="25" width="9.375" style="158" bestFit="1" customWidth="1"/>
    <col min="26" max="26" width="7.875" style="157" customWidth="1"/>
    <col min="27" max="27" width="6.75390625" style="105" bestFit="1" customWidth="1"/>
    <col min="28" max="28" width="6.375" style="155" bestFit="1" customWidth="1"/>
    <col min="29" max="29" width="8.50390625" style="156" bestFit="1" customWidth="1"/>
    <col min="30" max="30" width="7.50390625" style="157" bestFit="1" customWidth="1"/>
    <col min="31" max="16384" width="8.00390625" style="105" customWidth="1"/>
  </cols>
  <sheetData>
    <row r="1" spans="1:2" s="2" customFormat="1" ht="15" customHeight="1">
      <c r="A1" s="748" t="s">
        <v>1002</v>
      </c>
      <c r="B1" s="748"/>
    </row>
    <row r="2" ht="17.25" customHeight="1">
      <c r="A2" s="153" t="s">
        <v>783</v>
      </c>
    </row>
    <row r="3" spans="1:30" ht="22.5" customHeight="1">
      <c r="A3" s="749" t="s">
        <v>784</v>
      </c>
      <c r="B3" s="750"/>
      <c r="C3" s="755" t="s">
        <v>785</v>
      </c>
      <c r="D3" s="756"/>
      <c r="E3" s="756"/>
      <c r="F3" s="757"/>
      <c r="G3" s="755" t="s">
        <v>753</v>
      </c>
      <c r="H3" s="756"/>
      <c r="I3" s="756"/>
      <c r="J3" s="757"/>
      <c r="K3" s="755" t="s">
        <v>786</v>
      </c>
      <c r="L3" s="756"/>
      <c r="M3" s="756"/>
      <c r="N3" s="757"/>
      <c r="O3" s="755" t="s">
        <v>787</v>
      </c>
      <c r="P3" s="756"/>
      <c r="Q3" s="756"/>
      <c r="R3" s="757"/>
      <c r="S3" s="755" t="s">
        <v>756</v>
      </c>
      <c r="T3" s="756"/>
      <c r="U3" s="756"/>
      <c r="V3" s="757"/>
      <c r="W3" s="755" t="s">
        <v>788</v>
      </c>
      <c r="X3" s="756"/>
      <c r="Y3" s="756"/>
      <c r="Z3" s="757"/>
      <c r="AA3" s="755" t="s">
        <v>789</v>
      </c>
      <c r="AB3" s="756"/>
      <c r="AC3" s="756"/>
      <c r="AD3" s="757"/>
    </row>
    <row r="4" spans="1:30" ht="22.5" customHeight="1">
      <c r="A4" s="730"/>
      <c r="B4" s="731"/>
      <c r="C4" s="159" t="s">
        <v>713</v>
      </c>
      <c r="D4" s="160" t="s">
        <v>790</v>
      </c>
      <c r="E4" s="160" t="s">
        <v>791</v>
      </c>
      <c r="F4" s="6" t="s">
        <v>716</v>
      </c>
      <c r="G4" s="159" t="s">
        <v>713</v>
      </c>
      <c r="H4" s="160" t="s">
        <v>790</v>
      </c>
      <c r="I4" s="160" t="s">
        <v>791</v>
      </c>
      <c r="J4" s="6" t="s">
        <v>716</v>
      </c>
      <c r="K4" s="5" t="s">
        <v>713</v>
      </c>
      <c r="L4" s="160" t="s">
        <v>790</v>
      </c>
      <c r="M4" s="160" t="s">
        <v>791</v>
      </c>
      <c r="N4" s="161" t="s">
        <v>716</v>
      </c>
      <c r="O4" s="5" t="s">
        <v>713</v>
      </c>
      <c r="P4" s="160" t="s">
        <v>790</v>
      </c>
      <c r="Q4" s="160" t="s">
        <v>791</v>
      </c>
      <c r="R4" s="6" t="s">
        <v>716</v>
      </c>
      <c r="S4" s="5" t="s">
        <v>713</v>
      </c>
      <c r="T4" s="162" t="s">
        <v>790</v>
      </c>
      <c r="U4" s="163" t="s">
        <v>791</v>
      </c>
      <c r="V4" s="164" t="s">
        <v>716</v>
      </c>
      <c r="W4" s="5" t="s">
        <v>713</v>
      </c>
      <c r="X4" s="162" t="s">
        <v>790</v>
      </c>
      <c r="Y4" s="165" t="s">
        <v>791</v>
      </c>
      <c r="Z4" s="164" t="s">
        <v>716</v>
      </c>
      <c r="AA4" s="5" t="s">
        <v>713</v>
      </c>
      <c r="AB4" s="162" t="s">
        <v>790</v>
      </c>
      <c r="AC4" s="163" t="s">
        <v>791</v>
      </c>
      <c r="AD4" s="164" t="s">
        <v>716</v>
      </c>
    </row>
    <row r="5" spans="1:30" ht="19.5" customHeight="1">
      <c r="A5" s="732" t="s">
        <v>744</v>
      </c>
      <c r="B5" s="166" t="s">
        <v>792</v>
      </c>
      <c r="C5" s="167"/>
      <c r="D5" s="168" t="s">
        <v>793</v>
      </c>
      <c r="E5" s="169"/>
      <c r="F5" s="170"/>
      <c r="G5" s="171" t="s">
        <v>667</v>
      </c>
      <c r="H5" s="169" t="s">
        <v>668</v>
      </c>
      <c r="I5" s="172" t="s">
        <v>667</v>
      </c>
      <c r="J5" s="173" t="s">
        <v>668</v>
      </c>
      <c r="K5" s="171" t="s">
        <v>667</v>
      </c>
      <c r="L5" s="169" t="s">
        <v>668</v>
      </c>
      <c r="M5" s="172" t="s">
        <v>667</v>
      </c>
      <c r="N5" s="173" t="s">
        <v>668</v>
      </c>
      <c r="O5" s="171" t="s">
        <v>667</v>
      </c>
      <c r="P5" s="169" t="s">
        <v>668</v>
      </c>
      <c r="Q5" s="172" t="s">
        <v>667</v>
      </c>
      <c r="R5" s="166" t="s">
        <v>668</v>
      </c>
      <c r="S5" s="171" t="s">
        <v>667</v>
      </c>
      <c r="T5" s="174" t="s">
        <v>668</v>
      </c>
      <c r="U5" s="175" t="s">
        <v>667</v>
      </c>
      <c r="V5" s="176" t="s">
        <v>668</v>
      </c>
      <c r="W5" s="171" t="s">
        <v>667</v>
      </c>
      <c r="X5" s="174" t="s">
        <v>668</v>
      </c>
      <c r="Y5" s="177" t="s">
        <v>667</v>
      </c>
      <c r="Z5" s="176" t="s">
        <v>668</v>
      </c>
      <c r="AA5" s="171" t="s">
        <v>667</v>
      </c>
      <c r="AB5" s="174" t="s">
        <v>668</v>
      </c>
      <c r="AC5" s="177" t="s">
        <v>667</v>
      </c>
      <c r="AD5" s="176" t="s">
        <v>668</v>
      </c>
    </row>
    <row r="6" spans="1:30" ht="22.5" customHeight="1">
      <c r="A6" s="733"/>
      <c r="B6" s="116" t="s">
        <v>794</v>
      </c>
      <c r="C6" s="178">
        <v>5570</v>
      </c>
      <c r="D6" s="179">
        <f>C6/$C$29*100</f>
        <v>7.851927034875525</v>
      </c>
      <c r="E6" s="180"/>
      <c r="F6" s="181"/>
      <c r="G6" s="178">
        <v>6533</v>
      </c>
      <c r="H6" s="182">
        <f>G6/$G$29*100</f>
        <v>8.572253349254044</v>
      </c>
      <c r="I6" s="183">
        <f>G6-C6</f>
        <v>963</v>
      </c>
      <c r="J6" s="184">
        <f>I6/C6*100</f>
        <v>17.289048473967682</v>
      </c>
      <c r="K6" s="185">
        <v>6049</v>
      </c>
      <c r="L6" s="182">
        <f>K6/K29*100</f>
        <v>7.399840968866597</v>
      </c>
      <c r="M6" s="186">
        <v>-484</v>
      </c>
      <c r="N6" s="187">
        <f>M6/G6*100</f>
        <v>-7.4085412521046985</v>
      </c>
      <c r="O6" s="185">
        <v>5671</v>
      </c>
      <c r="P6" s="182">
        <f>O6/$O$29*100</f>
        <v>6.508889322483272</v>
      </c>
      <c r="Q6" s="186">
        <f>O6-K6</f>
        <v>-378</v>
      </c>
      <c r="R6" s="191">
        <f>Q6/K6*100</f>
        <v>-6.248966771367169</v>
      </c>
      <c r="S6" s="185">
        <v>4564</v>
      </c>
      <c r="T6" s="188">
        <f>S6/$S$29*100</f>
        <v>5.214569718020201</v>
      </c>
      <c r="U6" s="186">
        <f>S6-O6</f>
        <v>-1107</v>
      </c>
      <c r="V6" s="189">
        <f>U6/O6*100</f>
        <v>-19.52036677834597</v>
      </c>
      <c r="W6" s="185">
        <v>3120</v>
      </c>
      <c r="X6" s="190">
        <f>W6/$W$29*100</f>
        <v>4.158225823648577</v>
      </c>
      <c r="Y6" s="186">
        <f>W6-S6</f>
        <v>-1444</v>
      </c>
      <c r="Z6" s="191">
        <f>Y6/S6*100</f>
        <v>-31.638913234005255</v>
      </c>
      <c r="AA6" s="192">
        <v>3641</v>
      </c>
      <c r="AB6" s="190">
        <f>AA6/$AA$29*100</f>
        <v>4.34310661545435</v>
      </c>
      <c r="AC6" s="186">
        <f>AA6-W6</f>
        <v>521</v>
      </c>
      <c r="AD6" s="191">
        <f>AC6/W6*100</f>
        <v>16.69871794871795</v>
      </c>
    </row>
    <row r="7" spans="1:30" ht="22.5" customHeight="1">
      <c r="A7" s="733"/>
      <c r="B7" s="193" t="s">
        <v>795</v>
      </c>
      <c r="C7" s="125">
        <v>5095</v>
      </c>
      <c r="D7" s="194">
        <f>C7/$C$29*100</f>
        <v>7.182328230285602</v>
      </c>
      <c r="E7" s="195"/>
      <c r="F7" s="196"/>
      <c r="G7" s="197">
        <v>5633</v>
      </c>
      <c r="H7" s="182">
        <f>G7/$G$29*100</f>
        <v>7.3913214627809625</v>
      </c>
      <c r="I7" s="198">
        <f>G7-C7</f>
        <v>538</v>
      </c>
      <c r="J7" s="199">
        <f>I7/C7*100</f>
        <v>10.55937193326791</v>
      </c>
      <c r="K7" s="200">
        <v>6480</v>
      </c>
      <c r="L7" s="182">
        <f>K7/K29*100</f>
        <v>7.927090341916937</v>
      </c>
      <c r="M7" s="201">
        <v>847</v>
      </c>
      <c r="N7" s="202">
        <f>M7/G7*100</f>
        <v>15.03639268595775</v>
      </c>
      <c r="O7" s="200">
        <v>5957</v>
      </c>
      <c r="P7" s="182">
        <f aca="true" t="shared" si="0" ref="P7:P29">O7/$O$29*100</f>
        <v>6.837145775706727</v>
      </c>
      <c r="Q7" s="201">
        <f>O7-K7</f>
        <v>-523</v>
      </c>
      <c r="R7" s="204">
        <f>Q7/K7*100</f>
        <v>-8.070987654320987</v>
      </c>
      <c r="S7" s="200">
        <v>5196</v>
      </c>
      <c r="T7" s="188">
        <f aca="true" t="shared" si="1" ref="T7:T29">S7/$S$29*100</f>
        <v>5.9366573739774235</v>
      </c>
      <c r="U7" s="201">
        <f>S7-O7</f>
        <v>-761</v>
      </c>
      <c r="V7" s="203">
        <f>U7/O7*100</f>
        <v>-12.774886687930168</v>
      </c>
      <c r="W7" s="200">
        <v>3516</v>
      </c>
      <c r="X7" s="190">
        <f aca="true" t="shared" si="2" ref="X7:X29">W7/$W$29*100</f>
        <v>4.68600063972705</v>
      </c>
      <c r="Y7" s="201">
        <f>W7-S7</f>
        <v>-1680</v>
      </c>
      <c r="Z7" s="204">
        <f>Y7/S7*100</f>
        <v>-32.33256351039261</v>
      </c>
      <c r="AA7" s="205">
        <v>3367</v>
      </c>
      <c r="AB7" s="190">
        <f aca="true" t="shared" si="3" ref="AB7:AB29">AA7/$AA$29*100</f>
        <v>4.016270248347926</v>
      </c>
      <c r="AC7" s="201">
        <f>AA7-W7</f>
        <v>-149</v>
      </c>
      <c r="AD7" s="204">
        <f>AC7/W7*100</f>
        <v>-4.237770193401593</v>
      </c>
    </row>
    <row r="8" spans="1:30" ht="22.5" customHeight="1">
      <c r="A8" s="733"/>
      <c r="B8" s="206" t="s">
        <v>796</v>
      </c>
      <c r="C8" s="133">
        <v>4525</v>
      </c>
      <c r="D8" s="179">
        <f>C8/$C$29*100</f>
        <v>6.378809664777693</v>
      </c>
      <c r="E8" s="207"/>
      <c r="F8" s="208"/>
      <c r="G8" s="209">
        <v>4986</v>
      </c>
      <c r="H8" s="210">
        <f>G8/$G$29*100</f>
        <v>6.542362651060871</v>
      </c>
      <c r="I8" s="211">
        <f>G8-C8</f>
        <v>461</v>
      </c>
      <c r="J8" s="212">
        <f>I8/C8*100</f>
        <v>10.187845303867404</v>
      </c>
      <c r="K8" s="213">
        <v>5478</v>
      </c>
      <c r="L8" s="210">
        <f>K8/$K$29*100</f>
        <v>6.701327298305706</v>
      </c>
      <c r="M8" s="214">
        <v>492</v>
      </c>
      <c r="N8" s="215">
        <f>M8/G8*100</f>
        <v>9.8676293622142</v>
      </c>
      <c r="O8" s="216">
        <v>6397</v>
      </c>
      <c r="P8" s="210">
        <f t="shared" si="0"/>
        <v>7.3421557037428125</v>
      </c>
      <c r="Q8" s="214">
        <f>O8-K8</f>
        <v>919</v>
      </c>
      <c r="R8" s="191">
        <f>Q8/K8*100</f>
        <v>16.77619569185834</v>
      </c>
      <c r="S8" s="216">
        <v>5262</v>
      </c>
      <c r="T8" s="188">
        <f t="shared" si="1"/>
        <v>6.012065262099538</v>
      </c>
      <c r="U8" s="214">
        <f>S8-O8</f>
        <v>-1135</v>
      </c>
      <c r="V8" s="189">
        <f>U8/O8*100</f>
        <v>-17.742691886821948</v>
      </c>
      <c r="W8" s="216">
        <v>4156</v>
      </c>
      <c r="X8" s="190">
        <f t="shared" si="2"/>
        <v>5.538970039449835</v>
      </c>
      <c r="Y8" s="214">
        <f>W8-S8</f>
        <v>-1106</v>
      </c>
      <c r="Z8" s="191">
        <f>Y8/S8*100</f>
        <v>-21.018624097301405</v>
      </c>
      <c r="AA8" s="192">
        <v>3567</v>
      </c>
      <c r="AB8" s="190">
        <f t="shared" si="3"/>
        <v>4.254836939666483</v>
      </c>
      <c r="AC8" s="214">
        <f>AA8-W8</f>
        <v>-589</v>
      </c>
      <c r="AD8" s="217">
        <f>AC8/W8*100</f>
        <v>-14.172281039461021</v>
      </c>
    </row>
    <row r="9" spans="1:30" ht="22.5" customHeight="1">
      <c r="A9" s="734"/>
      <c r="B9" s="8" t="s">
        <v>797</v>
      </c>
      <c r="C9" s="159">
        <f>SUM(C6:C8)</f>
        <v>15190</v>
      </c>
      <c r="D9" s="218">
        <f>C9/$C$29*100</f>
        <v>21.41306492993882</v>
      </c>
      <c r="E9" s="219"/>
      <c r="F9" s="220"/>
      <c r="G9" s="221">
        <f>SUM(G6:G8)</f>
        <v>17152</v>
      </c>
      <c r="H9" s="222">
        <f>G9/$G$29*100</f>
        <v>22.50593746309588</v>
      </c>
      <c r="I9" s="223">
        <f>G9-C9</f>
        <v>1962</v>
      </c>
      <c r="J9" s="224">
        <f>I9/C9*100</f>
        <v>12.916392363396973</v>
      </c>
      <c r="K9" s="225">
        <f>SUM(K6:K8)</f>
        <v>18007</v>
      </c>
      <c r="L9" s="226">
        <f aca="true" t="shared" si="4" ref="L9:L28">K9/$K$29*100</f>
        <v>22.028258609089242</v>
      </c>
      <c r="M9" s="227">
        <f>SUM(M6:M8)</f>
        <v>855</v>
      </c>
      <c r="N9" s="228">
        <f>M9/G9*100</f>
        <v>4.984841417910448</v>
      </c>
      <c r="O9" s="229">
        <f>SUM(O6:O8)</f>
        <v>18025</v>
      </c>
      <c r="P9" s="226">
        <f t="shared" si="0"/>
        <v>20.68819080193281</v>
      </c>
      <c r="Q9" s="227">
        <f>SUM(Q6:Q8)</f>
        <v>18</v>
      </c>
      <c r="R9" s="233">
        <f>Q9/K9*100</f>
        <v>0.09996112622868884</v>
      </c>
      <c r="S9" s="229">
        <f>SUM(S6:S8)</f>
        <v>15022</v>
      </c>
      <c r="T9" s="231">
        <f t="shared" si="1"/>
        <v>17.163292354097162</v>
      </c>
      <c r="U9" s="227">
        <f>SUM(U6:U8)</f>
        <v>-3003</v>
      </c>
      <c r="V9" s="230">
        <f>U9/O9*100</f>
        <v>-16.66019417475728</v>
      </c>
      <c r="W9" s="229">
        <f>SUM(W6:W8)</f>
        <v>10792</v>
      </c>
      <c r="X9" s="232">
        <f t="shared" si="2"/>
        <v>14.38319650282546</v>
      </c>
      <c r="Y9" s="227">
        <f>SUM(Y6:Y8)</f>
        <v>-4230</v>
      </c>
      <c r="Z9" s="233">
        <f>Y9/S9*100</f>
        <v>-28.15870057249368</v>
      </c>
      <c r="AA9" s="229">
        <f>SUM(AA6:AA8)</f>
        <v>10575</v>
      </c>
      <c r="AB9" s="232">
        <f t="shared" si="3"/>
        <v>12.61421380346876</v>
      </c>
      <c r="AC9" s="227">
        <f>SUM(AC6:AC8)</f>
        <v>-217</v>
      </c>
      <c r="AD9" s="191">
        <f>AC9/W9*100</f>
        <v>-2.0107487027427724</v>
      </c>
    </row>
    <row r="10" spans="1:30" ht="19.5" customHeight="1">
      <c r="A10" s="732" t="s">
        <v>745</v>
      </c>
      <c r="B10" s="234"/>
      <c r="C10" s="167"/>
      <c r="D10" s="179"/>
      <c r="E10" s="235"/>
      <c r="F10" s="236"/>
      <c r="G10" s="167"/>
      <c r="H10" s="222"/>
      <c r="I10" s="237"/>
      <c r="J10" s="238"/>
      <c r="K10" s="239"/>
      <c r="L10" s="210"/>
      <c r="M10" s="240"/>
      <c r="N10" s="241"/>
      <c r="O10" s="242"/>
      <c r="P10" s="210"/>
      <c r="Q10" s="240"/>
      <c r="R10" s="245"/>
      <c r="S10" s="242"/>
      <c r="T10" s="243"/>
      <c r="U10" s="240"/>
      <c r="V10" s="189"/>
      <c r="W10" s="242"/>
      <c r="X10" s="244"/>
      <c r="Y10" s="240"/>
      <c r="Z10" s="191"/>
      <c r="AA10" s="242"/>
      <c r="AB10" s="244"/>
      <c r="AC10" s="240"/>
      <c r="AD10" s="245"/>
    </row>
    <row r="11" spans="1:30" ht="22.5" customHeight="1">
      <c r="A11" s="733"/>
      <c r="B11" s="116" t="s">
        <v>798</v>
      </c>
      <c r="C11" s="178">
        <v>5560</v>
      </c>
      <c r="D11" s="179">
        <f aca="true" t="shared" si="5" ref="D11:D29">C11/$C$29*100</f>
        <v>7.837830217936789</v>
      </c>
      <c r="E11" s="246"/>
      <c r="F11" s="247"/>
      <c r="G11" s="178">
        <v>5074</v>
      </c>
      <c r="H11" s="182">
        <f aca="true" t="shared" si="6" ref="H11:H21">G11/$G$29*100</f>
        <v>6.657831546627127</v>
      </c>
      <c r="I11" s="183">
        <f aca="true" t="shared" si="7" ref="I11:I21">G11-C11</f>
        <v>-486</v>
      </c>
      <c r="J11" s="184">
        <f aca="true" t="shared" si="8" ref="J11:J21">I11/C11*100</f>
        <v>-8.741007194244604</v>
      </c>
      <c r="K11" s="185">
        <v>5449</v>
      </c>
      <c r="L11" s="182">
        <f t="shared" si="4"/>
        <v>6.665851122392807</v>
      </c>
      <c r="M11" s="248">
        <v>375</v>
      </c>
      <c r="N11" s="249">
        <f aca="true" t="shared" si="9" ref="N11:N27">M11/G11*100</f>
        <v>7.390618841150966</v>
      </c>
      <c r="O11" s="185">
        <v>5975</v>
      </c>
      <c r="P11" s="182">
        <f t="shared" si="0"/>
        <v>6.857805272762748</v>
      </c>
      <c r="Q11" s="248">
        <f aca="true" t="shared" si="10" ref="Q11:Q20">O11-K11</f>
        <v>526</v>
      </c>
      <c r="R11" s="251">
        <f aca="true" t="shared" si="11" ref="R11:R27">Q11/K11*100</f>
        <v>9.653147366489264</v>
      </c>
      <c r="S11" s="185">
        <v>6370</v>
      </c>
      <c r="T11" s="188">
        <f t="shared" si="1"/>
        <v>7.278003747543531</v>
      </c>
      <c r="U11" s="248">
        <f aca="true" t="shared" si="12" ref="U11:U20">S11-O11</f>
        <v>395</v>
      </c>
      <c r="V11" s="189">
        <f aca="true" t="shared" si="13" ref="V11:V27">U11/O11*100</f>
        <v>6.610878661087866</v>
      </c>
      <c r="W11" s="185">
        <v>4715</v>
      </c>
      <c r="X11" s="190">
        <f t="shared" si="2"/>
        <v>6.283985499520204</v>
      </c>
      <c r="Y11" s="248">
        <f aca="true" t="shared" si="14" ref="Y11:Y20">W11-S11</f>
        <v>-1655</v>
      </c>
      <c r="Z11" s="191">
        <f aca="true" t="shared" si="15" ref="Z11:Z27">Y11/S11*100</f>
        <v>-25.98116169544741</v>
      </c>
      <c r="AA11" s="250">
        <v>4451</v>
      </c>
      <c r="AB11" s="244">
        <f t="shared" si="3"/>
        <v>5.30930171529451</v>
      </c>
      <c r="AC11" s="186">
        <f aca="true" t="shared" si="16" ref="AC11:AC20">AA11-W11</f>
        <v>-264</v>
      </c>
      <c r="AD11" s="251">
        <f aca="true" t="shared" si="17" ref="AD11:AD27">AC11/W11*100</f>
        <v>-5.59915164369035</v>
      </c>
    </row>
    <row r="12" spans="1:30" ht="22.5" customHeight="1">
      <c r="A12" s="733"/>
      <c r="B12" s="193" t="s">
        <v>799</v>
      </c>
      <c r="C12" s="125">
        <v>8001</v>
      </c>
      <c r="D12" s="194">
        <f t="shared" si="5"/>
        <v>11.27886323268206</v>
      </c>
      <c r="E12" s="195"/>
      <c r="F12" s="196"/>
      <c r="G12" s="197">
        <v>6304</v>
      </c>
      <c r="H12" s="182">
        <f t="shared" si="6"/>
        <v>8.271771791473672</v>
      </c>
      <c r="I12" s="198">
        <f t="shared" si="7"/>
        <v>-1697</v>
      </c>
      <c r="J12" s="199">
        <f t="shared" si="8"/>
        <v>-21.20984876890389</v>
      </c>
      <c r="K12" s="200">
        <v>5526</v>
      </c>
      <c r="L12" s="182">
        <f t="shared" si="4"/>
        <v>6.760046486023611</v>
      </c>
      <c r="M12" s="201">
        <v>-778</v>
      </c>
      <c r="N12" s="202">
        <f t="shared" si="9"/>
        <v>-12.341370558375635</v>
      </c>
      <c r="O12" s="200">
        <v>5927</v>
      </c>
      <c r="P12" s="182">
        <f t="shared" si="0"/>
        <v>6.802713280613358</v>
      </c>
      <c r="Q12" s="201">
        <f t="shared" si="10"/>
        <v>401</v>
      </c>
      <c r="R12" s="204">
        <f t="shared" si="11"/>
        <v>7.256605139341296</v>
      </c>
      <c r="S12" s="200">
        <v>5965</v>
      </c>
      <c r="T12" s="252">
        <f t="shared" si="1"/>
        <v>6.815273524976007</v>
      </c>
      <c r="U12" s="201">
        <f t="shared" si="12"/>
        <v>38</v>
      </c>
      <c r="V12" s="203">
        <f t="shared" si="13"/>
        <v>0.641133794499747</v>
      </c>
      <c r="W12" s="200">
        <v>5280</v>
      </c>
      <c r="X12" s="253">
        <f t="shared" si="2"/>
        <v>7.036997547712975</v>
      </c>
      <c r="Y12" s="201">
        <f t="shared" si="14"/>
        <v>-685</v>
      </c>
      <c r="Z12" s="204">
        <f t="shared" si="15"/>
        <v>-11.483654652137469</v>
      </c>
      <c r="AA12" s="205">
        <v>4909</v>
      </c>
      <c r="AB12" s="253">
        <f t="shared" si="3"/>
        <v>5.855619438414009</v>
      </c>
      <c r="AC12" s="201">
        <f t="shared" si="16"/>
        <v>-371</v>
      </c>
      <c r="AD12" s="204">
        <f t="shared" si="17"/>
        <v>-7.026515151515151</v>
      </c>
    </row>
    <row r="13" spans="1:30" ht="22.5" customHeight="1">
      <c r="A13" s="733"/>
      <c r="B13" s="193" t="s">
        <v>800</v>
      </c>
      <c r="C13" s="125">
        <v>6702</v>
      </c>
      <c r="D13" s="194">
        <f t="shared" si="5"/>
        <v>9.447686712340353</v>
      </c>
      <c r="E13" s="195"/>
      <c r="F13" s="196"/>
      <c r="G13" s="197">
        <v>7899</v>
      </c>
      <c r="H13" s="182">
        <f t="shared" si="6"/>
        <v>10.364645523612078</v>
      </c>
      <c r="I13" s="198">
        <f t="shared" si="7"/>
        <v>1197</v>
      </c>
      <c r="J13" s="199">
        <f t="shared" si="8"/>
        <v>17.86034019695613</v>
      </c>
      <c r="K13" s="200">
        <v>6693</v>
      </c>
      <c r="L13" s="182">
        <f t="shared" si="4"/>
        <v>8.187656737415132</v>
      </c>
      <c r="M13" s="201">
        <v>-1206</v>
      </c>
      <c r="N13" s="202">
        <f t="shared" si="9"/>
        <v>-15.267755412077477</v>
      </c>
      <c r="O13" s="200">
        <v>5904</v>
      </c>
      <c r="P13" s="182">
        <f t="shared" si="0"/>
        <v>6.7763150343751075</v>
      </c>
      <c r="Q13" s="201">
        <f t="shared" si="10"/>
        <v>-789</v>
      </c>
      <c r="R13" s="204">
        <f t="shared" si="11"/>
        <v>-11.788435679067682</v>
      </c>
      <c r="S13" s="200">
        <v>6090</v>
      </c>
      <c r="T13" s="252">
        <f t="shared" si="1"/>
        <v>6.958091494904255</v>
      </c>
      <c r="U13" s="201">
        <f t="shared" si="12"/>
        <v>186</v>
      </c>
      <c r="V13" s="203">
        <f t="shared" si="13"/>
        <v>3.1504065040650406</v>
      </c>
      <c r="W13" s="200">
        <v>5024</v>
      </c>
      <c r="X13" s="253">
        <f t="shared" si="2"/>
        <v>6.695809787823862</v>
      </c>
      <c r="Y13" s="201">
        <f t="shared" si="14"/>
        <v>-1066</v>
      </c>
      <c r="Z13" s="204">
        <f t="shared" si="15"/>
        <v>-17.504105090311985</v>
      </c>
      <c r="AA13" s="205">
        <v>6291</v>
      </c>
      <c r="AB13" s="253">
        <f t="shared" si="3"/>
        <v>7.504115275425245</v>
      </c>
      <c r="AC13" s="201">
        <f t="shared" si="16"/>
        <v>1267</v>
      </c>
      <c r="AD13" s="204">
        <f t="shared" si="17"/>
        <v>25.218949044585987</v>
      </c>
    </row>
    <row r="14" spans="1:30" ht="22.5" customHeight="1">
      <c r="A14" s="733"/>
      <c r="B14" s="193" t="s">
        <v>801</v>
      </c>
      <c r="C14" s="125">
        <v>5668</v>
      </c>
      <c r="D14" s="194">
        <f t="shared" si="5"/>
        <v>7.99007584087513</v>
      </c>
      <c r="E14" s="195"/>
      <c r="F14" s="196"/>
      <c r="G14" s="197">
        <v>6436</v>
      </c>
      <c r="H14" s="182">
        <f t="shared" si="6"/>
        <v>8.444975134823057</v>
      </c>
      <c r="I14" s="198">
        <f t="shared" si="7"/>
        <v>768</v>
      </c>
      <c r="J14" s="199">
        <f t="shared" si="8"/>
        <v>13.549752999294284</v>
      </c>
      <c r="K14" s="200">
        <v>8184</v>
      </c>
      <c r="L14" s="182">
        <f t="shared" si="4"/>
        <v>10.011621505902502</v>
      </c>
      <c r="M14" s="201">
        <v>1748</v>
      </c>
      <c r="N14" s="202">
        <f t="shared" si="9"/>
        <v>27.1597265382225</v>
      </c>
      <c r="O14" s="200">
        <v>6783</v>
      </c>
      <c r="P14" s="182">
        <f t="shared" si="0"/>
        <v>7.785187140610833</v>
      </c>
      <c r="Q14" s="201">
        <f t="shared" si="10"/>
        <v>-1401</v>
      </c>
      <c r="R14" s="204">
        <f t="shared" si="11"/>
        <v>-17.118768328445746</v>
      </c>
      <c r="S14" s="200">
        <v>6032</v>
      </c>
      <c r="T14" s="252">
        <f t="shared" si="1"/>
        <v>6.8918239568575475</v>
      </c>
      <c r="U14" s="201">
        <f t="shared" si="12"/>
        <v>-751</v>
      </c>
      <c r="V14" s="203">
        <f t="shared" si="13"/>
        <v>-11.071797139908595</v>
      </c>
      <c r="W14" s="200">
        <v>5060</v>
      </c>
      <c r="X14" s="253">
        <f t="shared" si="2"/>
        <v>6.743789316558269</v>
      </c>
      <c r="Y14" s="201">
        <f t="shared" si="14"/>
        <v>-972</v>
      </c>
      <c r="Z14" s="204">
        <f t="shared" si="15"/>
        <v>-16.114058355437667</v>
      </c>
      <c r="AA14" s="205">
        <v>6380</v>
      </c>
      <c r="AB14" s="253">
        <f t="shared" si="3"/>
        <v>7.610277453062003</v>
      </c>
      <c r="AC14" s="201">
        <f t="shared" si="16"/>
        <v>1320</v>
      </c>
      <c r="AD14" s="204">
        <f t="shared" si="17"/>
        <v>26.08695652173913</v>
      </c>
    </row>
    <row r="15" spans="1:30" ht="22.5" customHeight="1">
      <c r="A15" s="733"/>
      <c r="B15" s="193" t="s">
        <v>802</v>
      </c>
      <c r="C15" s="125">
        <v>5732</v>
      </c>
      <c r="D15" s="194">
        <f t="shared" si="5"/>
        <v>8.080295469283035</v>
      </c>
      <c r="E15" s="195"/>
      <c r="F15" s="196"/>
      <c r="G15" s="197">
        <v>5675</v>
      </c>
      <c r="H15" s="182">
        <f t="shared" si="6"/>
        <v>7.44643161748304</v>
      </c>
      <c r="I15" s="198">
        <f t="shared" si="7"/>
        <v>-57</v>
      </c>
      <c r="J15" s="199">
        <f t="shared" si="8"/>
        <v>-0.9944173063503141</v>
      </c>
      <c r="K15" s="200">
        <v>6525</v>
      </c>
      <c r="L15" s="182">
        <f t="shared" si="4"/>
        <v>7.982139580402471</v>
      </c>
      <c r="M15" s="201">
        <v>850</v>
      </c>
      <c r="N15" s="202">
        <f t="shared" si="9"/>
        <v>14.977973568281937</v>
      </c>
      <c r="O15" s="200">
        <v>8332</v>
      </c>
      <c r="P15" s="182">
        <f t="shared" si="0"/>
        <v>9.563051637265142</v>
      </c>
      <c r="Q15" s="201">
        <f t="shared" si="10"/>
        <v>1807</v>
      </c>
      <c r="R15" s="204">
        <f t="shared" si="11"/>
        <v>27.69348659003831</v>
      </c>
      <c r="S15" s="200">
        <v>6403</v>
      </c>
      <c r="T15" s="252">
        <f t="shared" si="1"/>
        <v>7.315707691604588</v>
      </c>
      <c r="U15" s="201">
        <f t="shared" si="12"/>
        <v>-1929</v>
      </c>
      <c r="V15" s="203">
        <f t="shared" si="13"/>
        <v>-23.15170427268363</v>
      </c>
      <c r="W15" s="200">
        <v>4800</v>
      </c>
      <c r="X15" s="253">
        <f t="shared" si="2"/>
        <v>6.397270497920887</v>
      </c>
      <c r="Y15" s="201">
        <f t="shared" si="14"/>
        <v>-1603</v>
      </c>
      <c r="Z15" s="204">
        <f t="shared" si="15"/>
        <v>-25.035139778228952</v>
      </c>
      <c r="AA15" s="205">
        <v>5823</v>
      </c>
      <c r="AB15" s="253">
        <f t="shared" si="3"/>
        <v>6.945869217739819</v>
      </c>
      <c r="AC15" s="201">
        <f t="shared" si="16"/>
        <v>1023</v>
      </c>
      <c r="AD15" s="204">
        <f t="shared" si="17"/>
        <v>21.3125</v>
      </c>
    </row>
    <row r="16" spans="1:30" ht="22.5" customHeight="1">
      <c r="A16" s="733"/>
      <c r="B16" s="193" t="s">
        <v>803</v>
      </c>
      <c r="C16" s="125">
        <v>5322</v>
      </c>
      <c r="D16" s="194">
        <f t="shared" si="5"/>
        <v>7.502325974794892</v>
      </c>
      <c r="E16" s="195"/>
      <c r="F16" s="196"/>
      <c r="G16" s="197">
        <v>5637</v>
      </c>
      <c r="H16" s="182">
        <f t="shared" si="6"/>
        <v>7.396570048943066</v>
      </c>
      <c r="I16" s="198">
        <f t="shared" si="7"/>
        <v>315</v>
      </c>
      <c r="J16" s="199">
        <f t="shared" si="8"/>
        <v>5.918827508455468</v>
      </c>
      <c r="K16" s="200">
        <v>5705</v>
      </c>
      <c r="L16" s="182">
        <f t="shared" si="4"/>
        <v>6.979020123554958</v>
      </c>
      <c r="M16" s="201">
        <v>68</v>
      </c>
      <c r="N16" s="202">
        <f t="shared" si="9"/>
        <v>1.2063154160014193</v>
      </c>
      <c r="O16" s="200">
        <v>6392</v>
      </c>
      <c r="P16" s="182">
        <f t="shared" si="0"/>
        <v>7.336416954560584</v>
      </c>
      <c r="Q16" s="201">
        <f t="shared" si="10"/>
        <v>687</v>
      </c>
      <c r="R16" s="204">
        <f t="shared" si="11"/>
        <v>12.042068361086766</v>
      </c>
      <c r="S16" s="200">
        <v>7753</v>
      </c>
      <c r="T16" s="252">
        <f t="shared" si="1"/>
        <v>8.85814176682967</v>
      </c>
      <c r="U16" s="201">
        <f t="shared" si="12"/>
        <v>1361</v>
      </c>
      <c r="V16" s="203">
        <f t="shared" si="13"/>
        <v>21.29224030037547</v>
      </c>
      <c r="W16" s="200">
        <v>5275</v>
      </c>
      <c r="X16" s="253">
        <f t="shared" si="2"/>
        <v>7.030333724277642</v>
      </c>
      <c r="Y16" s="201">
        <f t="shared" si="14"/>
        <v>-2478</v>
      </c>
      <c r="Z16" s="204">
        <f t="shared" si="15"/>
        <v>-31.96182123049142</v>
      </c>
      <c r="AA16" s="205">
        <v>5257</v>
      </c>
      <c r="AB16" s="253">
        <f t="shared" si="3"/>
        <v>6.2707254813082995</v>
      </c>
      <c r="AC16" s="201">
        <f t="shared" si="16"/>
        <v>-18</v>
      </c>
      <c r="AD16" s="204">
        <f t="shared" si="17"/>
        <v>-0.3412322274881517</v>
      </c>
    </row>
    <row r="17" spans="1:30" ht="22.5" customHeight="1">
      <c r="A17" s="733"/>
      <c r="B17" s="193" t="s">
        <v>804</v>
      </c>
      <c r="C17" s="125">
        <v>4304</v>
      </c>
      <c r="D17" s="194">
        <f t="shared" si="5"/>
        <v>6.067270010431645</v>
      </c>
      <c r="E17" s="195"/>
      <c r="F17" s="196"/>
      <c r="G17" s="197">
        <v>5170</v>
      </c>
      <c r="H17" s="182">
        <f t="shared" si="6"/>
        <v>6.78379761451759</v>
      </c>
      <c r="I17" s="198">
        <f t="shared" si="7"/>
        <v>866</v>
      </c>
      <c r="J17" s="199">
        <f t="shared" si="8"/>
        <v>20.12081784386617</v>
      </c>
      <c r="K17" s="200">
        <v>5654</v>
      </c>
      <c r="L17" s="182">
        <f t="shared" si="4"/>
        <v>6.916630986604686</v>
      </c>
      <c r="M17" s="201">
        <v>484</v>
      </c>
      <c r="N17" s="202">
        <f t="shared" si="9"/>
        <v>9.361702127659575</v>
      </c>
      <c r="O17" s="200">
        <v>5821</v>
      </c>
      <c r="P17" s="182">
        <f t="shared" si="0"/>
        <v>6.6810517979501185</v>
      </c>
      <c r="Q17" s="201">
        <f t="shared" si="10"/>
        <v>167</v>
      </c>
      <c r="R17" s="204">
        <f t="shared" si="11"/>
        <v>2.9536611248673506</v>
      </c>
      <c r="S17" s="200">
        <v>6314</v>
      </c>
      <c r="T17" s="252">
        <f t="shared" si="1"/>
        <v>7.214021297015676</v>
      </c>
      <c r="U17" s="201">
        <f t="shared" si="12"/>
        <v>493</v>
      </c>
      <c r="V17" s="203">
        <f t="shared" si="13"/>
        <v>8.469335165779075</v>
      </c>
      <c r="W17" s="200">
        <v>6776</v>
      </c>
      <c r="X17" s="253">
        <f t="shared" si="2"/>
        <v>9.030813519564985</v>
      </c>
      <c r="Y17" s="201">
        <f t="shared" si="14"/>
        <v>462</v>
      </c>
      <c r="Z17" s="204">
        <f t="shared" si="15"/>
        <v>7.317073170731707</v>
      </c>
      <c r="AA17" s="205">
        <v>5661</v>
      </c>
      <c r="AB17" s="253">
        <f t="shared" si="3"/>
        <v>6.752630197771787</v>
      </c>
      <c r="AC17" s="201">
        <f t="shared" si="16"/>
        <v>-1115</v>
      </c>
      <c r="AD17" s="204">
        <f t="shared" si="17"/>
        <v>-16.455135773317593</v>
      </c>
    </row>
    <row r="18" spans="1:30" ht="22.5" customHeight="1">
      <c r="A18" s="733"/>
      <c r="B18" s="193" t="s">
        <v>805</v>
      </c>
      <c r="C18" s="125">
        <v>3404</v>
      </c>
      <c r="D18" s="194">
        <f t="shared" si="5"/>
        <v>4.798556485945474</v>
      </c>
      <c r="E18" s="195"/>
      <c r="F18" s="196"/>
      <c r="G18" s="197">
        <v>4141</v>
      </c>
      <c r="H18" s="182">
        <f t="shared" si="6"/>
        <v>5.433598824316699</v>
      </c>
      <c r="I18" s="198">
        <f t="shared" si="7"/>
        <v>737</v>
      </c>
      <c r="J18" s="199">
        <f t="shared" si="8"/>
        <v>21.65099882491187</v>
      </c>
      <c r="K18" s="200">
        <v>5165</v>
      </c>
      <c r="L18" s="182">
        <f t="shared" si="4"/>
        <v>6.3184292617285465</v>
      </c>
      <c r="M18" s="201">
        <v>1024</v>
      </c>
      <c r="N18" s="202">
        <f t="shared" si="9"/>
        <v>24.728326491185705</v>
      </c>
      <c r="O18" s="200">
        <v>5801</v>
      </c>
      <c r="P18" s="182">
        <f t="shared" si="0"/>
        <v>6.658096801221205</v>
      </c>
      <c r="Q18" s="201">
        <f t="shared" si="10"/>
        <v>636</v>
      </c>
      <c r="R18" s="204">
        <f t="shared" si="11"/>
        <v>12.313649564375604</v>
      </c>
      <c r="S18" s="200">
        <v>5912</v>
      </c>
      <c r="T18" s="252">
        <f t="shared" si="1"/>
        <v>6.75471870572643</v>
      </c>
      <c r="U18" s="201">
        <f t="shared" si="12"/>
        <v>111</v>
      </c>
      <c r="V18" s="203">
        <f t="shared" si="13"/>
        <v>1.9134631960006896</v>
      </c>
      <c r="W18" s="200">
        <v>5732</v>
      </c>
      <c r="X18" s="253">
        <f t="shared" si="2"/>
        <v>7.639407186267193</v>
      </c>
      <c r="Y18" s="201">
        <f t="shared" si="14"/>
        <v>-180</v>
      </c>
      <c r="Z18" s="204">
        <f t="shared" si="15"/>
        <v>-3.0446549391069015</v>
      </c>
      <c r="AA18" s="205">
        <v>7324</v>
      </c>
      <c r="AB18" s="253">
        <f t="shared" si="3"/>
        <v>8.736312236085597</v>
      </c>
      <c r="AC18" s="201">
        <f t="shared" si="16"/>
        <v>1592</v>
      </c>
      <c r="AD18" s="204">
        <f t="shared" si="17"/>
        <v>27.77390090718772</v>
      </c>
    </row>
    <row r="19" spans="1:30" ht="22.5" customHeight="1">
      <c r="A19" s="733"/>
      <c r="B19" s="193" t="s">
        <v>806</v>
      </c>
      <c r="C19" s="125">
        <v>3152</v>
      </c>
      <c r="D19" s="194">
        <f t="shared" si="5"/>
        <v>4.443316699089346</v>
      </c>
      <c r="E19" s="195"/>
      <c r="F19" s="196"/>
      <c r="G19" s="197">
        <v>3208</v>
      </c>
      <c r="H19" s="182">
        <f t="shared" si="6"/>
        <v>4.209366102006272</v>
      </c>
      <c r="I19" s="198">
        <f t="shared" si="7"/>
        <v>56</v>
      </c>
      <c r="J19" s="199">
        <f t="shared" si="8"/>
        <v>1.7766497461928936</v>
      </c>
      <c r="K19" s="200">
        <v>4064</v>
      </c>
      <c r="L19" s="182">
        <f t="shared" si="4"/>
        <v>4.97155789344914</v>
      </c>
      <c r="M19" s="201">
        <v>856</v>
      </c>
      <c r="N19" s="202">
        <f t="shared" si="9"/>
        <v>26.683291770573565</v>
      </c>
      <c r="O19" s="200">
        <v>5220</v>
      </c>
      <c r="P19" s="182">
        <f t="shared" si="0"/>
        <v>5.991254146246284</v>
      </c>
      <c r="Q19" s="201">
        <f t="shared" si="10"/>
        <v>1156</v>
      </c>
      <c r="R19" s="204">
        <f t="shared" si="11"/>
        <v>28.444881889763778</v>
      </c>
      <c r="S19" s="200">
        <v>5760</v>
      </c>
      <c r="T19" s="252">
        <f t="shared" si="1"/>
        <v>6.581052054293679</v>
      </c>
      <c r="U19" s="201">
        <f t="shared" si="12"/>
        <v>540</v>
      </c>
      <c r="V19" s="203">
        <f t="shared" si="13"/>
        <v>10.344827586206897</v>
      </c>
      <c r="W19" s="200">
        <v>5253</v>
      </c>
      <c r="X19" s="253">
        <f t="shared" si="2"/>
        <v>7.001012901162171</v>
      </c>
      <c r="Y19" s="201">
        <f t="shared" si="14"/>
        <v>-507</v>
      </c>
      <c r="Z19" s="204">
        <f t="shared" si="15"/>
        <v>-8.802083333333334</v>
      </c>
      <c r="AA19" s="205">
        <v>6108</v>
      </c>
      <c r="AB19" s="253">
        <f t="shared" si="3"/>
        <v>7.285826752868764</v>
      </c>
      <c r="AC19" s="201">
        <f t="shared" si="16"/>
        <v>855</v>
      </c>
      <c r="AD19" s="204">
        <f t="shared" si="17"/>
        <v>16.276413478012564</v>
      </c>
    </row>
    <row r="20" spans="1:30" ht="22.5" customHeight="1">
      <c r="A20" s="733"/>
      <c r="B20" s="116" t="s">
        <v>807</v>
      </c>
      <c r="C20" s="178">
        <v>2686</v>
      </c>
      <c r="D20" s="179">
        <f t="shared" si="5"/>
        <v>3.7864050297442837</v>
      </c>
      <c r="E20" s="246"/>
      <c r="F20" s="247"/>
      <c r="G20" s="178">
        <v>3018</v>
      </c>
      <c r="H20" s="210">
        <f t="shared" si="6"/>
        <v>3.9600582593063995</v>
      </c>
      <c r="I20" s="211">
        <f t="shared" si="7"/>
        <v>332</v>
      </c>
      <c r="J20" s="212">
        <f t="shared" si="8"/>
        <v>12.360387192851825</v>
      </c>
      <c r="K20" s="185">
        <v>3025</v>
      </c>
      <c r="L20" s="210">
        <f t="shared" si="4"/>
        <v>3.7005321426386932</v>
      </c>
      <c r="M20" s="186">
        <v>7</v>
      </c>
      <c r="N20" s="215">
        <f t="shared" si="9"/>
        <v>0.23194168323392977</v>
      </c>
      <c r="O20" s="185">
        <v>3918</v>
      </c>
      <c r="P20" s="210">
        <f t="shared" si="0"/>
        <v>4.49688385919405</v>
      </c>
      <c r="Q20" s="186">
        <f t="shared" si="10"/>
        <v>893</v>
      </c>
      <c r="R20" s="287">
        <f t="shared" si="11"/>
        <v>29.52066115702479</v>
      </c>
      <c r="S20" s="185">
        <v>5024</v>
      </c>
      <c r="T20" s="252">
        <f t="shared" si="1"/>
        <v>5.740139847356153</v>
      </c>
      <c r="U20" s="186">
        <f t="shared" si="12"/>
        <v>1106</v>
      </c>
      <c r="V20" s="189">
        <f t="shared" si="13"/>
        <v>28.22868810617662</v>
      </c>
      <c r="W20" s="185">
        <v>4919</v>
      </c>
      <c r="X20" s="253">
        <f t="shared" si="2"/>
        <v>6.5558694956818435</v>
      </c>
      <c r="Y20" s="186">
        <f t="shared" si="14"/>
        <v>-105</v>
      </c>
      <c r="Z20" s="191">
        <f t="shared" si="15"/>
        <v>-2.0899681528662417</v>
      </c>
      <c r="AA20" s="254">
        <v>5482</v>
      </c>
      <c r="AB20" s="244">
        <f t="shared" si="3"/>
        <v>6.539113009041678</v>
      </c>
      <c r="AC20" s="186">
        <f t="shared" si="16"/>
        <v>563</v>
      </c>
      <c r="AD20" s="217">
        <f t="shared" si="17"/>
        <v>11.445415734905469</v>
      </c>
    </row>
    <row r="21" spans="1:30" ht="22.5" customHeight="1">
      <c r="A21" s="734"/>
      <c r="B21" s="8" t="s">
        <v>797</v>
      </c>
      <c r="C21" s="159">
        <f>SUM(C11:C20)</f>
        <v>50531</v>
      </c>
      <c r="D21" s="218">
        <f t="shared" si="5"/>
        <v>71.23262567312301</v>
      </c>
      <c r="E21" s="219"/>
      <c r="F21" s="220"/>
      <c r="G21" s="221">
        <f>SUM(G11:G20)</f>
        <v>52562</v>
      </c>
      <c r="H21" s="226">
        <f t="shared" si="6"/>
        <v>68.969046463109</v>
      </c>
      <c r="I21" s="223">
        <f t="shared" si="7"/>
        <v>2031</v>
      </c>
      <c r="J21" s="224">
        <f t="shared" si="8"/>
        <v>4.019314876016702</v>
      </c>
      <c r="K21" s="229">
        <f>SUM(K11:K20)</f>
        <v>55990</v>
      </c>
      <c r="L21" s="226">
        <f t="shared" si="4"/>
        <v>68.49348584011254</v>
      </c>
      <c r="M21" s="227">
        <f>SUM(M11:M20)</f>
        <v>3428</v>
      </c>
      <c r="N21" s="228">
        <f t="shared" si="9"/>
        <v>6.521821848483696</v>
      </c>
      <c r="O21" s="229">
        <f>SUM(O11:O20)</f>
        <v>60073</v>
      </c>
      <c r="P21" s="226">
        <f t="shared" si="0"/>
        <v>68.94877592479943</v>
      </c>
      <c r="Q21" s="227">
        <f>SUM(Q11:Q20)</f>
        <v>4083</v>
      </c>
      <c r="R21" s="191">
        <f t="shared" si="11"/>
        <v>7.2923736381496695</v>
      </c>
      <c r="S21" s="229">
        <f>SUM(S11:S20)</f>
        <v>61623</v>
      </c>
      <c r="T21" s="231">
        <f t="shared" si="1"/>
        <v>70.40697408710753</v>
      </c>
      <c r="U21" s="227">
        <f>SUM(U11:U20)</f>
        <v>1550</v>
      </c>
      <c r="V21" s="230">
        <f t="shared" si="13"/>
        <v>2.5801940971817623</v>
      </c>
      <c r="W21" s="229">
        <f>SUM(W11:W20)</f>
        <v>52834</v>
      </c>
      <c r="X21" s="232">
        <f t="shared" si="2"/>
        <v>70.41528947649003</v>
      </c>
      <c r="Y21" s="227">
        <f>SUM(Y11:Y20)</f>
        <v>-8789</v>
      </c>
      <c r="Z21" s="233">
        <f t="shared" si="15"/>
        <v>-14.262531846875353</v>
      </c>
      <c r="AA21" s="229">
        <f>SUM(AA11:AA20)</f>
        <v>57686</v>
      </c>
      <c r="AB21" s="232">
        <f t="shared" si="3"/>
        <v>68.80979077701171</v>
      </c>
      <c r="AC21" s="227">
        <f>SUM(AC11:AC20)</f>
        <v>4852</v>
      </c>
      <c r="AD21" s="191">
        <f t="shared" si="17"/>
        <v>9.183480334633002</v>
      </c>
    </row>
    <row r="22" spans="1:30" s="268" customFormat="1" ht="19.5" customHeight="1">
      <c r="A22" s="732" t="s">
        <v>808</v>
      </c>
      <c r="B22" s="255"/>
      <c r="C22" s="256"/>
      <c r="D22" s="179"/>
      <c r="E22" s="257"/>
      <c r="F22" s="258"/>
      <c r="G22" s="256"/>
      <c r="H22" s="222"/>
      <c r="I22" s="237"/>
      <c r="J22" s="259"/>
      <c r="K22" s="260"/>
      <c r="L22" s="261"/>
      <c r="M22" s="262"/>
      <c r="N22" s="241"/>
      <c r="O22" s="260"/>
      <c r="P22" s="261"/>
      <c r="Q22" s="262"/>
      <c r="R22" s="267"/>
      <c r="S22" s="260"/>
      <c r="T22" s="263"/>
      <c r="U22" s="262"/>
      <c r="V22" s="264"/>
      <c r="W22" s="260"/>
      <c r="X22" s="265"/>
      <c r="Y22" s="262"/>
      <c r="Z22" s="266"/>
      <c r="AA22" s="260"/>
      <c r="AB22" s="265"/>
      <c r="AC22" s="262"/>
      <c r="AD22" s="267"/>
    </row>
    <row r="23" spans="1:30" ht="22.5" customHeight="1">
      <c r="A23" s="733"/>
      <c r="B23" s="116" t="s">
        <v>809</v>
      </c>
      <c r="C23" s="178">
        <v>2159</v>
      </c>
      <c r="D23" s="179">
        <f t="shared" si="5"/>
        <v>3.043502777072937</v>
      </c>
      <c r="E23" s="246"/>
      <c r="F23" s="247"/>
      <c r="G23" s="178">
        <v>2482</v>
      </c>
      <c r="H23" s="182">
        <f aca="true" t="shared" si="18" ref="H23:H29">G23/$G$29*100</f>
        <v>3.2567477135846534</v>
      </c>
      <c r="I23" s="183">
        <f>G23-C23</f>
        <v>323</v>
      </c>
      <c r="J23" s="184">
        <f>I23/C23*100</f>
        <v>14.960629921259844</v>
      </c>
      <c r="K23" s="185">
        <v>2749</v>
      </c>
      <c r="L23" s="182">
        <f t="shared" si="4"/>
        <v>3.3628968132607495</v>
      </c>
      <c r="M23" s="186">
        <v>267</v>
      </c>
      <c r="N23" s="249">
        <f t="shared" si="9"/>
        <v>10.757453666398066</v>
      </c>
      <c r="O23" s="185">
        <v>2831</v>
      </c>
      <c r="P23" s="182">
        <f t="shared" si="0"/>
        <v>3.24927978697763</v>
      </c>
      <c r="Q23" s="186">
        <f>O23-K23</f>
        <v>82</v>
      </c>
      <c r="R23" s="251">
        <f t="shared" si="11"/>
        <v>2.9829028737722805</v>
      </c>
      <c r="S23" s="185">
        <v>3684</v>
      </c>
      <c r="T23" s="243">
        <f t="shared" si="1"/>
        <v>4.209131209725332</v>
      </c>
      <c r="U23" s="186">
        <f>S23-O23</f>
        <v>853</v>
      </c>
      <c r="V23" s="189">
        <f t="shared" si="13"/>
        <v>30.13069586718474</v>
      </c>
      <c r="W23" s="185">
        <v>4136</v>
      </c>
      <c r="X23" s="244">
        <f t="shared" si="2"/>
        <v>5.5123147457084976</v>
      </c>
      <c r="Y23" s="186">
        <f>W23-S23</f>
        <v>452</v>
      </c>
      <c r="Z23" s="191">
        <f t="shared" si="15"/>
        <v>12.26927252985885</v>
      </c>
      <c r="AA23" s="250">
        <v>5084</v>
      </c>
      <c r="AB23" s="244">
        <f t="shared" si="3"/>
        <v>6.064365293317747</v>
      </c>
      <c r="AC23" s="186">
        <f>AA23-W23</f>
        <v>948</v>
      </c>
      <c r="AD23" s="251">
        <f t="shared" si="17"/>
        <v>22.920696324951646</v>
      </c>
    </row>
    <row r="24" spans="1:30" ht="22.5" customHeight="1">
      <c r="A24" s="733"/>
      <c r="B24" s="193" t="s">
        <v>810</v>
      </c>
      <c r="C24" s="125">
        <v>1535</v>
      </c>
      <c r="D24" s="194">
        <f t="shared" si="5"/>
        <v>2.1638614000958585</v>
      </c>
      <c r="E24" s="195"/>
      <c r="F24" s="196"/>
      <c r="G24" s="197">
        <v>1887</v>
      </c>
      <c r="H24" s="182">
        <f t="shared" si="18"/>
        <v>2.476020521971894</v>
      </c>
      <c r="I24" s="198">
        <f>G24-C24</f>
        <v>352</v>
      </c>
      <c r="J24" s="199">
        <f>I24/C24*100</f>
        <v>22.93159609120521</v>
      </c>
      <c r="K24" s="200">
        <v>2131</v>
      </c>
      <c r="L24" s="182">
        <f t="shared" si="4"/>
        <v>2.606887271392746</v>
      </c>
      <c r="M24" s="201">
        <v>244</v>
      </c>
      <c r="N24" s="202">
        <f t="shared" si="9"/>
        <v>12.930577636459988</v>
      </c>
      <c r="O24" s="200">
        <v>2524</v>
      </c>
      <c r="P24" s="182">
        <f t="shared" si="0"/>
        <v>2.8969205871888164</v>
      </c>
      <c r="Q24" s="201">
        <f>O24-K24</f>
        <v>393</v>
      </c>
      <c r="R24" s="204">
        <f t="shared" si="11"/>
        <v>18.442045987799155</v>
      </c>
      <c r="S24" s="200">
        <v>2524</v>
      </c>
      <c r="T24" s="252">
        <f t="shared" si="1"/>
        <v>2.8837804487911884</v>
      </c>
      <c r="U24" s="201">
        <f>S24-O24</f>
        <v>0</v>
      </c>
      <c r="V24" s="203">
        <f t="shared" si="13"/>
        <v>0</v>
      </c>
      <c r="W24" s="200">
        <v>2977</v>
      </c>
      <c r="X24" s="253">
        <f t="shared" si="2"/>
        <v>3.9676404733980166</v>
      </c>
      <c r="Y24" s="201">
        <f>W24-S24</f>
        <v>453</v>
      </c>
      <c r="Z24" s="204">
        <f t="shared" si="15"/>
        <v>17.94770206022187</v>
      </c>
      <c r="AA24" s="205">
        <v>4229</v>
      </c>
      <c r="AB24" s="253">
        <f t="shared" si="3"/>
        <v>5.044492687930911</v>
      </c>
      <c r="AC24" s="201">
        <f>AA24-W24</f>
        <v>1252</v>
      </c>
      <c r="AD24" s="204">
        <f t="shared" si="17"/>
        <v>42.055760833053405</v>
      </c>
    </row>
    <row r="25" spans="1:30" ht="22.5" customHeight="1">
      <c r="A25" s="733"/>
      <c r="B25" s="193" t="s">
        <v>811</v>
      </c>
      <c r="C25" s="125">
        <v>906</v>
      </c>
      <c r="D25" s="194">
        <f t="shared" si="5"/>
        <v>1.277171614649412</v>
      </c>
      <c r="E25" s="195"/>
      <c r="F25" s="196"/>
      <c r="G25" s="197">
        <v>1207</v>
      </c>
      <c r="H25" s="182">
        <f t="shared" si="18"/>
        <v>1.5837608744144547</v>
      </c>
      <c r="I25" s="198">
        <f>G25-C25</f>
        <v>301</v>
      </c>
      <c r="J25" s="199">
        <f>I25/C25*100</f>
        <v>33.22295805739514</v>
      </c>
      <c r="K25" s="200">
        <v>1546</v>
      </c>
      <c r="L25" s="182">
        <f t="shared" si="4"/>
        <v>1.8912471710807999</v>
      </c>
      <c r="M25" s="201">
        <v>339</v>
      </c>
      <c r="N25" s="202">
        <f t="shared" si="9"/>
        <v>28.086164043082025</v>
      </c>
      <c r="O25" s="200">
        <v>1811</v>
      </c>
      <c r="P25" s="182">
        <f t="shared" si="0"/>
        <v>2.078574953803069</v>
      </c>
      <c r="Q25" s="201">
        <f>O25-K25</f>
        <v>265</v>
      </c>
      <c r="R25" s="204">
        <f t="shared" si="11"/>
        <v>17.141009055627425</v>
      </c>
      <c r="S25" s="200">
        <v>2098</v>
      </c>
      <c r="T25" s="252">
        <f t="shared" si="1"/>
        <v>2.397056807275719</v>
      </c>
      <c r="U25" s="201">
        <f>S25-O25</f>
        <v>287</v>
      </c>
      <c r="V25" s="203">
        <f t="shared" si="13"/>
        <v>15.847598012147984</v>
      </c>
      <c r="W25" s="200">
        <v>1830</v>
      </c>
      <c r="X25" s="253">
        <f t="shared" si="2"/>
        <v>2.4389593773323384</v>
      </c>
      <c r="Y25" s="201">
        <f>W25-S25</f>
        <v>-268</v>
      </c>
      <c r="Z25" s="204">
        <f t="shared" si="15"/>
        <v>-12.774070543374643</v>
      </c>
      <c r="AA25" s="205">
        <v>2897</v>
      </c>
      <c r="AB25" s="253">
        <f t="shared" si="3"/>
        <v>3.4556385237493137</v>
      </c>
      <c r="AC25" s="201">
        <f>AA25-W25</f>
        <v>1067</v>
      </c>
      <c r="AD25" s="204">
        <f t="shared" si="17"/>
        <v>58.30601092896175</v>
      </c>
    </row>
    <row r="26" spans="1:30" ht="22.5" customHeight="1">
      <c r="A26" s="733"/>
      <c r="B26" s="193" t="s">
        <v>812</v>
      </c>
      <c r="C26" s="125">
        <v>617</v>
      </c>
      <c r="D26" s="269">
        <f t="shared" si="5"/>
        <v>0.8697736051199639</v>
      </c>
      <c r="E26" s="195"/>
      <c r="F26" s="196"/>
      <c r="G26" s="197">
        <f>636+233+50+1+1</f>
        <v>921</v>
      </c>
      <c r="H26" s="210">
        <f t="shared" si="18"/>
        <v>1.20848696382412</v>
      </c>
      <c r="I26" s="211">
        <f>G26-C26</f>
        <v>304</v>
      </c>
      <c r="J26" s="212">
        <f>I26/C26*100</f>
        <v>49.270664505672606</v>
      </c>
      <c r="K26" s="213">
        <v>1313</v>
      </c>
      <c r="L26" s="210">
        <f t="shared" si="4"/>
        <v>1.6062144473668116</v>
      </c>
      <c r="M26" s="270">
        <v>392</v>
      </c>
      <c r="N26" s="271">
        <f t="shared" si="9"/>
        <v>42.562432138979375</v>
      </c>
      <c r="O26" s="213">
        <v>1753</v>
      </c>
      <c r="P26" s="210">
        <f t="shared" si="0"/>
        <v>2.0120054632892215</v>
      </c>
      <c r="Q26" s="270">
        <f>O26-K26</f>
        <v>440</v>
      </c>
      <c r="R26" s="251">
        <f t="shared" si="11"/>
        <v>33.51104341203351</v>
      </c>
      <c r="S26" s="213">
        <v>2270</v>
      </c>
      <c r="T26" s="243">
        <f t="shared" si="1"/>
        <v>2.5935743338969885</v>
      </c>
      <c r="U26" s="270">
        <f>S26-O26</f>
        <v>517</v>
      </c>
      <c r="V26" s="189">
        <f t="shared" si="13"/>
        <v>29.492298916143756</v>
      </c>
      <c r="W26" s="213">
        <v>2349</v>
      </c>
      <c r="X26" s="244">
        <f t="shared" si="2"/>
        <v>3.1306642499200343</v>
      </c>
      <c r="Y26" s="270">
        <f>W26-S26</f>
        <v>79</v>
      </c>
      <c r="Z26" s="191">
        <f t="shared" si="15"/>
        <v>3.480176211453744</v>
      </c>
      <c r="AA26" s="213">
        <v>3217</v>
      </c>
      <c r="AB26" s="244">
        <f t="shared" si="3"/>
        <v>3.8373452298590074</v>
      </c>
      <c r="AC26" s="270">
        <f>AA26-W26</f>
        <v>868</v>
      </c>
      <c r="AD26" s="191">
        <f t="shared" si="17"/>
        <v>36.95189442315879</v>
      </c>
    </row>
    <row r="27" spans="1:30" ht="22.5" customHeight="1">
      <c r="A27" s="734"/>
      <c r="B27" s="8" t="s">
        <v>797</v>
      </c>
      <c r="C27" s="159">
        <f>SUM(C23:C26)</f>
        <v>5217</v>
      </c>
      <c r="D27" s="179">
        <f t="shared" si="5"/>
        <v>7.354309396938172</v>
      </c>
      <c r="E27" s="219"/>
      <c r="F27" s="220"/>
      <c r="G27" s="221">
        <f>SUM(G23:G26)</f>
        <v>6497</v>
      </c>
      <c r="H27" s="226">
        <f t="shared" si="18"/>
        <v>8.525016073795122</v>
      </c>
      <c r="I27" s="223">
        <f>G27-C27</f>
        <v>1280</v>
      </c>
      <c r="J27" s="224">
        <f>I27/C27*100</f>
        <v>24.535173471343686</v>
      </c>
      <c r="K27" s="229">
        <f>SUM(K23:K26)</f>
        <v>7739</v>
      </c>
      <c r="L27" s="226">
        <f t="shared" si="4"/>
        <v>9.467245703101106</v>
      </c>
      <c r="M27" s="227">
        <f>SUM(M23:M26)</f>
        <v>1242</v>
      </c>
      <c r="N27" s="272">
        <f t="shared" si="9"/>
        <v>19.116515314760658</v>
      </c>
      <c r="O27" s="229">
        <f>SUM(O23:O26)</f>
        <v>8919</v>
      </c>
      <c r="P27" s="226">
        <f t="shared" si="0"/>
        <v>10.236780791258738</v>
      </c>
      <c r="Q27" s="227">
        <f>SUM(Q23:Q26)</f>
        <v>1180</v>
      </c>
      <c r="R27" s="233">
        <f t="shared" si="11"/>
        <v>15.247447990696472</v>
      </c>
      <c r="S27" s="229">
        <f>SUM(S23:S26)</f>
        <v>10576</v>
      </c>
      <c r="T27" s="231">
        <f t="shared" si="1"/>
        <v>12.083542799689228</v>
      </c>
      <c r="U27" s="227">
        <f>SUM(U23:U26)</f>
        <v>1657</v>
      </c>
      <c r="V27" s="230">
        <f t="shared" si="13"/>
        <v>18.57831595470344</v>
      </c>
      <c r="W27" s="229">
        <f>SUM(W23:W26)</f>
        <v>11292</v>
      </c>
      <c r="X27" s="232">
        <f t="shared" si="2"/>
        <v>15.049578846358887</v>
      </c>
      <c r="Y27" s="227">
        <f>SUM(Y23:Y26)</f>
        <v>716</v>
      </c>
      <c r="Z27" s="233">
        <f t="shared" si="15"/>
        <v>6.770045385779122</v>
      </c>
      <c r="AA27" s="229">
        <f>SUM(AA23:AA26)</f>
        <v>15427</v>
      </c>
      <c r="AB27" s="232">
        <f t="shared" si="3"/>
        <v>18.40184173485698</v>
      </c>
      <c r="AC27" s="273">
        <f>SUM(AC23:AC26)</f>
        <v>4135</v>
      </c>
      <c r="AD27" s="233">
        <f t="shared" si="17"/>
        <v>36.61884520014169</v>
      </c>
    </row>
    <row r="28" spans="1:30" s="283" customFormat="1" ht="22.5" customHeight="1">
      <c r="A28" s="735" t="s">
        <v>813</v>
      </c>
      <c r="B28" s="736"/>
      <c r="C28" s="274">
        <v>0</v>
      </c>
      <c r="D28" s="275">
        <f t="shared" si="5"/>
        <v>0</v>
      </c>
      <c r="E28" s="276"/>
      <c r="F28" s="277"/>
      <c r="G28" s="274">
        <v>0</v>
      </c>
      <c r="H28" s="210">
        <f t="shared" si="18"/>
        <v>0</v>
      </c>
      <c r="I28" s="237"/>
      <c r="J28" s="259"/>
      <c r="K28" s="278">
        <v>9</v>
      </c>
      <c r="L28" s="279">
        <f t="shared" si="4"/>
        <v>0.011009847697106858</v>
      </c>
      <c r="M28" s="280" t="s">
        <v>815</v>
      </c>
      <c r="N28" s="187" t="s">
        <v>815</v>
      </c>
      <c r="O28" s="278">
        <v>110</v>
      </c>
      <c r="P28" s="279">
        <f t="shared" si="0"/>
        <v>0.1262524820090213</v>
      </c>
      <c r="Q28" s="280" t="s">
        <v>815</v>
      </c>
      <c r="R28" s="286" t="s">
        <v>815</v>
      </c>
      <c r="S28" s="278">
        <v>303</v>
      </c>
      <c r="T28" s="279">
        <f t="shared" si="1"/>
        <v>0.3461907591060737</v>
      </c>
      <c r="U28" s="280" t="s">
        <v>815</v>
      </c>
      <c r="V28" s="281" t="s">
        <v>815</v>
      </c>
      <c r="W28" s="278">
        <v>114</v>
      </c>
      <c r="X28" s="279">
        <f t="shared" si="2"/>
        <v>0.15193517432562106</v>
      </c>
      <c r="Y28" s="280" t="s">
        <v>815</v>
      </c>
      <c r="Z28" s="281" t="s">
        <v>815</v>
      </c>
      <c r="AA28" s="278">
        <v>146</v>
      </c>
      <c r="AB28" s="279">
        <f t="shared" si="3"/>
        <v>0.1741536846625474</v>
      </c>
      <c r="AC28" s="282" t="s">
        <v>815</v>
      </c>
      <c r="AD28" s="281" t="s">
        <v>815</v>
      </c>
    </row>
    <row r="29" spans="1:30" ht="22.5" customHeight="1">
      <c r="A29" s="755" t="s">
        <v>814</v>
      </c>
      <c r="B29" s="757"/>
      <c r="C29" s="159">
        <f>SUM(C9,C21,C27,C28)</f>
        <v>70938</v>
      </c>
      <c r="D29" s="218">
        <f t="shared" si="5"/>
        <v>100</v>
      </c>
      <c r="E29" s="219"/>
      <c r="F29" s="220"/>
      <c r="G29" s="221">
        <f>SUM(G9,G21,G27,G28)</f>
        <v>76211</v>
      </c>
      <c r="H29" s="226">
        <f t="shared" si="18"/>
        <v>100</v>
      </c>
      <c r="I29" s="223">
        <f>G29-C29</f>
        <v>5273</v>
      </c>
      <c r="J29" s="224">
        <f>I29/C29*100</f>
        <v>7.433251571795088</v>
      </c>
      <c r="K29" s="221">
        <f>SUM(K9,K21,K27,K28)</f>
        <v>81745</v>
      </c>
      <c r="L29" s="226">
        <f>K29/$K$29*100</f>
        <v>100</v>
      </c>
      <c r="M29" s="223">
        <f>K29-G29</f>
        <v>5534</v>
      </c>
      <c r="N29" s="272">
        <f>M29/G29*100</f>
        <v>7.261418955268925</v>
      </c>
      <c r="O29" s="221">
        <f>SUM(O9,O21,O27,O28)</f>
        <v>87127</v>
      </c>
      <c r="P29" s="226">
        <f t="shared" si="0"/>
        <v>100</v>
      </c>
      <c r="Q29" s="223">
        <f>O29-K29</f>
        <v>5382</v>
      </c>
      <c r="R29" s="233">
        <f>Q29/K29*100</f>
        <v>6.5838889228699005</v>
      </c>
      <c r="S29" s="221">
        <f>SUM(S9,S21,S27,S28)</f>
        <v>87524</v>
      </c>
      <c r="T29" s="226">
        <f t="shared" si="1"/>
        <v>100</v>
      </c>
      <c r="U29" s="223">
        <f>S29-O29</f>
        <v>397</v>
      </c>
      <c r="V29" s="230">
        <f>U29/O29*100</f>
        <v>0.4556566850689224</v>
      </c>
      <c r="W29" s="221">
        <f>SUM(W9,W21,W27,W28)</f>
        <v>75032</v>
      </c>
      <c r="X29" s="226">
        <f t="shared" si="2"/>
        <v>100</v>
      </c>
      <c r="Y29" s="223">
        <f>W29-S29</f>
        <v>-12492</v>
      </c>
      <c r="Z29" s="233">
        <f>Y29/S29*100</f>
        <v>-14.272656642749418</v>
      </c>
      <c r="AA29" s="221">
        <f>SUM(AA9,AA21,AA27,AA28)</f>
        <v>83834</v>
      </c>
      <c r="AB29" s="232">
        <f t="shared" si="3"/>
        <v>100</v>
      </c>
      <c r="AC29" s="223">
        <f>AA29-W29</f>
        <v>8802</v>
      </c>
      <c r="AD29" s="233">
        <f>AC29/W29*100</f>
        <v>11.730994775562428</v>
      </c>
    </row>
    <row r="30" spans="8:10" ht="12">
      <c r="H30" s="284"/>
      <c r="I30" s="285"/>
      <c r="J30" s="108"/>
    </row>
    <row r="31" spans="9:29" ht="12">
      <c r="I31" s="158"/>
      <c r="M31" s="158"/>
      <c r="Q31" s="158"/>
      <c r="U31" s="158"/>
      <c r="AC31" s="158"/>
    </row>
    <row r="32" ht="9" customHeight="1"/>
    <row r="33" ht="13.5" customHeight="1"/>
    <row r="34" ht="9" customHeight="1"/>
    <row r="36" ht="9" customHeight="1"/>
    <row r="38" ht="9" customHeight="1"/>
  </sheetData>
  <mergeCells count="14">
    <mergeCell ref="AA3:AD3"/>
    <mergeCell ref="W3:Z3"/>
    <mergeCell ref="S3:V3"/>
    <mergeCell ref="C3:F3"/>
    <mergeCell ref="G3:J3"/>
    <mergeCell ref="O3:R3"/>
    <mergeCell ref="A5:A9"/>
    <mergeCell ref="A10:A21"/>
    <mergeCell ref="A22:A27"/>
    <mergeCell ref="A1:B1"/>
    <mergeCell ref="A29:B29"/>
    <mergeCell ref="A3:B4"/>
    <mergeCell ref="K3:N3"/>
    <mergeCell ref="A28:B28"/>
  </mergeCells>
  <hyperlinks>
    <hyperlink ref="A1" location="目次!A3" display="目次へ"/>
    <hyperlink ref="A1:B1" location="目次!A7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colBreaks count="1" manualBreakCount="1">
    <brk id="18" min="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31"/>
  <sheetViews>
    <sheetView workbookViewId="0" topLeftCell="A1">
      <selection activeCell="A2" sqref="A2"/>
    </sheetView>
  </sheetViews>
  <sheetFormatPr defaultColWidth="9.00390625" defaultRowHeight="13.5"/>
  <cols>
    <col min="1" max="1" width="3.125" style="105" customWidth="1"/>
    <col min="2" max="2" width="11.125" style="105" customWidth="1"/>
    <col min="3" max="3" width="11.125" style="140" customWidth="1"/>
    <col min="4" max="8" width="11.625" style="105" customWidth="1"/>
    <col min="9" max="9" width="11.125" style="105" customWidth="1"/>
    <col min="10" max="10" width="8.00390625" style="105" customWidth="1"/>
    <col min="11" max="11" width="5.875" style="105" customWidth="1"/>
    <col min="12" max="12" width="12.125" style="105" customWidth="1"/>
    <col min="13" max="13" width="5.25390625" style="105" customWidth="1"/>
    <col min="14" max="14" width="7.125" style="105" customWidth="1"/>
    <col min="15" max="15" width="3.75390625" style="105" customWidth="1"/>
    <col min="16" max="16" width="8.00390625" style="105" customWidth="1"/>
    <col min="17" max="17" width="4.25390625" style="105" customWidth="1"/>
    <col min="18" max="18" width="10.00390625" style="105" customWidth="1"/>
    <col min="19" max="19" width="2.625" style="105" customWidth="1"/>
    <col min="20" max="16384" width="8.00390625" style="105" customWidth="1"/>
  </cols>
  <sheetData>
    <row r="1" spans="1:2" s="2" customFormat="1" ht="15" customHeight="1">
      <c r="A1" s="737" t="s">
        <v>1002</v>
      </c>
      <c r="B1" s="737"/>
    </row>
    <row r="2" ht="19.5" customHeight="1">
      <c r="A2" s="2" t="s">
        <v>816</v>
      </c>
    </row>
    <row r="3" spans="1:8" ht="19.5" customHeight="1">
      <c r="A3" s="749" t="s">
        <v>817</v>
      </c>
      <c r="B3" s="728"/>
      <c r="C3" s="728"/>
      <c r="D3" s="4" t="s">
        <v>786</v>
      </c>
      <c r="E3" s="7" t="s">
        <v>787</v>
      </c>
      <c r="F3" s="4" t="s">
        <v>818</v>
      </c>
      <c r="G3" s="7" t="s">
        <v>705</v>
      </c>
      <c r="H3" s="4" t="s">
        <v>789</v>
      </c>
    </row>
    <row r="4" spans="1:8" ht="19.5" customHeight="1">
      <c r="A4" s="739" t="s">
        <v>726</v>
      </c>
      <c r="B4" s="4" t="s">
        <v>744</v>
      </c>
      <c r="C4" s="7" t="s">
        <v>819</v>
      </c>
      <c r="D4" s="288">
        <v>18007</v>
      </c>
      <c r="E4" s="289">
        <v>18025</v>
      </c>
      <c r="F4" s="288">
        <v>15022</v>
      </c>
      <c r="G4" s="289">
        <v>10792</v>
      </c>
      <c r="H4" s="288">
        <v>10575</v>
      </c>
    </row>
    <row r="5" spans="1:8" ht="19.5" customHeight="1">
      <c r="A5" s="740"/>
      <c r="B5" s="727" t="s">
        <v>820</v>
      </c>
      <c r="C5" s="290" t="s">
        <v>821</v>
      </c>
      <c r="D5" s="291">
        <f>D4/D26</f>
        <v>0.2202825860908924</v>
      </c>
      <c r="E5" s="292">
        <f>E4/E26</f>
        <v>0.2068819080193281</v>
      </c>
      <c r="F5" s="291">
        <f>F4/F26</f>
        <v>0.17163292354097162</v>
      </c>
      <c r="G5" s="292">
        <f>G4/G26</f>
        <v>0.1438319650282546</v>
      </c>
      <c r="H5" s="291">
        <f>H4/H26</f>
        <v>0.1261421380346876</v>
      </c>
    </row>
    <row r="6" spans="1:8" ht="19.5" customHeight="1">
      <c r="A6" s="740"/>
      <c r="B6" s="754"/>
      <c r="C6" s="9" t="s">
        <v>822</v>
      </c>
      <c r="D6" s="293">
        <f>D4/D7*100</f>
        <v>32.16110019646366</v>
      </c>
      <c r="E6" s="294">
        <f>E4/E7*100</f>
        <v>30.005160388194362</v>
      </c>
      <c r="F6" s="293">
        <f>F4/F7*100</f>
        <v>24.377261736689224</v>
      </c>
      <c r="G6" s="294">
        <f>G4/G7*100</f>
        <v>20.426240678351064</v>
      </c>
      <c r="H6" s="293">
        <f>H4/H7*100</f>
        <v>18.332004299136706</v>
      </c>
    </row>
    <row r="7" spans="1:8" ht="19.5" customHeight="1">
      <c r="A7" s="740"/>
      <c r="B7" s="113" t="s">
        <v>745</v>
      </c>
      <c r="C7" s="295" t="s">
        <v>819</v>
      </c>
      <c r="D7" s="41">
        <v>55990</v>
      </c>
      <c r="E7" s="107">
        <v>60073</v>
      </c>
      <c r="F7" s="41">
        <v>61623</v>
      </c>
      <c r="G7" s="107">
        <v>52834</v>
      </c>
      <c r="H7" s="41">
        <v>57686</v>
      </c>
    </row>
    <row r="8" spans="1:8" ht="19.5" customHeight="1">
      <c r="A8" s="740"/>
      <c r="B8" s="727" t="s">
        <v>823</v>
      </c>
      <c r="C8" s="290" t="s">
        <v>790</v>
      </c>
      <c r="D8" s="291">
        <f>D7/D26</f>
        <v>0.6849348584011254</v>
      </c>
      <c r="E8" s="292">
        <f>E7/E26</f>
        <v>0.6894877592479943</v>
      </c>
      <c r="F8" s="291">
        <f>F7/F26</f>
        <v>0.7040697408710753</v>
      </c>
      <c r="G8" s="292">
        <f>G7/G26</f>
        <v>0.7041528947649003</v>
      </c>
      <c r="H8" s="291">
        <f>H7/H26</f>
        <v>0.6880979077701171</v>
      </c>
    </row>
    <row r="9" spans="1:8" ht="19.5" customHeight="1">
      <c r="A9" s="740"/>
      <c r="B9" s="727"/>
      <c r="C9" s="295" t="s">
        <v>824</v>
      </c>
      <c r="D9" s="50">
        <f>(D4+D10)/D7*100</f>
        <v>45.98321128772995</v>
      </c>
      <c r="E9" s="296">
        <f>(E4+E10)/E7*100</f>
        <v>44.852096615784134</v>
      </c>
      <c r="F9" s="50">
        <f>(F4+F10)/F7*100</f>
        <v>41.539684857926424</v>
      </c>
      <c r="G9" s="296">
        <f>(G4+G10)/G7*100</f>
        <v>41.79884165499489</v>
      </c>
      <c r="H9" s="50">
        <f>(H4+H10)/H7*100</f>
        <v>45.07506154006171</v>
      </c>
    </row>
    <row r="10" spans="1:8" ht="19.5" customHeight="1">
      <c r="A10" s="740"/>
      <c r="B10" s="753" t="s">
        <v>746</v>
      </c>
      <c r="C10" s="7" t="s">
        <v>819</v>
      </c>
      <c r="D10" s="288">
        <v>7739</v>
      </c>
      <c r="E10" s="289">
        <v>8919</v>
      </c>
      <c r="F10" s="288">
        <v>10576</v>
      </c>
      <c r="G10" s="289">
        <v>11292</v>
      </c>
      <c r="H10" s="288">
        <v>15427</v>
      </c>
    </row>
    <row r="11" spans="1:8" ht="19.5" customHeight="1">
      <c r="A11" s="740"/>
      <c r="B11" s="727"/>
      <c r="C11" s="290" t="s">
        <v>821</v>
      </c>
      <c r="D11" s="291">
        <f>D10/D26</f>
        <v>0.09467245703101107</v>
      </c>
      <c r="E11" s="292">
        <f>E10/E26</f>
        <v>0.10236780791258737</v>
      </c>
      <c r="F11" s="291">
        <f>F10/F26</f>
        <v>0.12083542799689229</v>
      </c>
      <c r="G11" s="292">
        <f>G10/G26</f>
        <v>0.15049578846358888</v>
      </c>
      <c r="H11" s="291">
        <f>H10/H26</f>
        <v>0.1840184173485698</v>
      </c>
    </row>
    <row r="12" spans="1:8" ht="19.5" customHeight="1">
      <c r="A12" s="740"/>
      <c r="B12" s="727" t="s">
        <v>825</v>
      </c>
      <c r="C12" s="290" t="s">
        <v>826</v>
      </c>
      <c r="D12" s="71">
        <f>D10/D7*100</f>
        <v>13.822111091266297</v>
      </c>
      <c r="E12" s="297">
        <f>E10/E7*100</f>
        <v>14.846936227589765</v>
      </c>
      <c r="F12" s="71">
        <f>F10/F7*100</f>
        <v>17.1624231212372</v>
      </c>
      <c r="G12" s="297">
        <f>G10/G7*100</f>
        <v>21.372600976643827</v>
      </c>
      <c r="H12" s="71">
        <f>H10/H7*100</f>
        <v>26.743057240925005</v>
      </c>
    </row>
    <row r="13" spans="1:8" ht="19.5" customHeight="1">
      <c r="A13" s="741"/>
      <c r="B13" s="754"/>
      <c r="C13" s="9" t="s">
        <v>827</v>
      </c>
      <c r="D13" s="293">
        <f>D10/D4*100</f>
        <v>42.97773088243461</v>
      </c>
      <c r="E13" s="294">
        <f>E10/E4*100</f>
        <v>49.481276005547855</v>
      </c>
      <c r="F13" s="293">
        <f>F10/F4*100</f>
        <v>70.40340833444282</v>
      </c>
      <c r="G13" s="294">
        <f>G10/G4*100</f>
        <v>104.63306152705707</v>
      </c>
      <c r="H13" s="293">
        <f>H10/H4*100</f>
        <v>145.8817966903073</v>
      </c>
    </row>
    <row r="14" spans="1:8" ht="19.5" customHeight="1">
      <c r="A14" s="739" t="s">
        <v>828</v>
      </c>
      <c r="B14" s="113" t="s">
        <v>744</v>
      </c>
      <c r="C14" s="295" t="s">
        <v>819</v>
      </c>
      <c r="D14" s="41">
        <v>1227770</v>
      </c>
      <c r="E14" s="107">
        <v>1149105</v>
      </c>
      <c r="F14" s="41">
        <v>991045</v>
      </c>
      <c r="G14" s="107">
        <v>880094</v>
      </c>
      <c r="H14" s="41">
        <v>830112</v>
      </c>
    </row>
    <row r="15" spans="1:8" ht="19.5" customHeight="1">
      <c r="A15" s="740"/>
      <c r="B15" s="727" t="s">
        <v>820</v>
      </c>
      <c r="C15" s="290" t="s">
        <v>821</v>
      </c>
      <c r="D15" s="291">
        <f>D14/D27</f>
        <v>0.2386386342026227</v>
      </c>
      <c r="E15" s="292">
        <f>E14/E27</f>
        <v>0.21771392843948048</v>
      </c>
      <c r="F15" s="291">
        <f>F14/F27</f>
        <v>0.18335571984666163</v>
      </c>
      <c r="G15" s="292">
        <f>G14/G27</f>
        <v>0.16292373928543727</v>
      </c>
      <c r="H15" s="291">
        <f>H14/H27</f>
        <v>0.14955426231593344</v>
      </c>
    </row>
    <row r="16" spans="1:8" ht="19.5" customHeight="1">
      <c r="A16" s="740"/>
      <c r="B16" s="754"/>
      <c r="C16" s="295" t="s">
        <v>822</v>
      </c>
      <c r="D16" s="50">
        <f>D14/D17*100</f>
        <v>35.74265937356533</v>
      </c>
      <c r="E16" s="296">
        <f>E14/E17*100</f>
        <v>32.08407661167268</v>
      </c>
      <c r="F16" s="50">
        <f>F14/F17*100</f>
        <v>26.40758564089446</v>
      </c>
      <c r="G16" s="296">
        <f>G14/G17*100</f>
        <v>23.434802289974705</v>
      </c>
      <c r="H16" s="50">
        <f>H14/H17*100</f>
        <v>21.981086635369472</v>
      </c>
    </row>
    <row r="17" spans="1:8" ht="19.5" customHeight="1">
      <c r="A17" s="740"/>
      <c r="B17" s="4" t="s">
        <v>745</v>
      </c>
      <c r="C17" s="7" t="s">
        <v>819</v>
      </c>
      <c r="D17" s="288">
        <v>3435027</v>
      </c>
      <c r="E17" s="289">
        <v>3581543</v>
      </c>
      <c r="F17" s="288">
        <v>3752880</v>
      </c>
      <c r="G17" s="289">
        <v>3755500</v>
      </c>
      <c r="H17" s="288">
        <v>3776483</v>
      </c>
    </row>
    <row r="18" spans="1:8" ht="19.5" customHeight="1">
      <c r="A18" s="740"/>
      <c r="B18" s="727" t="s">
        <v>823</v>
      </c>
      <c r="C18" s="290" t="s">
        <v>821</v>
      </c>
      <c r="D18" s="291">
        <f>D17/D27</f>
        <v>0.6676577467515353</v>
      </c>
      <c r="E18" s="292">
        <f>E17/E27</f>
        <v>0.6785731472797719</v>
      </c>
      <c r="F18" s="291">
        <f>F17/F27</f>
        <v>0.6943297366902003</v>
      </c>
      <c r="G18" s="292">
        <f>G17/G27</f>
        <v>0.6952213091856775</v>
      </c>
      <c r="H18" s="291">
        <f>H17/H27</f>
        <v>0.6803770204667121</v>
      </c>
    </row>
    <row r="19" spans="1:8" ht="19.5" customHeight="1">
      <c r="A19" s="740"/>
      <c r="B19" s="754"/>
      <c r="C19" s="9" t="s">
        <v>824</v>
      </c>
      <c r="D19" s="293">
        <f>(D14+D20)/D17*100</f>
        <v>49.56228873892403</v>
      </c>
      <c r="E19" s="294">
        <f>(E14+E20)/E17*100</f>
        <v>47.3116475217525</v>
      </c>
      <c r="F19" s="293">
        <f>(F14+F20)/F17*100</f>
        <v>43.52513269808787</v>
      </c>
      <c r="G19" s="294">
        <f>(G14+G20)/G17*100</f>
        <v>43.771694847556915</v>
      </c>
      <c r="H19" s="293">
        <f>(H14+H20)/H17*100</f>
        <v>46.87064657778149</v>
      </c>
    </row>
    <row r="20" spans="1:8" ht="19.5" customHeight="1">
      <c r="A20" s="740"/>
      <c r="B20" s="753" t="s">
        <v>746</v>
      </c>
      <c r="C20" s="295" t="s">
        <v>819</v>
      </c>
      <c r="D20" s="41">
        <v>474708</v>
      </c>
      <c r="E20" s="107">
        <v>545382</v>
      </c>
      <c r="F20" s="41">
        <v>642401</v>
      </c>
      <c r="G20" s="107">
        <v>763752</v>
      </c>
      <c r="H20" s="41">
        <v>939950</v>
      </c>
    </row>
    <row r="21" spans="1:8" ht="19.5" customHeight="1">
      <c r="A21" s="740"/>
      <c r="B21" s="727"/>
      <c r="C21" s="290" t="s">
        <v>821</v>
      </c>
      <c r="D21" s="291">
        <f>D20/D27</f>
        <v>0.0922678260301674</v>
      </c>
      <c r="E21" s="292">
        <f>E20/E27</f>
        <v>0.10333020717878762</v>
      </c>
      <c r="F21" s="291">
        <f>F20/F27</f>
        <v>0.11885221941003211</v>
      </c>
      <c r="G21" s="292">
        <f>G20/G27</f>
        <v>0.14138641068650767</v>
      </c>
      <c r="H21" s="291">
        <f>H20/H27</f>
        <v>0.16934284634345925</v>
      </c>
    </row>
    <row r="22" spans="1:8" ht="19.5" customHeight="1">
      <c r="A22" s="740"/>
      <c r="B22" s="727" t="s">
        <v>825</v>
      </c>
      <c r="C22" s="290" t="s">
        <v>826</v>
      </c>
      <c r="D22" s="71">
        <f>D20/D17*100</f>
        <v>13.819629365358702</v>
      </c>
      <c r="E22" s="297">
        <f>E20/E17*100</f>
        <v>15.227570910079818</v>
      </c>
      <c r="F22" s="71">
        <f>F20/F17*100</f>
        <v>17.11754705719341</v>
      </c>
      <c r="G22" s="297">
        <f>G20/G17*100</f>
        <v>20.33689255758221</v>
      </c>
      <c r="H22" s="71">
        <f>H20/H17*100</f>
        <v>24.889559942412028</v>
      </c>
    </row>
    <row r="23" spans="1:8" ht="19.5" customHeight="1">
      <c r="A23" s="741"/>
      <c r="B23" s="754"/>
      <c r="C23" s="9" t="s">
        <v>827</v>
      </c>
      <c r="D23" s="293">
        <f>D20/D14*100</f>
        <v>38.664244931868346</v>
      </c>
      <c r="E23" s="294">
        <f>E20/E14*100</f>
        <v>47.46145913558813</v>
      </c>
      <c r="F23" s="293">
        <f>F20/F14*100</f>
        <v>64.82056818812467</v>
      </c>
      <c r="G23" s="294">
        <f>G20/G14*100</f>
        <v>86.7807302401789</v>
      </c>
      <c r="H23" s="293">
        <f>H20/H14*100</f>
        <v>113.23170849234802</v>
      </c>
    </row>
    <row r="26" spans="3:8" ht="12" hidden="1">
      <c r="C26" s="298" t="s">
        <v>829</v>
      </c>
      <c r="D26" s="33">
        <v>81745</v>
      </c>
      <c r="E26" s="33">
        <v>87127</v>
      </c>
      <c r="F26" s="33">
        <v>87524</v>
      </c>
      <c r="G26" s="33">
        <v>75032</v>
      </c>
      <c r="H26" s="33">
        <v>83834</v>
      </c>
    </row>
    <row r="27" spans="3:8" ht="12" hidden="1">
      <c r="C27" s="140" t="s">
        <v>830</v>
      </c>
      <c r="D27" s="33">
        <v>5144892</v>
      </c>
      <c r="E27" s="33">
        <f>1149105+3581543+547402</f>
        <v>5278050</v>
      </c>
      <c r="F27" s="33">
        <v>5405040</v>
      </c>
      <c r="G27" s="33">
        <v>5401877</v>
      </c>
      <c r="H27" s="33">
        <f>3776483+939950+830112+4029</f>
        <v>5550574</v>
      </c>
    </row>
    <row r="30" ht="16.5" customHeight="1">
      <c r="I30" s="738"/>
    </row>
    <row r="31" ht="15.75" customHeight="1">
      <c r="I31" s="738"/>
    </row>
    <row r="33" ht="15.75" customHeight="1"/>
    <row r="34" ht="15.75" customHeight="1"/>
  </sheetData>
  <mergeCells count="13">
    <mergeCell ref="B12:B13"/>
    <mergeCell ref="B10:B11"/>
    <mergeCell ref="A4:A13"/>
    <mergeCell ref="A1:B1"/>
    <mergeCell ref="I30:I31"/>
    <mergeCell ref="A14:A23"/>
    <mergeCell ref="B20:B21"/>
    <mergeCell ref="B22:B23"/>
    <mergeCell ref="B18:B19"/>
    <mergeCell ref="B15:B16"/>
    <mergeCell ref="A3:C3"/>
    <mergeCell ref="B5:B6"/>
    <mergeCell ref="B8:B9"/>
  </mergeCells>
  <hyperlinks>
    <hyperlink ref="A1" location="目次!A3" display="目次へ"/>
    <hyperlink ref="A1:B1" location="目次!A8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25"/>
  <sheetViews>
    <sheetView workbookViewId="0" topLeftCell="A1">
      <selection activeCell="A2" sqref="A2"/>
    </sheetView>
  </sheetViews>
  <sheetFormatPr defaultColWidth="9.00390625" defaultRowHeight="13.5"/>
  <cols>
    <col min="1" max="1" width="10.25390625" style="33" customWidth="1"/>
    <col min="2" max="2" width="2.875" style="33" customWidth="1"/>
    <col min="3" max="3" width="8.75390625" style="33" customWidth="1"/>
    <col min="4" max="4" width="3.00390625" style="33" customWidth="1"/>
    <col min="5" max="5" width="8.75390625" style="33" customWidth="1"/>
    <col min="6" max="6" width="3.00390625" style="33" customWidth="1"/>
    <col min="7" max="7" width="8.75390625" style="33" customWidth="1"/>
    <col min="8" max="8" width="3.00390625" style="33" customWidth="1"/>
    <col min="9" max="9" width="8.75390625" style="33" customWidth="1"/>
    <col min="10" max="10" width="3.00390625" style="33" customWidth="1"/>
    <col min="11" max="11" width="8.75390625" style="33" customWidth="1"/>
    <col min="12" max="12" width="3.00390625" style="105" customWidth="1"/>
    <col min="13" max="13" width="8.375" style="105" customWidth="1"/>
    <col min="14" max="16384" width="8.00390625" style="105" customWidth="1"/>
  </cols>
  <sheetData>
    <row r="1" s="2" customFormat="1" ht="15" customHeight="1">
      <c r="A1" s="751" t="s">
        <v>1002</v>
      </c>
    </row>
    <row r="2" spans="1:12" ht="18" customHeight="1">
      <c r="A2" s="32" t="s">
        <v>831</v>
      </c>
      <c r="B2" s="32"/>
      <c r="C2" s="299"/>
      <c r="D2" s="299"/>
      <c r="E2" s="299"/>
      <c r="F2" s="299"/>
      <c r="G2" s="299"/>
      <c r="H2" s="299"/>
      <c r="I2" s="299"/>
      <c r="J2" s="299"/>
      <c r="K2" s="299"/>
      <c r="L2" s="3"/>
    </row>
    <row r="3" spans="1:12" ht="24" customHeight="1">
      <c r="A3" s="771" t="s">
        <v>698</v>
      </c>
      <c r="B3" s="742"/>
      <c r="C3" s="771" t="s">
        <v>832</v>
      </c>
      <c r="D3" s="742"/>
      <c r="E3" s="771" t="s">
        <v>663</v>
      </c>
      <c r="F3" s="742"/>
      <c r="G3" s="771" t="s">
        <v>664</v>
      </c>
      <c r="H3" s="742"/>
      <c r="I3" s="771" t="s">
        <v>833</v>
      </c>
      <c r="J3" s="742"/>
      <c r="K3" s="759" t="s">
        <v>834</v>
      </c>
      <c r="L3" s="760"/>
    </row>
    <row r="4" spans="1:12" s="302" customFormat="1" ht="12" customHeight="1">
      <c r="A4" s="773"/>
      <c r="B4" s="774"/>
      <c r="C4" s="48"/>
      <c r="D4" s="49" t="s">
        <v>667</v>
      </c>
      <c r="E4" s="48"/>
      <c r="F4" s="49" t="s">
        <v>667</v>
      </c>
      <c r="G4" s="48"/>
      <c r="H4" s="49" t="s">
        <v>667</v>
      </c>
      <c r="I4" s="48"/>
      <c r="J4" s="300" t="s">
        <v>668</v>
      </c>
      <c r="K4" s="48"/>
      <c r="L4" s="301" t="s">
        <v>668</v>
      </c>
    </row>
    <row r="5" spans="1:12" ht="18" customHeight="1">
      <c r="A5" s="729" t="s">
        <v>835</v>
      </c>
      <c r="B5" s="772"/>
      <c r="C5" s="303">
        <v>83834</v>
      </c>
      <c r="D5" s="304"/>
      <c r="E5" s="303">
        <v>38705</v>
      </c>
      <c r="F5" s="304"/>
      <c r="G5" s="303">
        <v>45129</v>
      </c>
      <c r="H5" s="304"/>
      <c r="I5" s="305">
        <f aca="true" t="shared" si="0" ref="I5:I24">E5/G5*100</f>
        <v>85.76525072569746</v>
      </c>
      <c r="J5" s="306"/>
      <c r="K5" s="305">
        <v>100</v>
      </c>
      <c r="L5" s="307"/>
    </row>
    <row r="6" spans="1:12" ht="18" customHeight="1">
      <c r="A6" s="308" t="s">
        <v>836</v>
      </c>
      <c r="B6" s="309" t="s">
        <v>837</v>
      </c>
      <c r="C6" s="310">
        <v>3641</v>
      </c>
      <c r="D6" s="311"/>
      <c r="E6" s="310">
        <v>1863</v>
      </c>
      <c r="F6" s="311"/>
      <c r="G6" s="310">
        <v>1778</v>
      </c>
      <c r="H6" s="311"/>
      <c r="I6" s="312">
        <f t="shared" si="0"/>
        <v>104.7806524184477</v>
      </c>
      <c r="J6" s="313"/>
      <c r="K6" s="312">
        <f>C6/C5*100</f>
        <v>4.34310661545435</v>
      </c>
      <c r="L6" s="314"/>
    </row>
    <row r="7" spans="1:12" ht="18" customHeight="1">
      <c r="A7" s="308" t="s">
        <v>838</v>
      </c>
      <c r="B7" s="309"/>
      <c r="C7" s="310">
        <v>3367</v>
      </c>
      <c r="D7" s="311"/>
      <c r="E7" s="310">
        <v>1704</v>
      </c>
      <c r="F7" s="311"/>
      <c r="G7" s="310">
        <v>1663</v>
      </c>
      <c r="H7" s="311"/>
      <c r="I7" s="312">
        <f t="shared" si="0"/>
        <v>102.46542393265183</v>
      </c>
      <c r="J7" s="313"/>
      <c r="K7" s="312">
        <f>C7/C5*100</f>
        <v>4.016270248347926</v>
      </c>
      <c r="L7" s="314"/>
    </row>
    <row r="8" spans="1:12" ht="18" customHeight="1">
      <c r="A8" s="308" t="s">
        <v>839</v>
      </c>
      <c r="B8" s="309"/>
      <c r="C8" s="310">
        <v>3567</v>
      </c>
      <c r="D8" s="311"/>
      <c r="E8" s="310">
        <v>1806</v>
      </c>
      <c r="F8" s="311"/>
      <c r="G8" s="310">
        <v>1761</v>
      </c>
      <c r="H8" s="311"/>
      <c r="I8" s="312">
        <f t="shared" si="0"/>
        <v>102.55536626916523</v>
      </c>
      <c r="J8" s="313"/>
      <c r="K8" s="312">
        <f>C8/C5*100</f>
        <v>4.254836939666483</v>
      </c>
      <c r="L8" s="314"/>
    </row>
    <row r="9" spans="1:12" ht="18" customHeight="1">
      <c r="A9" s="308" t="s">
        <v>840</v>
      </c>
      <c r="B9" s="309"/>
      <c r="C9" s="310">
        <v>4451</v>
      </c>
      <c r="D9" s="311"/>
      <c r="E9" s="310">
        <v>2193</v>
      </c>
      <c r="F9" s="311"/>
      <c r="G9" s="310">
        <v>2258</v>
      </c>
      <c r="H9" s="311"/>
      <c r="I9" s="312">
        <f t="shared" si="0"/>
        <v>97.12134632418069</v>
      </c>
      <c r="J9" s="313"/>
      <c r="K9" s="312">
        <f>C9/C5*100</f>
        <v>5.30930171529451</v>
      </c>
      <c r="L9" s="314"/>
    </row>
    <row r="10" spans="1:12" ht="18" customHeight="1">
      <c r="A10" s="308" t="s">
        <v>841</v>
      </c>
      <c r="B10" s="309"/>
      <c r="C10" s="310">
        <v>4909</v>
      </c>
      <c r="D10" s="311"/>
      <c r="E10" s="310">
        <v>2214</v>
      </c>
      <c r="F10" s="311"/>
      <c r="G10" s="310">
        <v>2695</v>
      </c>
      <c r="H10" s="311"/>
      <c r="I10" s="312">
        <f t="shared" si="0"/>
        <v>82.15213358070501</v>
      </c>
      <c r="J10" s="313"/>
      <c r="K10" s="312">
        <f>C10/C5*100</f>
        <v>5.855619438414009</v>
      </c>
      <c r="L10" s="314"/>
    </row>
    <row r="11" spans="1:12" ht="18" customHeight="1">
      <c r="A11" s="308" t="s">
        <v>842</v>
      </c>
      <c r="B11" s="309"/>
      <c r="C11" s="310">
        <v>6291</v>
      </c>
      <c r="D11" s="311"/>
      <c r="E11" s="310">
        <v>2778</v>
      </c>
      <c r="F11" s="311"/>
      <c r="G11" s="310">
        <v>3513</v>
      </c>
      <c r="H11" s="311"/>
      <c r="I11" s="312">
        <f t="shared" si="0"/>
        <v>79.07771135781383</v>
      </c>
      <c r="J11" s="313"/>
      <c r="K11" s="312">
        <f>C11/C5*100</f>
        <v>7.504115275425245</v>
      </c>
      <c r="L11" s="314"/>
    </row>
    <row r="12" spans="1:12" ht="18" customHeight="1">
      <c r="A12" s="308" t="s">
        <v>843</v>
      </c>
      <c r="B12" s="309"/>
      <c r="C12" s="310">
        <v>6380</v>
      </c>
      <c r="D12" s="311"/>
      <c r="E12" s="310">
        <v>2952</v>
      </c>
      <c r="F12" s="311"/>
      <c r="G12" s="310">
        <v>3428</v>
      </c>
      <c r="H12" s="311"/>
      <c r="I12" s="312">
        <f t="shared" si="0"/>
        <v>86.11435239206534</v>
      </c>
      <c r="J12" s="313"/>
      <c r="K12" s="312">
        <f>C12/C5*100</f>
        <v>7.610277453062003</v>
      </c>
      <c r="L12" s="314"/>
    </row>
    <row r="13" spans="1:12" ht="18" customHeight="1">
      <c r="A13" s="308" t="s">
        <v>844</v>
      </c>
      <c r="B13" s="309"/>
      <c r="C13" s="310">
        <v>5823</v>
      </c>
      <c r="D13" s="311"/>
      <c r="E13" s="310">
        <v>2723</v>
      </c>
      <c r="F13" s="311"/>
      <c r="G13" s="310">
        <v>3100</v>
      </c>
      <c r="H13" s="311"/>
      <c r="I13" s="312">
        <f t="shared" si="0"/>
        <v>87.83870967741936</v>
      </c>
      <c r="J13" s="313"/>
      <c r="K13" s="312">
        <f>C13/C5*100</f>
        <v>6.945869217739819</v>
      </c>
      <c r="L13" s="314"/>
    </row>
    <row r="14" spans="1:12" ht="18" customHeight="1">
      <c r="A14" s="308" t="s">
        <v>845</v>
      </c>
      <c r="B14" s="309"/>
      <c r="C14" s="310">
        <v>5257</v>
      </c>
      <c r="D14" s="311"/>
      <c r="E14" s="310">
        <v>2472</v>
      </c>
      <c r="F14" s="311"/>
      <c r="G14" s="310">
        <v>2785</v>
      </c>
      <c r="H14" s="311"/>
      <c r="I14" s="312">
        <f t="shared" si="0"/>
        <v>88.76122082585279</v>
      </c>
      <c r="J14" s="313"/>
      <c r="K14" s="312">
        <f>C14/C5*100</f>
        <v>6.2707254813082995</v>
      </c>
      <c r="L14" s="314"/>
    </row>
    <row r="15" spans="1:12" ht="18" customHeight="1">
      <c r="A15" s="308" t="s">
        <v>846</v>
      </c>
      <c r="B15" s="309"/>
      <c r="C15" s="310">
        <v>5661</v>
      </c>
      <c r="D15" s="311"/>
      <c r="E15" s="310">
        <v>2606</v>
      </c>
      <c r="F15" s="311"/>
      <c r="G15" s="310">
        <v>3055</v>
      </c>
      <c r="H15" s="311"/>
      <c r="I15" s="312">
        <f t="shared" si="0"/>
        <v>85.30278232405892</v>
      </c>
      <c r="J15" s="313"/>
      <c r="K15" s="312">
        <f>C15/C5*100</f>
        <v>6.752630197771787</v>
      </c>
      <c r="L15" s="314"/>
    </row>
    <row r="16" spans="1:12" ht="18" customHeight="1">
      <c r="A16" s="308" t="s">
        <v>847</v>
      </c>
      <c r="B16" s="309"/>
      <c r="C16" s="310">
        <v>7324</v>
      </c>
      <c r="D16" s="311"/>
      <c r="E16" s="310">
        <v>3420</v>
      </c>
      <c r="F16" s="311"/>
      <c r="G16" s="310">
        <v>3904</v>
      </c>
      <c r="H16" s="311"/>
      <c r="I16" s="312">
        <f t="shared" si="0"/>
        <v>87.60245901639344</v>
      </c>
      <c r="J16" s="313"/>
      <c r="K16" s="312">
        <f>C16/C5*100</f>
        <v>8.736312236085597</v>
      </c>
      <c r="L16" s="314"/>
    </row>
    <row r="17" spans="1:12" ht="18" customHeight="1">
      <c r="A17" s="308" t="s">
        <v>848</v>
      </c>
      <c r="B17" s="309"/>
      <c r="C17" s="310">
        <v>6108</v>
      </c>
      <c r="D17" s="311"/>
      <c r="E17" s="310">
        <v>2826</v>
      </c>
      <c r="F17" s="311"/>
      <c r="G17" s="310">
        <v>3282</v>
      </c>
      <c r="H17" s="311"/>
      <c r="I17" s="312">
        <f t="shared" si="0"/>
        <v>86.10603290676416</v>
      </c>
      <c r="J17" s="313"/>
      <c r="K17" s="312">
        <f>C17/C5*100</f>
        <v>7.285826752868764</v>
      </c>
      <c r="L17" s="314"/>
    </row>
    <row r="18" spans="1:12" ht="18" customHeight="1">
      <c r="A18" s="308" t="s">
        <v>849</v>
      </c>
      <c r="B18" s="309"/>
      <c r="C18" s="310">
        <v>5482</v>
      </c>
      <c r="D18" s="311"/>
      <c r="E18" s="310">
        <v>2532</v>
      </c>
      <c r="F18" s="311"/>
      <c r="G18" s="310">
        <v>2950</v>
      </c>
      <c r="H18" s="311"/>
      <c r="I18" s="312">
        <f t="shared" si="0"/>
        <v>85.83050847457628</v>
      </c>
      <c r="J18" s="313"/>
      <c r="K18" s="312">
        <f>C18/C5*100</f>
        <v>6.539113009041678</v>
      </c>
      <c r="L18" s="314"/>
    </row>
    <row r="19" spans="1:12" ht="18" customHeight="1">
      <c r="A19" s="308" t="s">
        <v>850</v>
      </c>
      <c r="B19" s="309"/>
      <c r="C19" s="310">
        <v>5084</v>
      </c>
      <c r="D19" s="311"/>
      <c r="E19" s="310">
        <v>2297</v>
      </c>
      <c r="F19" s="311"/>
      <c r="G19" s="310">
        <v>2787</v>
      </c>
      <c r="H19" s="311"/>
      <c r="I19" s="312">
        <f t="shared" si="0"/>
        <v>82.4183710082526</v>
      </c>
      <c r="J19" s="313"/>
      <c r="K19" s="312">
        <f>C19/C5*100</f>
        <v>6.064365293317747</v>
      </c>
      <c r="L19" s="314"/>
    </row>
    <row r="20" spans="1:12" ht="18" customHeight="1">
      <c r="A20" s="308" t="s">
        <v>851</v>
      </c>
      <c r="B20" s="309"/>
      <c r="C20" s="310">
        <v>4229</v>
      </c>
      <c r="D20" s="311"/>
      <c r="E20" s="310">
        <v>1910</v>
      </c>
      <c r="F20" s="311"/>
      <c r="G20" s="310">
        <v>2319</v>
      </c>
      <c r="H20" s="311"/>
      <c r="I20" s="312">
        <f t="shared" si="0"/>
        <v>82.36308753773179</v>
      </c>
      <c r="J20" s="313"/>
      <c r="K20" s="312">
        <f>C20/C5*100</f>
        <v>5.044492687930911</v>
      </c>
      <c r="L20" s="314"/>
    </row>
    <row r="21" spans="1:12" ht="18" customHeight="1">
      <c r="A21" s="308" t="s">
        <v>852</v>
      </c>
      <c r="B21" s="309"/>
      <c r="C21" s="310">
        <v>2897</v>
      </c>
      <c r="D21" s="311"/>
      <c r="E21" s="310">
        <v>1201</v>
      </c>
      <c r="F21" s="311"/>
      <c r="G21" s="310">
        <v>1696</v>
      </c>
      <c r="H21" s="311"/>
      <c r="I21" s="312">
        <f t="shared" si="0"/>
        <v>70.81367924528303</v>
      </c>
      <c r="J21" s="313"/>
      <c r="K21" s="312">
        <f>C21/C5*100</f>
        <v>3.4556385237493137</v>
      </c>
      <c r="L21" s="314"/>
    </row>
    <row r="22" spans="1:12" ht="18" customHeight="1">
      <c r="A22" s="308" t="s">
        <v>853</v>
      </c>
      <c r="B22" s="309"/>
      <c r="C22" s="310">
        <v>1665</v>
      </c>
      <c r="D22" s="311"/>
      <c r="E22" s="310">
        <v>635</v>
      </c>
      <c r="F22" s="311"/>
      <c r="G22" s="310">
        <v>1030</v>
      </c>
      <c r="H22" s="311"/>
      <c r="I22" s="312">
        <f t="shared" si="0"/>
        <v>61.6504854368932</v>
      </c>
      <c r="J22" s="313"/>
      <c r="K22" s="312">
        <f>C22/C5*100</f>
        <v>1.9860677052269964</v>
      </c>
      <c r="L22" s="314"/>
    </row>
    <row r="23" spans="1:12" ht="18" customHeight="1">
      <c r="A23" s="315" t="s">
        <v>854</v>
      </c>
      <c r="B23" s="316"/>
      <c r="C23" s="303">
        <v>1552</v>
      </c>
      <c r="D23" s="304"/>
      <c r="E23" s="303">
        <v>479</v>
      </c>
      <c r="F23" s="304"/>
      <c r="G23" s="303">
        <v>1073</v>
      </c>
      <c r="H23" s="304"/>
      <c r="I23" s="317">
        <f t="shared" si="0"/>
        <v>44.64119291705499</v>
      </c>
      <c r="J23" s="318"/>
      <c r="K23" s="317">
        <f>C23/$C$5*100</f>
        <v>1.8512775246320108</v>
      </c>
      <c r="L23" s="307"/>
    </row>
    <row r="24" spans="1:12" ht="18" customHeight="1">
      <c r="A24" s="326" t="s">
        <v>855</v>
      </c>
      <c r="B24" s="321"/>
      <c r="C24" s="322">
        <f>C5-SUM(C6:C23)</f>
        <v>146</v>
      </c>
      <c r="D24" s="323"/>
      <c r="E24" s="324">
        <f>E5-SUM(E6:E23)</f>
        <v>94</v>
      </c>
      <c r="F24" s="324"/>
      <c r="G24" s="322">
        <f>G5-SUM(G6:G23)</f>
        <v>52</v>
      </c>
      <c r="H24" s="323"/>
      <c r="I24" s="319">
        <f t="shared" si="0"/>
        <v>180.76923076923077</v>
      </c>
      <c r="J24" s="325"/>
      <c r="K24" s="319">
        <f>C24/$C$5*100</f>
        <v>0.1741536846625474</v>
      </c>
      <c r="L24" s="320"/>
    </row>
    <row r="25" spans="1:11" ht="13.5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299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mergeCells count="8">
    <mergeCell ref="E3:F3"/>
    <mergeCell ref="G3:H3"/>
    <mergeCell ref="K3:L3"/>
    <mergeCell ref="I3:J3"/>
    <mergeCell ref="A5:B5"/>
    <mergeCell ref="A4:B4"/>
    <mergeCell ref="A3:B3"/>
    <mergeCell ref="C3:D3"/>
  </mergeCells>
  <hyperlinks>
    <hyperlink ref="A1" location="目次!A9" display="目次へ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"/>
    </sheetView>
  </sheetViews>
  <sheetFormatPr defaultColWidth="9.00390625" defaultRowHeight="13.5"/>
  <cols>
    <col min="1" max="6" width="12.00390625" style="328" customWidth="1"/>
    <col min="7" max="16384" width="8.00390625" style="328" customWidth="1"/>
  </cols>
  <sheetData>
    <row r="1" s="2" customFormat="1" ht="15" customHeight="1">
      <c r="A1" s="751" t="s">
        <v>1002</v>
      </c>
    </row>
    <row r="2" ht="19.5" customHeight="1">
      <c r="A2" s="327" t="s">
        <v>856</v>
      </c>
    </row>
    <row r="3" spans="1:6" ht="18" customHeight="1">
      <c r="A3" s="329" t="s">
        <v>857</v>
      </c>
      <c r="B3" s="330" t="s">
        <v>858</v>
      </c>
      <c r="C3" s="331" t="s">
        <v>859</v>
      </c>
      <c r="D3" s="330" t="s">
        <v>858</v>
      </c>
      <c r="E3" s="331" t="s">
        <v>860</v>
      </c>
      <c r="F3" s="332" t="s">
        <v>858</v>
      </c>
    </row>
    <row r="4" spans="1:6" ht="18" customHeight="1">
      <c r="A4" s="333" t="s">
        <v>861</v>
      </c>
      <c r="B4" s="334">
        <v>41.78374477915938</v>
      </c>
      <c r="C4" s="335" t="s">
        <v>862</v>
      </c>
      <c r="D4" s="336">
        <v>11.094231240795082</v>
      </c>
      <c r="E4" s="335" t="s">
        <v>863</v>
      </c>
      <c r="F4" s="337">
        <v>195.76806302069414</v>
      </c>
    </row>
    <row r="5" spans="1:6" ht="18" customHeight="1">
      <c r="A5" s="338" t="s">
        <v>864</v>
      </c>
      <c r="B5" s="339">
        <v>27.051514312662523</v>
      </c>
      <c r="C5" s="340" t="s">
        <v>865</v>
      </c>
      <c r="D5" s="341">
        <v>12.244687468805097</v>
      </c>
      <c r="E5" s="340" t="s">
        <v>866</v>
      </c>
      <c r="F5" s="342">
        <v>182.6826117838849</v>
      </c>
    </row>
    <row r="6" spans="1:6" ht="18" customHeight="1">
      <c r="A6" s="338" t="s">
        <v>867</v>
      </c>
      <c r="B6" s="339">
        <v>88.74018767297446</v>
      </c>
      <c r="C6" s="340" t="s">
        <v>868</v>
      </c>
      <c r="D6" s="341">
        <v>13.924932412135915</v>
      </c>
      <c r="E6" s="340" t="s">
        <v>869</v>
      </c>
      <c r="F6" s="342">
        <v>180.64729987636647</v>
      </c>
    </row>
    <row r="7" spans="1:6" ht="18" customHeight="1">
      <c r="A7" s="338"/>
      <c r="B7" s="341"/>
      <c r="C7" s="340" t="s">
        <v>870</v>
      </c>
      <c r="D7" s="341">
        <v>15.9631489062527</v>
      </c>
      <c r="E7" s="340" t="s">
        <v>871</v>
      </c>
      <c r="F7" s="342">
        <v>173.12018801096352</v>
      </c>
    </row>
    <row r="8" spans="1:6" ht="18" customHeight="1">
      <c r="A8" s="338"/>
      <c r="B8" s="341"/>
      <c r="C8" s="340" t="s">
        <v>872</v>
      </c>
      <c r="D8" s="341">
        <v>16.183831005794634</v>
      </c>
      <c r="E8" s="340" t="s">
        <v>873</v>
      </c>
      <c r="F8" s="342">
        <v>170.11342147882786</v>
      </c>
    </row>
    <row r="9" spans="1:6" ht="18" customHeight="1">
      <c r="A9" s="338"/>
      <c r="B9" s="341"/>
      <c r="C9" s="340" t="s">
        <v>874</v>
      </c>
      <c r="D9" s="341">
        <v>17.631324082633697</v>
      </c>
      <c r="E9" s="340" t="s">
        <v>875</v>
      </c>
      <c r="F9" s="342">
        <v>169.82304536084564</v>
      </c>
    </row>
    <row r="10" spans="1:6" ht="18" customHeight="1">
      <c r="A10" s="338"/>
      <c r="B10" s="341"/>
      <c r="C10" s="340" t="s">
        <v>876</v>
      </c>
      <c r="D10" s="341">
        <v>20.03325457248949</v>
      </c>
      <c r="E10" s="340" t="s">
        <v>877</v>
      </c>
      <c r="F10" s="342">
        <v>159.61276156528632</v>
      </c>
    </row>
    <row r="11" spans="1:6" ht="18" customHeight="1">
      <c r="A11" s="343"/>
      <c r="B11" s="344"/>
      <c r="C11" s="340" t="s">
        <v>878</v>
      </c>
      <c r="D11" s="341">
        <v>20.33954180577787</v>
      </c>
      <c r="E11" s="340" t="s">
        <v>879</v>
      </c>
      <c r="F11" s="342">
        <v>155.14293399344353</v>
      </c>
    </row>
    <row r="12" spans="1:6" ht="18" customHeight="1">
      <c r="A12" s="338"/>
      <c r="B12" s="341"/>
      <c r="C12" s="340" t="s">
        <v>880</v>
      </c>
      <c r="D12" s="341">
        <v>20.618139825836064</v>
      </c>
      <c r="E12" s="340" t="s">
        <v>881</v>
      </c>
      <c r="F12" s="342">
        <v>152.62804274670188</v>
      </c>
    </row>
    <row r="13" spans="1:6" ht="18" customHeight="1">
      <c r="A13" s="345"/>
      <c r="B13" s="346"/>
      <c r="C13" s="347" t="s">
        <v>882</v>
      </c>
      <c r="D13" s="348">
        <v>23.508785279136877</v>
      </c>
      <c r="E13" s="347" t="s">
        <v>883</v>
      </c>
      <c r="F13" s="349">
        <v>146.96538311456305</v>
      </c>
    </row>
    <row r="14" spans="1:6" ht="13.5" customHeight="1">
      <c r="A14" s="350"/>
      <c r="B14" s="351"/>
      <c r="C14" s="352"/>
      <c r="D14" s="353"/>
      <c r="E14" s="352"/>
      <c r="F14" s="353"/>
    </row>
  </sheetData>
  <hyperlinks>
    <hyperlink ref="A1" location="目次!A10" display="目次へ"/>
  </hyperlinks>
  <printOptions horizontalCentered="1"/>
  <pageMargins left="0.5905511811023623" right="0.5905511811023623" top="0.7874015748031497" bottom="0.7874015748031497" header="0.5118110236220472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芦屋市</dc:creator>
  <cp:keywords/>
  <dc:description/>
  <cp:lastModifiedBy>芦屋市</cp:lastModifiedBy>
  <cp:lastPrinted>2006-10-17T06:48:23Z</cp:lastPrinted>
  <dcterms:created xsi:type="dcterms:W3CDTF">2006-10-09T00:40:01Z</dcterms:created>
  <dcterms:modified xsi:type="dcterms:W3CDTF">2006-10-18T00:22:47Z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