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13_ncr:1_{040368DC-6B4B-41B1-B7ED-26B976025B2B}" xr6:coauthVersionLast="47" xr6:coauthVersionMax="47" xr10:uidLastSave="{00000000-0000-0000-0000-000000000000}"/>
  <bookViews>
    <workbookView xWindow="-105" yWindow="0" windowWidth="14610" windowHeight="15585" tabRatio="802" xr2:uid="{04D89B36-6527-4179-8C23-D2E5327AE10D}"/>
  </bookViews>
  <sheets>
    <sheet name="太陽光単体（FIT 26年度）" sheetId="25" r:id="rId1"/>
    <sheet name="太陽光＋蓄電池（FIT 26年度） " sheetId="2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3" l="1"/>
  <c r="F15" i="23"/>
  <c r="D15" i="23"/>
  <c r="F14" i="25"/>
  <c r="E14" i="25"/>
  <c r="C15" i="23"/>
  <c r="C11" i="23"/>
  <c r="C10" i="23"/>
  <c r="C10" i="25"/>
  <c r="C9" i="25"/>
  <c r="G15" i="23" l="1"/>
  <c r="F10" i="25"/>
  <c r="G7" i="25"/>
  <c r="F11" i="23"/>
  <c r="F10" i="23"/>
  <c r="D11" i="23"/>
  <c r="E11" i="23" s="1"/>
  <c r="G11" i="23" s="1"/>
  <c r="G7" i="23"/>
  <c r="G18" i="23" l="1"/>
  <c r="G14" i="25"/>
  <c r="D10" i="25"/>
  <c r="E10" i="25" s="1"/>
  <c r="G10" i="25" s="1"/>
  <c r="D9" i="25"/>
  <c r="E9" i="25" s="1"/>
  <c r="G9" i="25" s="1"/>
  <c r="G16" i="25" s="1"/>
  <c r="D10" i="23"/>
  <c r="E10" i="23" s="1"/>
  <c r="G10" i="23" s="1"/>
  <c r="G17" i="23" s="1"/>
  <c r="G17" i="25" l="1"/>
  <c r="G19" i="23"/>
  <c r="G18" i="25" l="1"/>
</calcChain>
</file>

<file path=xl/sharedStrings.xml><?xml version="1.0" encoding="utf-8"?>
<sst xmlns="http://schemas.openxmlformats.org/spreadsheetml/2006/main" count="90" uniqueCount="50">
  <si>
    <t>FIT</t>
    <phoneticPr fontId="4"/>
  </si>
  <si>
    <t>非FIT</t>
    <rPh sb="0" eb="4">
      <t>ヒフィ</t>
    </rPh>
    <phoneticPr fontId="4"/>
  </si>
  <si>
    <t>＜注意＞</t>
    <rPh sb="1" eb="3">
      <t>チュウイ</t>
    </rPh>
    <phoneticPr fontId="4"/>
  </si>
  <si>
    <t>自家消費率</t>
    <rPh sb="0" eb="2">
      <t>ジカ</t>
    </rPh>
    <rPh sb="2" eb="5">
      <t>ショウヒリツ</t>
    </rPh>
    <phoneticPr fontId="4"/>
  </si>
  <si>
    <t>％</t>
    <phoneticPr fontId="4"/>
  </si>
  <si>
    <t>補助金なし（10年間計）</t>
    <rPh sb="8" eb="10">
      <t>ネンカン</t>
    </rPh>
    <rPh sb="10" eb="11">
      <t>ケイ</t>
    </rPh>
    <phoneticPr fontId="4"/>
  </si>
  <si>
    <t>補助金あり（10年間計）</t>
    <phoneticPr fontId="4"/>
  </si>
  <si>
    <t>差額</t>
    <rPh sb="0" eb="2">
      <t>サガク</t>
    </rPh>
    <phoneticPr fontId="4"/>
  </si>
  <si>
    <t>売電金額(10年間)</t>
    <rPh sb="0" eb="2">
      <t>バイデン</t>
    </rPh>
    <rPh sb="2" eb="4">
      <t>キンガク</t>
    </rPh>
    <rPh sb="7" eb="9">
      <t>ネンカン</t>
    </rPh>
    <phoneticPr fontId="4"/>
  </si>
  <si>
    <t>補助額合計</t>
    <rPh sb="0" eb="3">
      <t>ホジョガク</t>
    </rPh>
    <rPh sb="3" eb="5">
      <t>ゴウケイ</t>
    </rPh>
    <phoneticPr fontId="4"/>
  </si>
  <si>
    <t>太陽光設置容量</t>
    <rPh sb="0" eb="3">
      <t>タイヨウコウ</t>
    </rPh>
    <rPh sb="3" eb="5">
      <t>セッチ</t>
    </rPh>
    <rPh sb="5" eb="7">
      <t>ヨウリョウ</t>
    </rPh>
    <phoneticPr fontId="4"/>
  </si>
  <si>
    <t>FIT（売電金額）</t>
    <rPh sb="4" eb="6">
      <t>バイデン</t>
    </rPh>
    <rPh sb="6" eb="8">
      <t>キンガク</t>
    </rPh>
    <phoneticPr fontId="4"/>
  </si>
  <si>
    <t>非FIT（売電金額＋補助金）</t>
    <rPh sb="0" eb="1">
      <t>ヒ</t>
    </rPh>
    <rPh sb="7" eb="9">
      <t>キンガク</t>
    </rPh>
    <rPh sb="10" eb="13">
      <t>ホジョキン</t>
    </rPh>
    <phoneticPr fontId="4"/>
  </si>
  <si>
    <t>補助金額</t>
    <rPh sb="0" eb="2">
      <t>ホジョ</t>
    </rPh>
    <rPh sb="2" eb="4">
      <t>キンガク</t>
    </rPh>
    <phoneticPr fontId="4"/>
  </si>
  <si>
    <t>太陽光導入　簡易シミュレーション試算(対象：個人）</t>
    <rPh sb="0" eb="3">
      <t>タイヨウコウ</t>
    </rPh>
    <rPh sb="3" eb="5">
      <t>ドウニュウ</t>
    </rPh>
    <rPh sb="6" eb="8">
      <t>カンイ</t>
    </rPh>
    <rPh sb="16" eb="18">
      <t>シサン</t>
    </rPh>
    <rPh sb="19" eb="21">
      <t>タイショウ</t>
    </rPh>
    <rPh sb="22" eb="24">
      <t>コジン</t>
    </rPh>
    <phoneticPr fontId="4"/>
  </si>
  <si>
    <t>①</t>
    <phoneticPr fontId="4"/>
  </si>
  <si>
    <t>②</t>
    <phoneticPr fontId="4"/>
  </si>
  <si>
    <t>③</t>
    <phoneticPr fontId="4"/>
  </si>
  <si>
    <t>②＋③</t>
    <phoneticPr fontId="4"/>
  </si>
  <si>
    <t>・太陽光発電量は、設置する方角や角度、製品仕様、天候、時季などにより変化します</t>
    <rPh sb="1" eb="7">
      <t>タイヨウコウハツデンリョウ</t>
    </rPh>
    <rPh sb="9" eb="11">
      <t>セッチ</t>
    </rPh>
    <rPh sb="13" eb="15">
      <t>ホウガク</t>
    </rPh>
    <rPh sb="16" eb="18">
      <t>カクド</t>
    </rPh>
    <rPh sb="19" eb="21">
      <t>セイヒン</t>
    </rPh>
    <rPh sb="21" eb="23">
      <t>シヨウ</t>
    </rPh>
    <rPh sb="24" eb="26">
      <t>テンコウ</t>
    </rPh>
    <rPh sb="27" eb="29">
      <t>ジキ</t>
    </rPh>
    <rPh sb="34" eb="36">
      <t>ヘンカ</t>
    </rPh>
    <phoneticPr fontId="4"/>
  </si>
  <si>
    <t>・上記試算結果は、固定価格買取制度（FIT10年）を利用した場合との比較となります</t>
    <rPh sb="1" eb="3">
      <t>ジョウキ</t>
    </rPh>
    <rPh sb="3" eb="5">
      <t>シサン</t>
    </rPh>
    <rPh sb="5" eb="7">
      <t>ケッカ</t>
    </rPh>
    <rPh sb="9" eb="11">
      <t>コテイ</t>
    </rPh>
    <rPh sb="11" eb="17">
      <t>カカクカイトリセイド</t>
    </rPh>
    <rPh sb="26" eb="28">
      <t>リヨウ</t>
    </rPh>
    <rPh sb="30" eb="32">
      <t>バアイ</t>
    </rPh>
    <rPh sb="34" eb="36">
      <t>ヒカク</t>
    </rPh>
    <phoneticPr fontId="4"/>
  </si>
  <si>
    <t>・FIT制度は変更になることがありますので、加入時の制度を必ずご確認ください</t>
    <rPh sb="4" eb="6">
      <t>セイド</t>
    </rPh>
    <rPh sb="7" eb="9">
      <t>ヘンコウ</t>
    </rPh>
    <rPh sb="22" eb="25">
      <t>カニュウジ</t>
    </rPh>
    <rPh sb="26" eb="28">
      <t>セイド</t>
    </rPh>
    <rPh sb="29" eb="30">
      <t>カナラ</t>
    </rPh>
    <rPh sb="32" eb="34">
      <t>カクニン</t>
    </rPh>
    <phoneticPr fontId="4"/>
  </si>
  <si>
    <t>・上記試算は、一定の条件下での簡易計算式となります</t>
    <rPh sb="1" eb="3">
      <t>ジョウキ</t>
    </rPh>
    <rPh sb="3" eb="5">
      <t>シサン</t>
    </rPh>
    <phoneticPr fontId="4"/>
  </si>
  <si>
    <t>・年間予想発電量については、環境共創イニシアチブ（太陽光発電による平均年間創エネルギー量（kWh）、兵庫県）を元にした試算となります</t>
    <rPh sb="1" eb="3">
      <t>ネンカン</t>
    </rPh>
    <rPh sb="3" eb="5">
      <t>ヨソウ</t>
    </rPh>
    <rPh sb="5" eb="7">
      <t>ハツデン</t>
    </rPh>
    <rPh sb="7" eb="8">
      <t>リョウ</t>
    </rPh>
    <rPh sb="50" eb="53">
      <t>ヒョウゴケン</t>
    </rPh>
    <rPh sb="55" eb="56">
      <t>モト</t>
    </rPh>
    <rPh sb="59" eb="61">
      <t>シサン</t>
    </rPh>
    <phoneticPr fontId="4"/>
  </si>
  <si>
    <t>・補助金額には一定の要件があります</t>
    <rPh sb="1" eb="3">
      <t>ホジョ</t>
    </rPh>
    <rPh sb="3" eb="5">
      <t>キンガク</t>
    </rPh>
    <rPh sb="7" eb="9">
      <t>イッテイ</t>
    </rPh>
    <rPh sb="10" eb="12">
      <t>ヨウケン</t>
    </rPh>
    <phoneticPr fontId="4"/>
  </si>
  <si>
    <t xml:space="preserve">　　（出典） SII：一般社団法人 環境共創イニシアチブ｜公開データ・資料  </t>
    <rPh sb="3" eb="5">
      <t>シュッテン</t>
    </rPh>
    <phoneticPr fontId="4"/>
  </si>
  <si>
    <t>年間予想発電量(kWh)</t>
    <rPh sb="0" eb="2">
      <t>ネンカン</t>
    </rPh>
    <rPh sb="2" eb="4">
      <t>ヨソウ</t>
    </rPh>
    <rPh sb="4" eb="6">
      <t>ハツデン</t>
    </rPh>
    <rPh sb="6" eb="7">
      <t>リョウ</t>
    </rPh>
    <phoneticPr fontId="4"/>
  </si>
  <si>
    <t>年間自家消費電力量(kWh)</t>
    <rPh sb="0" eb="2">
      <t>ネンカン</t>
    </rPh>
    <rPh sb="2" eb="6">
      <t>ジカショウヒ</t>
    </rPh>
    <rPh sb="6" eb="9">
      <t>デンリョクリョウ</t>
    </rPh>
    <phoneticPr fontId="4"/>
  </si>
  <si>
    <r>
      <t>年間余剰電力量(kWh</t>
    </r>
    <r>
      <rPr>
        <sz val="11"/>
        <rFont val="ＭＳ Ｐゴシック"/>
        <family val="3"/>
        <charset val="128"/>
      </rPr>
      <t>)</t>
    </r>
    <rPh sb="0" eb="2">
      <t>ネンカン</t>
    </rPh>
    <rPh sb="2" eb="4">
      <t>ヨジョウ</t>
    </rPh>
    <rPh sb="4" eb="6">
      <t>デンリョク</t>
    </rPh>
    <rPh sb="6" eb="7">
      <t>リョウ</t>
    </rPh>
    <phoneticPr fontId="4"/>
  </si>
  <si>
    <t>買取単価(円/kWh)</t>
    <rPh sb="0" eb="2">
      <t>カイトリ</t>
    </rPh>
    <rPh sb="2" eb="4">
      <t>タンカ</t>
    </rPh>
    <rPh sb="4" eb="6">
      <t>ウリタンカ</t>
    </rPh>
    <rPh sb="5" eb="6">
      <t>エン</t>
    </rPh>
    <phoneticPr fontId="4"/>
  </si>
  <si>
    <t>・新設非FIT契約をされますと、以後FIT制度（固定価格買取制度）はご利用できなくなります</t>
    <phoneticPr fontId="4"/>
  </si>
  <si>
    <t>太陽光補助額(7万円/kWh)</t>
    <rPh sb="0" eb="3">
      <t>タイヨウコウ</t>
    </rPh>
    <rPh sb="3" eb="5">
      <t>ホジョ</t>
    </rPh>
    <rPh sb="5" eb="6">
      <t>ガク</t>
    </rPh>
    <phoneticPr fontId="4"/>
  </si>
  <si>
    <t>kW</t>
    <phoneticPr fontId="4"/>
  </si>
  <si>
    <t>補助額(7万円/kW)</t>
    <rPh sb="0" eb="2">
      <t>ホジョ</t>
    </rPh>
    <rPh sb="2" eb="3">
      <t>ガク</t>
    </rPh>
    <phoneticPr fontId="4"/>
  </si>
  <si>
    <t>芦屋市協調補助(3万円/kW)</t>
    <rPh sb="0" eb="3">
      <t>アシヤシ</t>
    </rPh>
    <rPh sb="3" eb="5">
      <t>キョウチョウ</t>
    </rPh>
    <rPh sb="5" eb="7">
      <t>ホジョ</t>
    </rPh>
    <phoneticPr fontId="4"/>
  </si>
  <si>
    <t>太陽光協調補助(3万円/kW)</t>
    <rPh sb="3" eb="5">
      <t>キョウチョウ</t>
    </rPh>
    <rPh sb="5" eb="7">
      <t>ホジョ</t>
    </rPh>
    <phoneticPr fontId="4"/>
  </si>
  <si>
    <t>蓄電池協調補助(容量×2万円)</t>
    <rPh sb="0" eb="3">
      <t>チクデンチ</t>
    </rPh>
    <rPh sb="3" eb="5">
      <t>キョウチョウ</t>
    </rPh>
    <rPh sb="5" eb="7">
      <t>ホジョ</t>
    </rPh>
    <rPh sb="8" eb="10">
      <t>ヨウリョウ</t>
    </rPh>
    <phoneticPr fontId="4"/>
  </si>
  <si>
    <t>蓄電池補助額</t>
    <rPh sb="0" eb="3">
      <t>チクデンチ</t>
    </rPh>
    <rPh sb="3" eb="5">
      <t>ホジョ</t>
    </rPh>
    <rPh sb="5" eb="6">
      <t>ガク</t>
    </rPh>
    <phoneticPr fontId="4"/>
  </si>
  <si>
    <t>※1</t>
    <phoneticPr fontId="4"/>
  </si>
  <si>
    <t>蓄電池容量</t>
    <rPh sb="0" eb="3">
      <t>チクデンチ</t>
    </rPh>
    <rPh sb="3" eb="5">
      <t>ヨウリョウ</t>
    </rPh>
    <phoneticPr fontId="4"/>
  </si>
  <si>
    <t>kWh</t>
    <phoneticPr fontId="4"/>
  </si>
  <si>
    <t>・FIT売電金額については、2026年4月時点の調達価格（単価10年平均：14.58円）を基準としております</t>
    <rPh sb="4" eb="6">
      <t>バイデン</t>
    </rPh>
    <rPh sb="6" eb="8">
      <t>キンガク</t>
    </rPh>
    <rPh sb="21" eb="23">
      <t>ジテン</t>
    </rPh>
    <rPh sb="29" eb="31">
      <t>タンカ</t>
    </rPh>
    <rPh sb="42" eb="43">
      <t>エン</t>
    </rPh>
    <phoneticPr fontId="4"/>
  </si>
  <si>
    <t>・実際の自家消費率は、家族構成や電化製品、生活様式などにより変化しますので、必ずしも試算通りとならないことがあります</t>
    <rPh sb="1" eb="3">
      <t>ジッサイ</t>
    </rPh>
    <rPh sb="4" eb="6">
      <t>ジカ</t>
    </rPh>
    <rPh sb="6" eb="8">
      <t>ショウヒ</t>
    </rPh>
    <rPh sb="8" eb="9">
      <t>リツ</t>
    </rPh>
    <rPh sb="11" eb="13">
      <t>カゾク</t>
    </rPh>
    <rPh sb="13" eb="15">
      <t>コウセイ</t>
    </rPh>
    <rPh sb="16" eb="18">
      <t>デンカ</t>
    </rPh>
    <rPh sb="18" eb="20">
      <t>セイヒン</t>
    </rPh>
    <rPh sb="21" eb="23">
      <t>セイカツ</t>
    </rPh>
    <rPh sb="23" eb="25">
      <t>ヨウシキ</t>
    </rPh>
    <rPh sb="30" eb="32">
      <t>ヘンカ</t>
    </rPh>
    <rPh sb="38" eb="39">
      <t>カナラ</t>
    </rPh>
    <rPh sb="42" eb="44">
      <t>シサン</t>
    </rPh>
    <rPh sb="44" eb="45">
      <t>トオ</t>
    </rPh>
    <phoneticPr fontId="4"/>
  </si>
  <si>
    <t>・非FIT売電金額は、一例として大阪ガス株式会社から情報提供のあった芦屋市向け非FIT買取プランの単価を元に試算しております（単価10年平均：8.6円）</t>
  </si>
  <si>
    <t>・非FITの買取事業者は他にも存在し、市が特定の事業者との契約を推奨するものではありません</t>
  </si>
  <si>
    <t>ご入力ください（小数点第2位以下を切り捨て）</t>
    <rPh sb="8" eb="11">
      <t>ショウスウテン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phoneticPr fontId="4"/>
  </si>
  <si>
    <t>　　 　補助対象経費（工事費込・税抜）が蓄電池容量に対して14.1万円／kWh以下であることが要件になります</t>
    <rPh sb="4" eb="6">
      <t>ホジョ</t>
    </rPh>
    <rPh sb="20" eb="23">
      <t>チクデンチ</t>
    </rPh>
    <rPh sb="23" eb="25">
      <t>ヨウリョウ</t>
    </rPh>
    <rPh sb="47" eb="49">
      <t>ヨウケン</t>
    </rPh>
    <phoneticPr fontId="4"/>
  </si>
  <si>
    <t>ご入力ください（小数点第2位以下を切り捨て）</t>
    <phoneticPr fontId="4"/>
  </si>
  <si>
    <t>ご入力ください（小数点第3位以下を切り捨て）</t>
    <phoneticPr fontId="4"/>
  </si>
  <si>
    <t>・※1 蓄電池の補助対象経費は85万円（税抜）以上を想定しております（補助対象経費が85万円（税抜）未満の場合は補助金額が変動します）</t>
    <rPh sb="4" eb="7">
      <t>チクデンチ</t>
    </rPh>
    <rPh sb="8" eb="10">
      <t>ホジョ</t>
    </rPh>
    <rPh sb="10" eb="12">
      <t>タイショウ</t>
    </rPh>
    <rPh sb="12" eb="14">
      <t>ケイヒ</t>
    </rPh>
    <rPh sb="26" eb="28">
      <t>ソウテイ</t>
    </rPh>
    <rPh sb="50" eb="52">
      <t>ミマン</t>
    </rPh>
    <rPh sb="53" eb="55">
      <t>バアイ</t>
    </rPh>
    <rPh sb="56" eb="58">
      <t>ホジョ</t>
    </rPh>
    <rPh sb="58" eb="60">
      <t>キンガク</t>
    </rPh>
    <rPh sb="61" eb="63">
      <t>ヘンドウ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</si>
</sst>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#,##0;\-#,##0;\±0"/>
    <numFmt numFmtId="177" formatCode="0.0_ "/>
    <numFmt numFmtId="178" formatCode="0.00_ 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5" tint="0.39997558519241921"/>
      <name val="ＭＳ Ｐゴシック"/>
      <family val="2"/>
      <charset val="128"/>
    </font>
    <font>
      <sz val="11"/>
      <color theme="5" tint="0.59999389629810485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1454817346722"/>
      </top>
      <bottom style="thick">
        <color theme="5" tint="0.39994506668294322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7" fontId="12" fillId="0" borderId="7" xfId="0" applyNumberFormat="1" applyFont="1" applyBorder="1" applyAlignment="1" applyProtection="1">
      <alignment horizontal="center" vertical="center"/>
      <protection locked="0"/>
    </xf>
    <xf numFmtId="178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9" fontId="3" fillId="0" borderId="0" xfId="0" applyNumberFormat="1" applyFont="1" applyProtection="1">
      <alignment vertical="center"/>
      <protection hidden="1"/>
    </xf>
    <xf numFmtId="9" fontId="6" fillId="0" borderId="0" xfId="0" applyNumberFormat="1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3" fontId="3" fillId="0" borderId="0" xfId="0" applyNumberFormat="1" applyFont="1" applyProtection="1">
      <alignment vertical="center"/>
      <protection hidden="1"/>
    </xf>
    <xf numFmtId="3" fontId="0" fillId="0" borderId="1" xfId="0" applyNumberFormat="1" applyBorder="1" applyProtection="1">
      <alignment vertical="center"/>
      <protection hidden="1"/>
    </xf>
    <xf numFmtId="3" fontId="7" fillId="0" borderId="1" xfId="0" applyNumberFormat="1" applyFont="1" applyBorder="1" applyProtection="1">
      <alignment vertical="center"/>
      <protection hidden="1"/>
    </xf>
    <xf numFmtId="3" fontId="0" fillId="0" borderId="0" xfId="0" applyNumberFormat="1" applyProtection="1">
      <alignment vertical="center"/>
      <protection hidden="1"/>
    </xf>
    <xf numFmtId="3" fontId="7" fillId="0" borderId="0" xfId="0" applyNumberFormat="1" applyFont="1" applyProtection="1">
      <alignment vertical="center"/>
      <protection hidden="1"/>
    </xf>
    <xf numFmtId="3" fontId="0" fillId="0" borderId="0" xfId="0" applyNumberForma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3" fontId="5" fillId="0" borderId="0" xfId="0" applyNumberFormat="1" applyFo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right" vertical="center" wrapText="1"/>
      <protection hidden="1"/>
    </xf>
    <xf numFmtId="3" fontId="0" fillId="0" borderId="2" xfId="0" applyNumberFormat="1" applyBorder="1" applyProtection="1">
      <alignment vertical="center"/>
      <protection hidden="1"/>
    </xf>
    <xf numFmtId="3" fontId="7" fillId="0" borderId="2" xfId="0" applyNumberFormat="1" applyFont="1" applyBorder="1" applyProtection="1">
      <alignment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3" fontId="0" fillId="0" borderId="8" xfId="0" applyNumberFormat="1" applyBorder="1" applyProtection="1">
      <alignment vertical="center"/>
      <protection hidden="1"/>
    </xf>
    <xf numFmtId="3" fontId="7" fillId="0" borderId="11" xfId="0" applyNumberFormat="1" applyFont="1" applyBorder="1" applyProtection="1">
      <alignment vertical="center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3" fontId="10" fillId="0" borderId="7" xfId="0" applyNumberFormat="1" applyFont="1" applyBorder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3" fontId="10" fillId="0" borderId="10" xfId="0" applyNumberFormat="1" applyFont="1" applyBorder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176" fontId="5" fillId="2" borderId="0" xfId="0" applyNumberFormat="1" applyFont="1" applyFill="1" applyProtection="1">
      <alignment vertical="center"/>
      <protection hidden="1"/>
    </xf>
    <xf numFmtId="3" fontId="5" fillId="0" borderId="5" xfId="0" applyNumberFormat="1" applyFont="1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0" borderId="5" xfId="0" applyBorder="1" applyAlignment="1" applyProtection="1">
      <alignment vertical="center" wrapText="1"/>
      <protection hidden="1"/>
    </xf>
    <xf numFmtId="3" fontId="0" fillId="0" borderId="5" xfId="0" applyNumberFormat="1" applyBorder="1" applyProtection="1">
      <alignment vertical="center"/>
      <protection hidden="1"/>
    </xf>
    <xf numFmtId="3" fontId="7" fillId="0" borderId="5" xfId="0" applyNumberFormat="1" applyFont="1" applyBorder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9" fillId="0" borderId="0" xfId="5" applyFont="1" applyProtection="1">
      <alignment vertical="center"/>
      <protection hidden="1"/>
    </xf>
    <xf numFmtId="0" fontId="9" fillId="0" borderId="0" xfId="5" applyFont="1" applyProtection="1">
      <alignment vertical="center"/>
      <protection hidden="1"/>
    </xf>
    <xf numFmtId="0" fontId="18" fillId="0" borderId="0" xfId="5" applyFont="1" applyProtection="1">
      <alignment vertical="center"/>
      <protection hidden="1"/>
    </xf>
    <xf numFmtId="0" fontId="18" fillId="0" borderId="0" xfId="5" applyFont="1" applyFill="1" applyBorder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</cellXfs>
  <cellStyles count="6">
    <cellStyle name="パーセント 2" xfId="4" xr:uid="{4565D152-FED4-43F2-9CC4-CBE37DDF00D4}"/>
    <cellStyle name="ハイパーリンク" xfId="5" builtinId="8"/>
    <cellStyle name="桁区切り 2" xfId="3" xr:uid="{D9DD2D13-05F9-4015-994D-D51A9A45DD92}"/>
    <cellStyle name="標準" xfId="0" builtinId="0"/>
    <cellStyle name="標準 2" xfId="1" xr:uid="{F291600F-15F0-43FB-A4C7-EC7B7D20E48A}"/>
    <cellStyle name="標準 3" xfId="2" xr:uid="{B7624F9D-9CC4-4E98-8A0C-D513E36E93D9}"/>
  </cellStyles>
  <dxfs count="1">
    <dxf>
      <numFmt numFmtId="2" formatCode="0.0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i.or.jp/opendat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i.or.jp/open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D3E7-7DB9-4A69-827C-92B4DA1ED049}">
  <sheetPr codeName="Sheet1">
    <tabColor rgb="FF00B0F0"/>
  </sheetPr>
  <dimension ref="A1:H46"/>
  <sheetViews>
    <sheetView tabSelected="1" zoomScaleNormal="100" workbookViewId="0">
      <selection activeCell="B1" sqref="B1:G1"/>
    </sheetView>
  </sheetViews>
  <sheetFormatPr defaultRowHeight="13.5" x14ac:dyDescent="0.15"/>
  <cols>
    <col min="1" max="1" width="5.5" style="4" customWidth="1"/>
    <col min="2" max="3" width="20.625" style="4" customWidth="1"/>
    <col min="4" max="4" width="23.125" style="4" customWidth="1"/>
    <col min="5" max="5" width="21.625" style="4" customWidth="1"/>
    <col min="6" max="6" width="23.375" style="4" customWidth="1"/>
    <col min="7" max="7" width="17.625" style="4" customWidth="1"/>
    <col min="8" max="8" width="8.125" style="4" customWidth="1"/>
    <col min="9" max="16384" width="9" style="4"/>
  </cols>
  <sheetData>
    <row r="1" spans="1:8" ht="24" x14ac:dyDescent="0.15">
      <c r="B1" s="53" t="s">
        <v>14</v>
      </c>
      <c r="C1" s="53"/>
      <c r="D1" s="53"/>
      <c r="E1" s="53"/>
      <c r="F1" s="53"/>
      <c r="G1" s="53"/>
    </row>
    <row r="3" spans="1:8" ht="19.5" thickBot="1" x14ac:dyDescent="0.2">
      <c r="B3" s="51"/>
    </row>
    <row r="4" spans="1:8" ht="20.25" thickTop="1" thickBot="1" x14ac:dyDescent="0.2">
      <c r="B4" s="50" t="s">
        <v>10</v>
      </c>
      <c r="C4" s="2"/>
      <c r="D4" s="49" t="s">
        <v>32</v>
      </c>
      <c r="E4" s="50" t="s">
        <v>3</v>
      </c>
      <c r="F4" s="1"/>
      <c r="G4" s="49" t="s">
        <v>4</v>
      </c>
      <c r="H4" s="52"/>
    </row>
    <row r="5" spans="1:8" ht="18.75" x14ac:dyDescent="0.15">
      <c r="B5" s="51"/>
      <c r="C5" s="6" t="s">
        <v>48</v>
      </c>
      <c r="F5" s="6" t="s">
        <v>47</v>
      </c>
    </row>
    <row r="7" spans="1:8" ht="20.100000000000001" customHeight="1" x14ac:dyDescent="0.15">
      <c r="B7" s="5"/>
      <c r="C7" s="18"/>
      <c r="D7" s="7"/>
      <c r="G7" s="8">
        <f>100%-D7</f>
        <v>1</v>
      </c>
    </row>
    <row r="8" spans="1:8" ht="20.100000000000001" customHeight="1" x14ac:dyDescent="0.15">
      <c r="B8" s="10"/>
      <c r="C8" s="11" t="s">
        <v>26</v>
      </c>
      <c r="D8" s="11" t="s">
        <v>27</v>
      </c>
      <c r="E8" s="11" t="s">
        <v>28</v>
      </c>
      <c r="F8" s="11" t="s">
        <v>29</v>
      </c>
      <c r="G8" s="11" t="s">
        <v>8</v>
      </c>
    </row>
    <row r="9" spans="1:8" ht="20.100000000000001" customHeight="1" x14ac:dyDescent="0.15">
      <c r="A9" s="12"/>
      <c r="B9" s="11" t="s">
        <v>0</v>
      </c>
      <c r="C9" s="13">
        <f>1279*C4</f>
        <v>0</v>
      </c>
      <c r="D9" s="13">
        <f>C9*F4*0.01</f>
        <v>0</v>
      </c>
      <c r="E9" s="13">
        <f>C9-D9</f>
        <v>0</v>
      </c>
      <c r="F9" s="10">
        <v>14.58</v>
      </c>
      <c r="G9" s="14">
        <f>E9*F9*10</f>
        <v>0</v>
      </c>
      <c r="H9" s="4" t="s">
        <v>15</v>
      </c>
    </row>
    <row r="10" spans="1:8" ht="20.100000000000001" customHeight="1" x14ac:dyDescent="0.15">
      <c r="A10" s="12"/>
      <c r="B10" s="11" t="s">
        <v>1</v>
      </c>
      <c r="C10" s="13">
        <f>1279*C4</f>
        <v>0</v>
      </c>
      <c r="D10" s="13">
        <f>C10*F4*0.01</f>
        <v>0</v>
      </c>
      <c r="E10" s="13">
        <f>C10-D10</f>
        <v>0</v>
      </c>
      <c r="F10" s="10">
        <f>(8.5*9+9.5*1)/10</f>
        <v>8.6</v>
      </c>
      <c r="G10" s="14">
        <f>E10*F10*10</f>
        <v>0</v>
      </c>
      <c r="H10" s="4" t="s">
        <v>16</v>
      </c>
    </row>
    <row r="11" spans="1:8" ht="20.100000000000001" customHeight="1" x14ac:dyDescent="0.15">
      <c r="A11" s="12"/>
      <c r="B11" s="9"/>
      <c r="C11" s="15"/>
      <c r="D11" s="15"/>
      <c r="E11" s="15"/>
      <c r="G11" s="16"/>
    </row>
    <row r="12" spans="1:8" ht="20.100000000000001" customHeight="1" x14ac:dyDescent="0.15">
      <c r="A12" s="12"/>
      <c r="C12" s="15"/>
      <c r="D12" s="15"/>
      <c r="E12" s="15"/>
      <c r="G12" s="16"/>
    </row>
    <row r="13" spans="1:8" ht="20.100000000000001" customHeight="1" x14ac:dyDescent="0.15">
      <c r="A13" s="19"/>
      <c r="D13" s="34"/>
      <c r="E13" s="11" t="s">
        <v>33</v>
      </c>
      <c r="F13" s="11" t="s">
        <v>34</v>
      </c>
      <c r="G13" s="21" t="s">
        <v>9</v>
      </c>
    </row>
    <row r="14" spans="1:8" ht="20.100000000000001" customHeight="1" x14ac:dyDescent="0.15">
      <c r="A14" s="19"/>
      <c r="D14" s="22" t="s">
        <v>13</v>
      </c>
      <c r="E14" s="13">
        <f>IF(C4="",0,IF(ROUNDDOWN(C4,0)*70000&gt;350000,350000,ROUNDDOWN(ROUNDDOWN(C4,0)*70000,-3)))</f>
        <v>0</v>
      </c>
      <c r="F14" s="13">
        <f>IF(C4="",0,IF(ROUNDDOWN(C4,0)*30000&gt;150000,150000,ROUNDDOWN(ROUNDDOWN(C4,0)*30000,-3)))</f>
        <v>0</v>
      </c>
      <c r="G14" s="14">
        <f>E14+F14</f>
        <v>0</v>
      </c>
      <c r="H14" s="4" t="s">
        <v>17</v>
      </c>
    </row>
    <row r="15" spans="1:8" ht="9.9499999999999993" customHeight="1" thickBot="1" x14ac:dyDescent="0.2">
      <c r="A15" s="19"/>
      <c r="D15" s="25"/>
      <c r="E15" s="22"/>
      <c r="F15" s="26"/>
      <c r="G15" s="16"/>
    </row>
    <row r="16" spans="1:8" ht="30" customHeight="1" thickTop="1" thickBot="1" x14ac:dyDescent="0.2">
      <c r="A16" s="19"/>
      <c r="D16" s="28"/>
      <c r="E16" s="20" t="s">
        <v>5</v>
      </c>
      <c r="F16" s="29" t="s">
        <v>11</v>
      </c>
      <c r="G16" s="30">
        <f>G9</f>
        <v>0</v>
      </c>
      <c r="H16" s="4" t="s">
        <v>15</v>
      </c>
    </row>
    <row r="17" spans="1:8" ht="30" customHeight="1" thickTop="1" thickBot="1" x14ac:dyDescent="0.2">
      <c r="A17" s="19"/>
      <c r="D17" s="28"/>
      <c r="E17" s="20" t="s">
        <v>6</v>
      </c>
      <c r="F17" s="29" t="s">
        <v>12</v>
      </c>
      <c r="G17" s="30">
        <f>G10+G14</f>
        <v>0</v>
      </c>
      <c r="H17" s="4" t="s">
        <v>18</v>
      </c>
    </row>
    <row r="18" spans="1:8" ht="26.25" customHeight="1" thickTop="1" x14ac:dyDescent="0.15">
      <c r="A18" s="19"/>
      <c r="D18" s="34"/>
      <c r="E18" s="15"/>
      <c r="F18" s="17" t="s">
        <v>7</v>
      </c>
      <c r="G18" s="35">
        <f>G17-G16</f>
        <v>0</v>
      </c>
    </row>
    <row r="19" spans="1:8" ht="14.25" thickBot="1" x14ac:dyDescent="0.2">
      <c r="A19" s="36"/>
      <c r="B19" s="37"/>
      <c r="C19" s="37"/>
      <c r="D19" s="38"/>
      <c r="E19" s="39"/>
      <c r="F19" s="39"/>
      <c r="G19" s="40"/>
      <c r="H19" s="37"/>
    </row>
    <row r="20" spans="1:8" ht="14.25" thickTop="1" x14ac:dyDescent="0.15">
      <c r="A20" s="19"/>
      <c r="G20" s="15"/>
    </row>
    <row r="21" spans="1:8" x14ac:dyDescent="0.15">
      <c r="A21" s="19"/>
      <c r="B21" s="41" t="s">
        <v>2</v>
      </c>
      <c r="G21" s="15"/>
    </row>
    <row r="22" spans="1:8" x14ac:dyDescent="0.15">
      <c r="B22" s="41" t="s">
        <v>22</v>
      </c>
    </row>
    <row r="23" spans="1:8" x14ac:dyDescent="0.15">
      <c r="B23" s="41" t="s">
        <v>19</v>
      </c>
    </row>
    <row r="24" spans="1:8" x14ac:dyDescent="0.15">
      <c r="B24" s="41" t="s">
        <v>42</v>
      </c>
    </row>
    <row r="25" spans="1:8" x14ac:dyDescent="0.15">
      <c r="B25" s="41" t="s">
        <v>20</v>
      </c>
    </row>
    <row r="26" spans="1:8" x14ac:dyDescent="0.15">
      <c r="B26" s="41" t="s">
        <v>41</v>
      </c>
    </row>
    <row r="27" spans="1:8" x14ac:dyDescent="0.15">
      <c r="B27" s="41" t="s">
        <v>21</v>
      </c>
    </row>
    <row r="28" spans="1:8" x14ac:dyDescent="0.15">
      <c r="B28" s="41" t="s">
        <v>43</v>
      </c>
    </row>
    <row r="29" spans="1:8" x14ac:dyDescent="0.15">
      <c r="B29" s="41" t="s">
        <v>44</v>
      </c>
    </row>
    <row r="30" spans="1:8" x14ac:dyDescent="0.15">
      <c r="B30" s="41" t="s">
        <v>30</v>
      </c>
    </row>
    <row r="31" spans="1:8" x14ac:dyDescent="0.15">
      <c r="B31" s="41" t="s">
        <v>23</v>
      </c>
    </row>
    <row r="32" spans="1:8" x14ac:dyDescent="0.15">
      <c r="B32" s="42" t="s">
        <v>25</v>
      </c>
    </row>
    <row r="33" spans="2:2" x14ac:dyDescent="0.15">
      <c r="B33" s="41" t="s">
        <v>24</v>
      </c>
    </row>
    <row r="34" spans="2:2" x14ac:dyDescent="0.15">
      <c r="B34" s="44"/>
    </row>
    <row r="35" spans="2:2" x14ac:dyDescent="0.15">
      <c r="B35" s="44"/>
    </row>
    <row r="37" spans="2:2" x14ac:dyDescent="0.15">
      <c r="B37" s="5"/>
    </row>
    <row r="38" spans="2:2" x14ac:dyDescent="0.15">
      <c r="B38" s="45"/>
    </row>
    <row r="40" spans="2:2" x14ac:dyDescent="0.15">
      <c r="B40" s="46"/>
    </row>
    <row r="42" spans="2:2" x14ac:dyDescent="0.15">
      <c r="B42" s="47"/>
    </row>
    <row r="43" spans="2:2" x14ac:dyDescent="0.15">
      <c r="B43" s="48"/>
    </row>
    <row r="44" spans="2:2" x14ac:dyDescent="0.15">
      <c r="B44" s="48"/>
    </row>
    <row r="45" spans="2:2" x14ac:dyDescent="0.15">
      <c r="B45" s="48"/>
    </row>
    <row r="46" spans="2:2" x14ac:dyDescent="0.15">
      <c r="B46" s="48"/>
    </row>
  </sheetData>
  <sheetProtection algorithmName="SHA-512" hashValue="ZAZNnvnoUVoWSE6ElI03BXOQeZZFfkiIEfhwlX2xCkZ7jPG0Tn2DMIyg48rqzQzffS+PQhsFJnk9+nbgSJEF8A==" saltValue="bn70qTTjhn6xM8H0B1EZoQ==" spinCount="100000" sheet="1" scenarios="1"/>
  <mergeCells count="1">
    <mergeCell ref="B1:G1"/>
  </mergeCells>
  <phoneticPr fontId="4"/>
  <conditionalFormatting sqref="C4">
    <cfRule type="expression" dxfId="0" priority="1">
      <formula>INT(C4*1000)&lt;&gt;C4*1000</formula>
    </cfRule>
  </conditionalFormatting>
  <dataValidations xWindow="235" yWindow="577" count="1">
    <dataValidation type="custom" errorStyle="warning" allowBlank="1" showInputMessage="1" showErrorMessage="1" errorTitle="入力エラー" error="入力された値は正しくありません。_x000a_以下の内容をお確かめください。_x000a__x000a_・容量の小数点第３位を切り捨てていない_x000a_・容量が6kw以上になっている" promptTitle="　　__________ 入力時の注意点 __________" prompt="_x000a_以下の条件をご確認のうえ、値を入力してください。_x000a__x000a_・入力する値は小数点第３位を切り捨ててください_x000a_・太陽光モジュール、パワーコンディショナーのうち、どちらか低い値を入力してください_x000a_・容量が6kw以上の設備は芦屋市の補助金対象外です" sqref="C4" xr:uid="{0275FA15-25AB-43C4-B684-6571AA91025C}">
      <formula1>AND(ISNUMBER(C4), C4&gt;0, C4&lt;6, C4=TRUNC(C4,2))</formula1>
    </dataValidation>
  </dataValidations>
  <hyperlinks>
    <hyperlink ref="B32" r:id="rId1" display="https://sii.or.jp/opendata/" xr:uid="{BDA69E2D-123C-41DA-82A7-23CFEFCACC6A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2E87-C44A-4D0A-AF7C-0D8CB8F78B6F}">
  <sheetPr codeName="Sheet2">
    <tabColor rgb="FFFFFF00"/>
  </sheetPr>
  <dimension ref="A1:H47"/>
  <sheetViews>
    <sheetView zoomScale="115" zoomScaleNormal="115" workbookViewId="0">
      <selection activeCell="B1" sqref="B1:G1"/>
    </sheetView>
  </sheetViews>
  <sheetFormatPr defaultRowHeight="13.5" x14ac:dyDescent="0.15"/>
  <cols>
    <col min="1" max="1" width="5.5" style="4" customWidth="1"/>
    <col min="2" max="2" width="20.625" style="4" customWidth="1"/>
    <col min="3" max="3" width="23.375" style="4" customWidth="1"/>
    <col min="4" max="4" width="24.125" style="4" customWidth="1"/>
    <col min="5" max="5" width="22.875" style="4" customWidth="1"/>
    <col min="6" max="6" width="26.25" style="4" customWidth="1"/>
    <col min="7" max="7" width="17.625" style="4" customWidth="1"/>
    <col min="8" max="8" width="8.125" style="4" customWidth="1"/>
    <col min="9" max="16384" width="9" style="4"/>
  </cols>
  <sheetData>
    <row r="1" spans="1:8" ht="24" x14ac:dyDescent="0.15">
      <c r="B1" s="53" t="s">
        <v>14</v>
      </c>
      <c r="C1" s="53"/>
      <c r="D1" s="53"/>
      <c r="E1" s="53"/>
      <c r="F1" s="53"/>
      <c r="G1" s="53"/>
    </row>
    <row r="3" spans="1:8" ht="19.5" thickBot="1" x14ac:dyDescent="0.2">
      <c r="B3" s="51"/>
    </row>
    <row r="4" spans="1:8" ht="20.25" thickTop="1" thickBot="1" x14ac:dyDescent="0.2">
      <c r="B4" s="50" t="s">
        <v>10</v>
      </c>
      <c r="C4" s="3"/>
      <c r="D4" s="49" t="s">
        <v>32</v>
      </c>
      <c r="E4" s="50" t="s">
        <v>3</v>
      </c>
      <c r="F4" s="1"/>
      <c r="G4" s="49" t="s">
        <v>4</v>
      </c>
      <c r="H4" s="52"/>
    </row>
    <row r="5" spans="1:8" ht="19.5" thickBot="1" x14ac:dyDescent="0.2">
      <c r="B5" s="51"/>
      <c r="C5" s="6" t="s">
        <v>48</v>
      </c>
      <c r="F5" s="6" t="s">
        <v>47</v>
      </c>
    </row>
    <row r="6" spans="1:8" ht="20.25" thickTop="1" thickBot="1" x14ac:dyDescent="0.2">
      <c r="B6" s="50" t="s">
        <v>39</v>
      </c>
      <c r="C6" s="1"/>
      <c r="D6" s="49" t="s">
        <v>40</v>
      </c>
    </row>
    <row r="7" spans="1:8" ht="20.100000000000001" customHeight="1" x14ac:dyDescent="0.15">
      <c r="B7" s="5"/>
      <c r="C7" s="6" t="s">
        <v>45</v>
      </c>
      <c r="D7" s="7"/>
      <c r="G7" s="8">
        <f>100%-D7</f>
        <v>1</v>
      </c>
    </row>
    <row r="8" spans="1:8" ht="20.100000000000001" customHeight="1" x14ac:dyDescent="0.15">
      <c r="B8" s="5"/>
      <c r="C8" s="9"/>
      <c r="D8" s="7"/>
      <c r="G8" s="8"/>
    </row>
    <row r="9" spans="1:8" ht="20.100000000000001" customHeight="1" x14ac:dyDescent="0.15">
      <c r="B9" s="10"/>
      <c r="C9" s="11" t="s">
        <v>26</v>
      </c>
      <c r="D9" s="11" t="s">
        <v>27</v>
      </c>
      <c r="E9" s="11" t="s">
        <v>28</v>
      </c>
      <c r="F9" s="11" t="s">
        <v>29</v>
      </c>
      <c r="G9" s="11" t="s">
        <v>8</v>
      </c>
    </row>
    <row r="10" spans="1:8" ht="20.100000000000001" customHeight="1" x14ac:dyDescent="0.15">
      <c r="A10" s="12"/>
      <c r="B10" s="11" t="s">
        <v>0</v>
      </c>
      <c r="C10" s="13">
        <f>1279*C4</f>
        <v>0</v>
      </c>
      <c r="D10" s="13">
        <f>C10*F4*0.01</f>
        <v>0</v>
      </c>
      <c r="E10" s="13">
        <f>C10-D10</f>
        <v>0</v>
      </c>
      <c r="F10" s="10">
        <f>(24*4+8.3*6)/10</f>
        <v>14.580000000000002</v>
      </c>
      <c r="G10" s="14">
        <f>E10*F10*10</f>
        <v>0</v>
      </c>
      <c r="H10" s="4" t="s">
        <v>15</v>
      </c>
    </row>
    <row r="11" spans="1:8" ht="20.100000000000001" customHeight="1" x14ac:dyDescent="0.15">
      <c r="A11" s="12"/>
      <c r="B11" s="11" t="s">
        <v>1</v>
      </c>
      <c r="C11" s="13">
        <f>1279*C4</f>
        <v>0</v>
      </c>
      <c r="D11" s="13">
        <f>C11*F4*0.01</f>
        <v>0</v>
      </c>
      <c r="E11" s="13">
        <f>C11-D11</f>
        <v>0</v>
      </c>
      <c r="F11" s="10">
        <f>(8.5*9+9.5*1)/10</f>
        <v>8.6</v>
      </c>
      <c r="G11" s="14">
        <f>E11*F11*10</f>
        <v>0</v>
      </c>
      <c r="H11" s="4" t="s">
        <v>16</v>
      </c>
    </row>
    <row r="12" spans="1:8" ht="20.100000000000001" customHeight="1" x14ac:dyDescent="0.15">
      <c r="A12" s="12"/>
      <c r="B12" s="9"/>
      <c r="C12" s="15"/>
      <c r="D12" s="15"/>
      <c r="E12" s="15"/>
      <c r="G12" s="16"/>
    </row>
    <row r="13" spans="1:8" ht="20.100000000000001" customHeight="1" x14ac:dyDescent="0.15">
      <c r="A13" s="12"/>
      <c r="C13" s="15"/>
      <c r="D13" s="15"/>
      <c r="E13" s="17" t="s">
        <v>38</v>
      </c>
      <c r="F13" s="18"/>
      <c r="G13" s="16"/>
    </row>
    <row r="14" spans="1:8" ht="20.100000000000001" customHeight="1" x14ac:dyDescent="0.15">
      <c r="A14" s="19"/>
      <c r="C14" s="11" t="s">
        <v>31</v>
      </c>
      <c r="D14" s="11" t="s">
        <v>35</v>
      </c>
      <c r="E14" s="20" t="s">
        <v>37</v>
      </c>
      <c r="F14" s="11" t="s">
        <v>36</v>
      </c>
      <c r="G14" s="21" t="s">
        <v>9</v>
      </c>
    </row>
    <row r="15" spans="1:8" ht="20.100000000000001" customHeight="1" x14ac:dyDescent="0.15">
      <c r="A15" s="19"/>
      <c r="B15" s="22" t="s">
        <v>13</v>
      </c>
      <c r="C15" s="13">
        <f>IF(C4="",0,IF(ROUNDDOWN(C4,0)*70000&gt;350000,350000,ROUNDDOWN(ROUNDDOWN(C4,0)*70000,-3)))</f>
        <v>0</v>
      </c>
      <c r="D15" s="13">
        <f>IF(C4="",0,IF(ROUNDDOWN(C4,0)*30000&gt;150000,150000,ROUNDDOWN(ROUNDDOWN(C4,0)*30000,-3)))</f>
        <v>0</v>
      </c>
      <c r="E15" s="23">
        <f>IF(C4="",0,280000)</f>
        <v>0</v>
      </c>
      <c r="F15" s="23">
        <f>IF(C6="",0,IF(C6*20000&gt;200000,200000,C6*20000))</f>
        <v>0</v>
      </c>
      <c r="G15" s="24">
        <f>SUM(C15:F15)</f>
        <v>0</v>
      </c>
      <c r="H15" s="4" t="s">
        <v>17</v>
      </c>
    </row>
    <row r="16" spans="1:8" ht="9.9499999999999993" customHeight="1" thickBot="1" x14ac:dyDescent="0.2">
      <c r="A16" s="19"/>
      <c r="D16" s="25"/>
      <c r="E16" s="26"/>
      <c r="F16" s="26"/>
      <c r="G16" s="27"/>
    </row>
    <row r="17" spans="1:8" ht="30" customHeight="1" thickTop="1" thickBot="1" x14ac:dyDescent="0.2">
      <c r="A17" s="19"/>
      <c r="D17" s="28"/>
      <c r="E17" s="20" t="s">
        <v>5</v>
      </c>
      <c r="F17" s="29" t="s">
        <v>11</v>
      </c>
      <c r="G17" s="30">
        <f>G10</f>
        <v>0</v>
      </c>
      <c r="H17" s="4" t="s">
        <v>15</v>
      </c>
    </row>
    <row r="18" spans="1:8" ht="30" customHeight="1" thickTop="1" thickBot="1" x14ac:dyDescent="0.2">
      <c r="A18" s="19"/>
      <c r="D18" s="28"/>
      <c r="E18" s="31" t="s">
        <v>6</v>
      </c>
      <c r="F18" s="32" t="s">
        <v>12</v>
      </c>
      <c r="G18" s="33">
        <f>G11+G15</f>
        <v>0</v>
      </c>
      <c r="H18" s="4" t="s">
        <v>18</v>
      </c>
    </row>
    <row r="19" spans="1:8" ht="26.25" customHeight="1" thickTop="1" x14ac:dyDescent="0.15">
      <c r="A19" s="19"/>
      <c r="D19" s="34"/>
      <c r="E19" s="15"/>
      <c r="F19" s="17" t="s">
        <v>7</v>
      </c>
      <c r="G19" s="35">
        <f>G18-G17</f>
        <v>0</v>
      </c>
    </row>
    <row r="20" spans="1:8" ht="14.25" thickBot="1" x14ac:dyDescent="0.2">
      <c r="A20" s="36"/>
      <c r="B20" s="37"/>
      <c r="C20" s="37"/>
      <c r="D20" s="38"/>
      <c r="E20" s="39"/>
      <c r="F20" s="39"/>
      <c r="G20" s="40"/>
      <c r="H20" s="37"/>
    </row>
    <row r="21" spans="1:8" ht="14.25" thickTop="1" x14ac:dyDescent="0.15">
      <c r="A21" s="19"/>
      <c r="G21" s="15"/>
    </row>
    <row r="22" spans="1:8" x14ac:dyDescent="0.15">
      <c r="A22" s="19"/>
      <c r="B22" s="41" t="s">
        <v>2</v>
      </c>
      <c r="G22" s="15"/>
    </row>
    <row r="23" spans="1:8" x14ac:dyDescent="0.15">
      <c r="B23" s="41" t="s">
        <v>22</v>
      </c>
    </row>
    <row r="24" spans="1:8" x14ac:dyDescent="0.15">
      <c r="B24" s="41" t="s">
        <v>19</v>
      </c>
    </row>
    <row r="25" spans="1:8" x14ac:dyDescent="0.15">
      <c r="B25" s="41" t="s">
        <v>42</v>
      </c>
    </row>
    <row r="26" spans="1:8" x14ac:dyDescent="0.15">
      <c r="B26" s="41" t="s">
        <v>20</v>
      </c>
    </row>
    <row r="27" spans="1:8" x14ac:dyDescent="0.15">
      <c r="B27" s="41" t="s">
        <v>41</v>
      </c>
    </row>
    <row r="28" spans="1:8" x14ac:dyDescent="0.15">
      <c r="B28" s="41" t="s">
        <v>21</v>
      </c>
    </row>
    <row r="29" spans="1:8" x14ac:dyDescent="0.15">
      <c r="B29" s="41" t="s">
        <v>43</v>
      </c>
    </row>
    <row r="30" spans="1:8" x14ac:dyDescent="0.15">
      <c r="B30" s="41" t="s">
        <v>44</v>
      </c>
    </row>
    <row r="31" spans="1:8" x14ac:dyDescent="0.15">
      <c r="B31" s="41" t="s">
        <v>30</v>
      </c>
    </row>
    <row r="32" spans="1:8" x14ac:dyDescent="0.15">
      <c r="B32" s="41" t="s">
        <v>23</v>
      </c>
    </row>
    <row r="33" spans="2:2" x14ac:dyDescent="0.15">
      <c r="B33" s="42" t="s">
        <v>25</v>
      </c>
    </row>
    <row r="34" spans="2:2" x14ac:dyDescent="0.15">
      <c r="B34" s="41" t="s">
        <v>24</v>
      </c>
    </row>
    <row r="35" spans="2:2" x14ac:dyDescent="0.15">
      <c r="B35" s="43" t="s">
        <v>49</v>
      </c>
    </row>
    <row r="36" spans="2:2" x14ac:dyDescent="0.15">
      <c r="B36" s="43" t="s">
        <v>46</v>
      </c>
    </row>
    <row r="37" spans="2:2" x14ac:dyDescent="0.15">
      <c r="B37" s="44"/>
    </row>
    <row r="38" spans="2:2" x14ac:dyDescent="0.15">
      <c r="B38" s="5"/>
    </row>
    <row r="39" spans="2:2" x14ac:dyDescent="0.15">
      <c r="B39" s="45"/>
    </row>
    <row r="41" spans="2:2" x14ac:dyDescent="0.15">
      <c r="B41" s="46"/>
    </row>
    <row r="43" spans="2:2" x14ac:dyDescent="0.15">
      <c r="B43" s="47"/>
    </row>
    <row r="44" spans="2:2" x14ac:dyDescent="0.15">
      <c r="B44" s="48"/>
    </row>
    <row r="45" spans="2:2" x14ac:dyDescent="0.15">
      <c r="B45" s="48"/>
    </row>
    <row r="46" spans="2:2" x14ac:dyDescent="0.15">
      <c r="B46" s="48"/>
    </row>
    <row r="47" spans="2:2" x14ac:dyDescent="0.15">
      <c r="B47" s="48"/>
    </row>
  </sheetData>
  <sheetProtection algorithmName="SHA-512" hashValue="w8rCIjiuJj1I9THbZT93Lyl0rVW1vIlFaeDCXFnnRqJ/NLbrNJQJ6PTmok2wQGPBrDQW1mCkj7IE4nRAFoSWXw==" saltValue="Wr2X18RU1a346i/u8WeSCg==" spinCount="100000" sheet="1" scenarios="1"/>
  <mergeCells count="1">
    <mergeCell ref="B1:G1"/>
  </mergeCells>
  <phoneticPr fontId="4"/>
  <conditionalFormatting sqref="C4">
    <cfRule type="expression" priority="1">
      <formula>FLOOR(C4,0.01)</formula>
    </cfRule>
  </conditionalFormatting>
  <dataValidations xWindow="1050" yWindow="336" count="1">
    <dataValidation type="custom" errorStyle="warning" allowBlank="1" showInputMessage="1" showErrorMessage="1" errorTitle="入力エラー" error="入力された値は正しくありません。_x000a_以下の内容をお確かめください。_x000a__x000a_・容量の小数点第３位を切り捨てていない_x000a_・容量が6kw以上になっている" promptTitle="　　__________ 入力時の注意点 __________" prompt="_x000a_以下の条件をご確認のうえ、値を入力してください。_x000a__x000a_・入力する値は小数点第３位を切り捨ててください_x000a_・太陽光モジュール、パワーコンディショナーのうち、どちらか低い値を入力してください_x000a_・容量が6kw以上の設備は芦屋市の補助金対象外です" sqref="C4" xr:uid="{EC9EBFA2-B8B4-4760-BE36-65474F6DD279}">
      <formula1>AND(ISNUMBER(C4), C4&gt;0, C4&lt;6, C4=TRUNC(C4,2))</formula1>
    </dataValidation>
  </dataValidations>
  <hyperlinks>
    <hyperlink ref="B33" r:id="rId1" display="https://sii.or.jp/opendata/" xr:uid="{6AA56864-F4E1-4094-B8AA-67995A798025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太陽光単体（FIT 26年度）</vt:lpstr>
      <vt:lpstr>太陽光＋蓄電池（FIT 26年度）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2025-07-18T08:18:23Z</dcterms:created>
  <dcterms:modified xsi:type="dcterms:W3CDTF">2026-06-05T00:21:44Z</dcterms:modified>
</cp:coreProperties>
</file>