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19395" windowHeight="7620" tabRatio="894"/>
  </bookViews>
  <sheets>
    <sheet name="現地見学会参加申込書" sheetId="33" r:id="rId1"/>
    <sheet name="質問票" sheetId="34" r:id="rId2"/>
    <sheet name="事前様式01_事前登録書" sheetId="1" r:id="rId3"/>
    <sheet name="応募書類受付予約票" sheetId="35" r:id="rId4"/>
    <sheet name="様式01_応募申込書" sheetId="2" r:id="rId5"/>
    <sheet name="様式01-2_提出書類一覧" sheetId="62" r:id="rId6"/>
    <sheet name="様式01-3_応募書類一覧表①" sheetId="31" r:id="rId7"/>
    <sheet name="様式01-3_応募書類一覧表②" sheetId="42" r:id="rId8"/>
    <sheet name="様式01-3_応募書類一覧表③" sheetId="44" r:id="rId9"/>
    <sheet name="様式02-1_事業者の状況" sheetId="3" r:id="rId10"/>
    <sheet name="様式02‐2_事業者役員等名簿" sheetId="4" r:id="rId11"/>
    <sheet name="様式02‐3_履歴書（理事長）" sheetId="5" r:id="rId12"/>
    <sheet name="様式02‐4_履歴書（理事・監事・評議員）" sheetId="27" r:id="rId13"/>
    <sheet name="様式02‐5_基本理念，基本方針，目標等" sheetId="7" r:id="rId14"/>
    <sheet name="様式02‐6_事業者が運営する施設一覧等" sheetId="74" r:id="rId15"/>
    <sheet name="様式2-6添付書類の一部の記載例" sheetId="77" r:id="rId16"/>
    <sheet name="様式02‐6添付書類_履歴書（施設長）" sheetId="67" r:id="rId17"/>
    <sheet name="様式02‐7_事業者己評価・第三者評価等の取組" sheetId="29" r:id="rId18"/>
    <sheet name="様式02‐8_事業者及び運営施設への監査状況" sheetId="75" r:id="rId19"/>
    <sheet name="様式03_事業者の財務状況" sheetId="38" r:id="rId20"/>
    <sheet name="様式04‐1_教育・保育理念，教育・保育方針等" sheetId="10" r:id="rId21"/>
    <sheet name="様式04‐2_開園日・開園時間・定員区分" sheetId="11" r:id="rId22"/>
    <sheet name="様式04‐3_1号認定子どもの選考方法" sheetId="68" r:id="rId23"/>
    <sheet name="様式05‐1_収支予算計画書" sheetId="37" r:id="rId24"/>
    <sheet name="様式05‐1の入力表①" sheetId="63" r:id="rId25"/>
    <sheet name="様式05‐1の入力表②" sheetId="46" r:id="rId26"/>
    <sheet name="様式05‐1の入力表③" sheetId="64" r:id="rId27"/>
    <sheet name="様式05‐2_保育料以外の保護者負担" sheetId="14" r:id="rId28"/>
    <sheet name="様式06‐1_人材育成・職員定着化への取組み" sheetId="15" r:id="rId29"/>
    <sheet name="様式06‐2_職員配置" sheetId="16" r:id="rId30"/>
    <sheet name="様式06-2添付書類_職員勤務ローテーション表（認定こども園）" sheetId="66" r:id="rId31"/>
    <sheet name="6-2添付書類_職員勤務ローテーション表（記載例）" sheetId="72" r:id="rId32"/>
    <sheet name="様式06‐3_履歴書（認定こども園の園長予定者）" sheetId="73" r:id="rId33"/>
    <sheet name="様式07_安全対策・危機管理体制" sheetId="18" r:id="rId34"/>
    <sheet name="様式08-1_教育及び保育に関する全体計画，指導計画等" sheetId="19" r:id="rId35"/>
    <sheet name="様式08‐2_幼保連携型認定こども園として特に配慮する点" sheetId="69" r:id="rId36"/>
    <sheet name="様式09_支援・配慮を要する子どもへの対応等" sheetId="21" r:id="rId37"/>
    <sheet name="様式10_食育及び給食提供の考え方" sheetId="22" r:id="rId38"/>
    <sheet name="様式11_地域との連携等" sheetId="23" r:id="rId39"/>
    <sheet name="様式12_保護者に対する支援" sheetId="24" r:id="rId40"/>
    <sheet name="様式13-1_その他配慮する取組や提案" sheetId="25" r:id="rId41"/>
    <sheet name="様式13-2_施設整備計画" sheetId="26" r:id="rId42"/>
    <sheet name="誓約書" sheetId="36" r:id="rId43"/>
  </sheets>
  <definedNames>
    <definedName name="_xlnm.Print_Area" localSheetId="31">'6-2添付書類_職員勤務ローテーション表（記載例）'!$A$1:$AC$66</definedName>
    <definedName name="_xlnm.Print_Area" localSheetId="3">応募書類受付予約票!$A$1:$L$41</definedName>
    <definedName name="_xlnm.Print_Area" localSheetId="0">現地見学会参加申込書!$A$1:$I$39</definedName>
    <definedName name="_xlnm.Print_Area" localSheetId="2">事前様式01_事前登録書!$A$1:$I$30</definedName>
    <definedName name="_xlnm.Print_Area" localSheetId="1">質問票!$A$1:$I$44</definedName>
    <definedName name="_xlnm.Print_Area" localSheetId="42">誓約書!$A$1:$I$24</definedName>
    <definedName name="_xlnm.Print_Area" localSheetId="4">様式01_応募申込書!$A$1:$I$21</definedName>
    <definedName name="_xlnm.Print_Area" localSheetId="5">'様式01-2_提出書類一覧'!$A$1:$J$115</definedName>
    <definedName name="_xlnm.Print_Area" localSheetId="6">'様式01-3_応募書類一覧表①'!$A$1:$E$135</definedName>
    <definedName name="_xlnm.Print_Area" localSheetId="7">'様式01-3_応募書類一覧表②'!$A$1:$G$79</definedName>
    <definedName name="_xlnm.Print_Area" localSheetId="8">'様式01-3_応募書類一覧表③'!$A$1:$E$212</definedName>
    <definedName name="_xlnm.Print_Area" localSheetId="9">'様式02-1_事業者の状況'!$A$1:$I$25</definedName>
    <definedName name="_xlnm.Print_Area" localSheetId="10">様式02‐2_事業者役員等名簿!$A$1:$I$27</definedName>
    <definedName name="_xlnm.Print_Area" localSheetId="11">'様式02‐3_履歴書（理事長）'!$A$1:$I$41</definedName>
    <definedName name="_xlnm.Print_Area" localSheetId="12">'様式02‐4_履歴書（理事・監事・評議員）'!$A$1:$I$29</definedName>
    <definedName name="_xlnm.Print_Area" localSheetId="13">'様式02‐5_基本理念，基本方針，目標等'!$A$1:$I$56</definedName>
    <definedName name="_xlnm.Print_Area" localSheetId="14">様式02‐6_事業者が運営する施設一覧等!$A$1:$K$145</definedName>
    <definedName name="_xlnm.Print_Area" localSheetId="16">'様式02‐6添付書類_履歴書（施設長）'!$A$1:$I$53</definedName>
    <definedName name="_xlnm.Print_Area" localSheetId="17">様式02‐7_事業者己評価・第三者評価等の取組!$A$1:$I$18</definedName>
    <definedName name="_xlnm.Print_Area" localSheetId="18">様式02‐8_事業者及び運営施設への監査状況!$A$1:$I$16</definedName>
    <definedName name="_xlnm.Print_Area" localSheetId="19">様式03_事業者の財務状況!$A$1:$I$54</definedName>
    <definedName name="_xlnm.Print_Area" localSheetId="20">'様式04‐1_教育・保育理念，教育・保育方針等'!$A$1:$I$27</definedName>
    <definedName name="_xlnm.Print_Area" localSheetId="21">様式04‐2_開園日・開園時間・定員区分!$A$1:$I$41</definedName>
    <definedName name="_xlnm.Print_Area" localSheetId="22">様式04‐3_1号認定子どもの選考方法!$A$1:$I$12</definedName>
    <definedName name="_xlnm.Print_Area" localSheetId="23">様式05‐1_収支予算計画書!$A$1:$U$101</definedName>
    <definedName name="_xlnm.Print_Area" localSheetId="24">様式05‐1の入力表①!$A$1:$U$21</definedName>
    <definedName name="_xlnm.Print_Area" localSheetId="25">様式05‐1の入力表②!$A$1:$U$212</definedName>
    <definedName name="_xlnm.Print_Area" localSheetId="26">様式05‐1の入力表③!$A$1:$U$369</definedName>
    <definedName name="_xlnm.Print_Area" localSheetId="27">様式05‐2_保育料以外の保護者負担!$A$1:$H$57</definedName>
    <definedName name="_xlnm.Print_Area" localSheetId="28">様式06‐1_人材育成・職員定着化への取組み!$A$1:$I$76</definedName>
    <definedName name="_xlnm.Print_Area" localSheetId="29">様式06‐2_職員配置!$A$1:$N$68</definedName>
    <definedName name="_xlnm.Print_Area" localSheetId="30">'様式06-2添付書類_職員勤務ローテーション表（認定こども園）'!$A$1:$AC$396</definedName>
    <definedName name="_xlnm.Print_Area" localSheetId="32">'様式06‐3_履歴書（認定こども園の園長予定者）'!$A$1:$I$81</definedName>
    <definedName name="_xlnm.Print_Area" localSheetId="33">様式07_安全対策・危機管理体制!$A$1:$I$53</definedName>
    <definedName name="_xlnm.Print_Area" localSheetId="34">'様式08-1_教育及び保育に関する全体計画，指導計画等'!$A$1:$I$53</definedName>
    <definedName name="_xlnm.Print_Area" localSheetId="35">様式08‐2_幼保連携型認定こども園として特に配慮する点!$A$1:$I$11</definedName>
    <definedName name="_xlnm.Print_Area" localSheetId="36">様式09_支援・配慮を要する子どもへの対応等!$A$1:$I$50</definedName>
    <definedName name="_xlnm.Print_Area" localSheetId="37">様式10_食育及び給食提供の考え方!$A$1:$I$47</definedName>
    <definedName name="_xlnm.Print_Area" localSheetId="38">様式11_地域との連携等!$A$1:$I$42</definedName>
    <definedName name="_xlnm.Print_Area" localSheetId="39">様式12_保護者に対する支援!$A$1:$I$29</definedName>
    <definedName name="_xlnm.Print_Area" localSheetId="40">'様式13-1_その他配慮する取組や提案'!$A$1:$I$51</definedName>
    <definedName name="_xlnm.Print_Area" localSheetId="41">'様式13-2_施設整備計画'!$A$1:$I$85</definedName>
  </definedNames>
  <calcPr calcId="145621"/>
</workbook>
</file>

<file path=xl/calcChain.xml><?xml version="1.0" encoding="utf-8"?>
<calcChain xmlns="http://schemas.openxmlformats.org/spreadsheetml/2006/main">
  <c r="G379" i="66" l="1"/>
  <c r="H379" i="66"/>
  <c r="I379" i="66"/>
  <c r="J379" i="66"/>
  <c r="K379" i="66"/>
  <c r="L379" i="66"/>
  <c r="M379" i="66"/>
  <c r="N379" i="66"/>
  <c r="O379" i="66"/>
  <c r="P379" i="66"/>
  <c r="Q379" i="66"/>
  <c r="R379" i="66"/>
  <c r="S379" i="66"/>
  <c r="T379" i="66"/>
  <c r="U379" i="66"/>
  <c r="V379" i="66"/>
  <c r="W379" i="66"/>
  <c r="X379" i="66"/>
  <c r="Y379" i="66"/>
  <c r="Z379" i="66"/>
  <c r="F379" i="66"/>
  <c r="E379" i="66"/>
  <c r="AB313" i="66"/>
  <c r="G313" i="66"/>
  <c r="H313" i="66"/>
  <c r="I313" i="66"/>
  <c r="J313" i="66"/>
  <c r="K313" i="66"/>
  <c r="L313" i="66"/>
  <c r="M313" i="66"/>
  <c r="N313" i="66"/>
  <c r="O313" i="66"/>
  <c r="P313" i="66"/>
  <c r="Q313" i="66"/>
  <c r="R313" i="66"/>
  <c r="S313" i="66"/>
  <c r="T313" i="66"/>
  <c r="U313" i="66"/>
  <c r="V313" i="66"/>
  <c r="W313" i="66"/>
  <c r="X313" i="66"/>
  <c r="Y313" i="66"/>
  <c r="Z313" i="66"/>
  <c r="AA313" i="66"/>
  <c r="F313" i="66"/>
  <c r="E313" i="66"/>
  <c r="AB247" i="66"/>
  <c r="G247" i="66"/>
  <c r="H247" i="66"/>
  <c r="I247" i="66"/>
  <c r="J247" i="66"/>
  <c r="K247" i="66"/>
  <c r="L247" i="66"/>
  <c r="M247" i="66"/>
  <c r="N247" i="66"/>
  <c r="O247" i="66"/>
  <c r="P247" i="66"/>
  <c r="Q247" i="66"/>
  <c r="R247" i="66"/>
  <c r="S247" i="66"/>
  <c r="T247" i="66"/>
  <c r="U247" i="66"/>
  <c r="V247" i="66"/>
  <c r="W247" i="66"/>
  <c r="X247" i="66"/>
  <c r="Y247" i="66"/>
  <c r="Z247" i="66"/>
  <c r="AA247" i="66"/>
  <c r="F247" i="66"/>
  <c r="E247" i="66"/>
  <c r="AB181" i="66"/>
  <c r="G181" i="66"/>
  <c r="H181" i="66"/>
  <c r="I181" i="66"/>
  <c r="J181" i="66"/>
  <c r="K181" i="66"/>
  <c r="L181" i="66"/>
  <c r="M181" i="66"/>
  <c r="N181" i="66"/>
  <c r="O181" i="66"/>
  <c r="P181" i="66"/>
  <c r="Q181" i="66"/>
  <c r="R181" i="66"/>
  <c r="S181" i="66"/>
  <c r="T181" i="66"/>
  <c r="U181" i="66"/>
  <c r="V181" i="66"/>
  <c r="W181" i="66"/>
  <c r="X181" i="66"/>
  <c r="Y181" i="66"/>
  <c r="Z181" i="66"/>
  <c r="AA181" i="66"/>
  <c r="F181" i="66"/>
  <c r="E181" i="66"/>
  <c r="AB115" i="66"/>
  <c r="G115" i="66"/>
  <c r="H115" i="66"/>
  <c r="I115" i="66"/>
  <c r="J115" i="66"/>
  <c r="K115" i="66"/>
  <c r="L115" i="66"/>
  <c r="M115" i="66"/>
  <c r="N115" i="66"/>
  <c r="O115" i="66"/>
  <c r="P115" i="66"/>
  <c r="Q115" i="66"/>
  <c r="R115" i="66"/>
  <c r="S115" i="66"/>
  <c r="T115" i="66"/>
  <c r="U115" i="66"/>
  <c r="V115" i="66"/>
  <c r="W115" i="66"/>
  <c r="X115" i="66"/>
  <c r="Y115" i="66"/>
  <c r="Z115" i="66"/>
  <c r="AA115" i="66"/>
  <c r="F115" i="66"/>
  <c r="E115" i="66"/>
  <c r="AB49" i="66"/>
  <c r="G49" i="66"/>
  <c r="H49" i="66"/>
  <c r="I49" i="66"/>
  <c r="J49" i="66"/>
  <c r="K49" i="66"/>
  <c r="L49" i="66"/>
  <c r="M49" i="66"/>
  <c r="N49" i="66"/>
  <c r="O49" i="66"/>
  <c r="P49" i="66"/>
  <c r="Q49" i="66"/>
  <c r="R49" i="66"/>
  <c r="S49" i="66"/>
  <c r="T49" i="66"/>
  <c r="U49" i="66"/>
  <c r="V49" i="66"/>
  <c r="W49" i="66"/>
  <c r="X49" i="66"/>
  <c r="Y49" i="66"/>
  <c r="Z49" i="66"/>
  <c r="AA49" i="66"/>
  <c r="F49" i="66"/>
  <c r="E49" i="66"/>
  <c r="G29" i="42" l="1"/>
  <c r="G30" i="42"/>
  <c r="G31" i="42"/>
  <c r="G32" i="42"/>
  <c r="G33" i="42"/>
  <c r="G34" i="42"/>
  <c r="G28" i="42"/>
  <c r="AF381" i="66" l="1"/>
  <c r="AF380" i="66"/>
  <c r="AF379" i="66"/>
  <c r="AF315" i="66"/>
  <c r="AF314" i="66"/>
  <c r="AF313" i="66"/>
  <c r="AF249" i="66"/>
  <c r="AF248" i="66"/>
  <c r="AF247" i="66"/>
  <c r="AF183" i="66"/>
  <c r="AF182" i="66"/>
  <c r="AF181" i="66"/>
  <c r="AF117" i="66"/>
  <c r="AF116" i="66"/>
  <c r="AF115" i="66"/>
  <c r="AF51" i="66"/>
  <c r="AF50" i="66"/>
  <c r="AF49" i="66"/>
  <c r="E3" i="31" l="1"/>
  <c r="B62" i="74" l="1"/>
  <c r="B63" i="74"/>
  <c r="B64" i="74"/>
  <c r="B65" i="74"/>
  <c r="B66" i="74"/>
  <c r="D35" i="11" l="1"/>
  <c r="E35" i="11"/>
  <c r="F35" i="11"/>
  <c r="G35" i="11"/>
  <c r="H35" i="11"/>
  <c r="C35" i="11"/>
  <c r="C37" i="11" l="1"/>
  <c r="A66" i="74"/>
  <c r="A65" i="74"/>
  <c r="A64" i="74"/>
  <c r="A63" i="74"/>
  <c r="A62" i="74"/>
  <c r="D131" i="31" l="1"/>
  <c r="B83" i="74" l="1"/>
  <c r="A83" i="74"/>
  <c r="B82" i="74"/>
  <c r="A82" i="74"/>
  <c r="B81" i="74"/>
  <c r="A81" i="74"/>
  <c r="B80" i="74"/>
  <c r="A80" i="74"/>
  <c r="B79" i="74"/>
  <c r="A79" i="74"/>
  <c r="B78" i="74"/>
  <c r="A78" i="74"/>
  <c r="B77" i="74"/>
  <c r="A77" i="74"/>
  <c r="B61" i="74"/>
  <c r="A61" i="74"/>
  <c r="B60" i="74"/>
  <c r="A60" i="74"/>
  <c r="B49" i="74"/>
  <c r="A49" i="74"/>
  <c r="B48" i="74"/>
  <c r="A48" i="74"/>
  <c r="B47" i="74"/>
  <c r="A47" i="74"/>
  <c r="B46" i="74"/>
  <c r="A46" i="74"/>
  <c r="B45" i="74"/>
  <c r="A45" i="74"/>
  <c r="B44" i="74"/>
  <c r="A44" i="74"/>
  <c r="B43" i="74"/>
  <c r="A43" i="74"/>
  <c r="B32" i="74"/>
  <c r="A32" i="74"/>
  <c r="B31" i="74"/>
  <c r="A31" i="74"/>
  <c r="B30" i="74"/>
  <c r="A30" i="74"/>
  <c r="B29" i="74"/>
  <c r="A29" i="74"/>
  <c r="B28" i="74"/>
  <c r="A28" i="74"/>
  <c r="B27" i="74"/>
  <c r="A27" i="74"/>
  <c r="B26" i="74"/>
  <c r="A26" i="74"/>
  <c r="I37" i="26" l="1"/>
  <c r="I30" i="26"/>
  <c r="I20" i="26"/>
  <c r="I13" i="26"/>
  <c r="I6" i="26"/>
  <c r="I40" i="25"/>
  <c r="I32" i="25"/>
  <c r="I25" i="25"/>
  <c r="I13" i="25"/>
  <c r="I6" i="25"/>
  <c r="I17" i="24"/>
  <c r="I10" i="24"/>
  <c r="I30" i="23"/>
  <c r="I19" i="23"/>
  <c r="I12" i="23"/>
  <c r="I5" i="23"/>
  <c r="I34" i="22"/>
  <c r="I27" i="22"/>
  <c r="I37" i="21"/>
  <c r="I30" i="21"/>
  <c r="I19" i="21"/>
  <c r="I12" i="21"/>
  <c r="I5" i="21"/>
  <c r="I5" i="69"/>
  <c r="I6" i="19"/>
  <c r="I13" i="19"/>
  <c r="I20" i="19"/>
  <c r="I32" i="19"/>
  <c r="I39" i="19"/>
  <c r="I31" i="18"/>
  <c r="I20" i="18"/>
  <c r="I13" i="18"/>
  <c r="I6" i="18"/>
  <c r="I18" i="73"/>
  <c r="I10" i="73"/>
  <c r="N59" i="16"/>
  <c r="N14" i="16"/>
  <c r="N6" i="16"/>
  <c r="D49" i="31"/>
  <c r="E48" i="31"/>
  <c r="D45" i="31"/>
  <c r="E44" i="31" s="1"/>
  <c r="D47" i="31"/>
  <c r="E46" i="31" s="1"/>
  <c r="I21" i="15"/>
  <c r="I14" i="15"/>
  <c r="I7" i="15"/>
  <c r="I33" i="15"/>
  <c r="I40" i="15"/>
  <c r="I53" i="15"/>
  <c r="I61" i="15"/>
  <c r="D125" i="31" l="1"/>
  <c r="D74" i="31" l="1"/>
  <c r="E73" i="31" s="1"/>
  <c r="D59" i="31"/>
  <c r="E58" i="31" s="1"/>
  <c r="D5" i="44" l="1"/>
  <c r="C79" i="42"/>
  <c r="E43" i="42"/>
  <c r="G42" i="42"/>
  <c r="G21" i="42"/>
  <c r="G20" i="42"/>
  <c r="G19" i="42"/>
  <c r="G18" i="42"/>
  <c r="G17" i="42"/>
  <c r="G16" i="42"/>
  <c r="F50" i="42"/>
  <c r="D135" i="31" l="1"/>
  <c r="D133" i="31"/>
  <c r="D129" i="31"/>
  <c r="E128" i="31" s="1"/>
  <c r="E134" i="31"/>
  <c r="E132" i="31"/>
  <c r="E130" i="31"/>
  <c r="D127" i="31"/>
  <c r="E126" i="31" s="1"/>
  <c r="E124" i="31"/>
  <c r="D123" i="31"/>
  <c r="E122" i="31" s="1"/>
  <c r="D121" i="31"/>
  <c r="D119" i="31"/>
  <c r="E118" i="31" s="1"/>
  <c r="D117" i="31"/>
  <c r="E116" i="31" s="1"/>
  <c r="D114" i="31"/>
  <c r="E113" i="31" s="1"/>
  <c r="D112" i="31"/>
  <c r="E111" i="31" s="1"/>
  <c r="E110" i="31"/>
  <c r="E109" i="31"/>
  <c r="D107" i="31"/>
  <c r="E106" i="31" s="1"/>
  <c r="D105" i="31"/>
  <c r="E104" i="31" s="1"/>
  <c r="D103" i="31"/>
  <c r="E102" i="31" s="1"/>
  <c r="D101" i="31"/>
  <c r="E100" i="31" s="1"/>
  <c r="D98" i="31"/>
  <c r="E97" i="31" s="1"/>
  <c r="D96" i="31"/>
  <c r="E95" i="31" s="1"/>
  <c r="D93" i="31"/>
  <c r="E92" i="31" s="1"/>
  <c r="D91" i="31"/>
  <c r="E90" i="31" s="1"/>
  <c r="D89" i="31"/>
  <c r="E88" i="31" s="1"/>
  <c r="D87" i="31"/>
  <c r="E86" i="31" s="1"/>
  <c r="D85" i="31"/>
  <c r="E84" i="31" s="1"/>
  <c r="D82" i="31"/>
  <c r="E81" i="31" s="1"/>
  <c r="D80" i="31"/>
  <c r="E79" i="31" s="1"/>
  <c r="D78" i="31"/>
  <c r="E77" i="31" s="1"/>
  <c r="D76" i="31"/>
  <c r="E75" i="31" s="1"/>
  <c r="D72" i="31"/>
  <c r="E71" i="31" s="1"/>
  <c r="D68" i="31"/>
  <c r="E67" i="31" s="1"/>
  <c r="D66" i="31"/>
  <c r="E65" i="31" s="1"/>
  <c r="D64" i="31"/>
  <c r="E63" i="31" s="1"/>
  <c r="D62" i="31"/>
  <c r="E61" i="31" s="1"/>
  <c r="D57" i="31"/>
  <c r="E56" i="31" s="1"/>
  <c r="D55" i="31"/>
  <c r="E54" i="31" s="1"/>
  <c r="D53" i="31"/>
  <c r="E52" i="31" s="1"/>
  <c r="D51" i="31"/>
  <c r="E50" i="31" s="1"/>
  <c r="D43" i="31"/>
  <c r="E42" i="31" s="1"/>
  <c r="D41" i="31"/>
  <c r="E40" i="31" s="1"/>
  <c r="D39" i="31"/>
  <c r="E38" i="31" s="1"/>
  <c r="D37" i="31"/>
  <c r="E36" i="31" s="1"/>
  <c r="D34" i="31"/>
  <c r="E33" i="31" s="1"/>
  <c r="D31" i="31"/>
  <c r="E30" i="31" s="1"/>
  <c r="D29" i="31"/>
  <c r="E28" i="31" s="1"/>
  <c r="D27" i="31"/>
  <c r="E26" i="31" s="1"/>
  <c r="D25" i="31"/>
  <c r="E24" i="31" s="1"/>
  <c r="D21" i="31"/>
  <c r="E20" i="31" s="1"/>
  <c r="D19" i="31"/>
  <c r="E18" i="31" s="1"/>
  <c r="D17" i="31"/>
  <c r="E16" i="31" s="1"/>
  <c r="D15" i="31"/>
  <c r="E14" i="31" s="1"/>
  <c r="D13" i="31"/>
  <c r="E12" i="31" s="1"/>
  <c r="D11" i="31"/>
  <c r="E10" i="31" s="1"/>
  <c r="D9" i="31"/>
  <c r="E8" i="31" s="1"/>
  <c r="D7" i="31"/>
  <c r="E6" i="31" s="1"/>
  <c r="E120" i="31"/>
  <c r="H5" i="14"/>
  <c r="I6" i="68"/>
  <c r="I20" i="10"/>
  <c r="I12" i="10"/>
  <c r="I5" i="10"/>
  <c r="I5" i="29"/>
  <c r="I45" i="7"/>
  <c r="I38" i="7"/>
  <c r="I31" i="7"/>
  <c r="I19" i="7"/>
  <c r="I12" i="7"/>
  <c r="I5" i="7"/>
  <c r="I32" i="5"/>
  <c r="F36" i="11" l="1"/>
  <c r="E36" i="11"/>
  <c r="D36" i="11"/>
  <c r="G38" i="11"/>
  <c r="H38" i="11"/>
  <c r="G36" i="11"/>
  <c r="H36" i="11"/>
  <c r="F38" i="11"/>
  <c r="H39" i="11" l="1"/>
  <c r="G39" i="11"/>
  <c r="F366" i="64" l="1"/>
  <c r="F357" i="64"/>
  <c r="F348" i="64"/>
  <c r="F335" i="64"/>
  <c r="F319" i="64"/>
  <c r="F300" i="64"/>
  <c r="F224" i="64"/>
  <c r="F212" i="64"/>
  <c r="F200" i="64"/>
  <c r="G15" i="42" l="1"/>
  <c r="G14" i="42"/>
  <c r="G13" i="42"/>
  <c r="G8" i="42"/>
  <c r="G9" i="42"/>
  <c r="G10" i="42"/>
  <c r="G11" i="42"/>
  <c r="G12" i="42"/>
  <c r="G7" i="42"/>
  <c r="D130" i="44"/>
  <c r="D193" i="44" s="1"/>
  <c r="D129" i="44"/>
  <c r="D192" i="44" s="1"/>
  <c r="D128" i="44"/>
  <c r="D191" i="44" s="1"/>
  <c r="G22" i="42" l="1"/>
  <c r="AG51" i="72" l="1"/>
  <c r="AF51" i="72"/>
  <c r="AG50" i="72"/>
  <c r="AF50" i="72"/>
  <c r="AG49" i="72"/>
  <c r="AF49" i="72"/>
  <c r="AB49" i="72"/>
  <c r="AA49" i="72"/>
  <c r="Z49" i="72"/>
  <c r="Y49" i="72"/>
  <c r="X49" i="72"/>
  <c r="W49" i="72"/>
  <c r="V49" i="72"/>
  <c r="U49" i="72"/>
  <c r="T49" i="72"/>
  <c r="S49" i="72"/>
  <c r="R49" i="72"/>
  <c r="Q49" i="72"/>
  <c r="P49" i="72"/>
  <c r="O49" i="72"/>
  <c r="N49" i="72"/>
  <c r="M49" i="72"/>
  <c r="L49" i="72"/>
  <c r="K49" i="72"/>
  <c r="J49" i="72"/>
  <c r="I49" i="72"/>
  <c r="H49" i="72"/>
  <c r="G49" i="72"/>
  <c r="F49" i="72"/>
  <c r="E49" i="72"/>
  <c r="AB48" i="72"/>
  <c r="AA48" i="72"/>
  <c r="AA50" i="72" s="1"/>
  <c r="Z48" i="72"/>
  <c r="Y48" i="72"/>
  <c r="Y50" i="72" s="1"/>
  <c r="X48" i="72"/>
  <c r="W48" i="72"/>
  <c r="W50" i="72" s="1"/>
  <c r="V48" i="72"/>
  <c r="V50" i="72" s="1"/>
  <c r="U48" i="72"/>
  <c r="U50" i="72" s="1"/>
  <c r="T48" i="72"/>
  <c r="S48" i="72"/>
  <c r="S50" i="72" s="1"/>
  <c r="R48" i="72"/>
  <c r="Q48" i="72"/>
  <c r="Q50" i="72" s="1"/>
  <c r="P48" i="72"/>
  <c r="O48" i="72"/>
  <c r="O50" i="72" s="1"/>
  <c r="N48" i="72"/>
  <c r="N50" i="72" s="1"/>
  <c r="M48" i="72"/>
  <c r="M50" i="72" s="1"/>
  <c r="L48" i="72"/>
  <c r="K48" i="72"/>
  <c r="K50" i="72" s="1"/>
  <c r="J48" i="72"/>
  <c r="I48" i="72"/>
  <c r="H48" i="72"/>
  <c r="G48" i="72"/>
  <c r="G50" i="72" s="1"/>
  <c r="F48" i="72"/>
  <c r="F50" i="72" s="1"/>
  <c r="E48" i="72"/>
  <c r="E50" i="72" s="1"/>
  <c r="C42" i="72"/>
  <c r="AH49" i="72" l="1"/>
  <c r="AH51" i="72"/>
  <c r="AH50" i="72"/>
  <c r="J50" i="72"/>
  <c r="R50" i="72"/>
  <c r="Z50" i="72"/>
  <c r="I50" i="72"/>
  <c r="H50" i="72"/>
  <c r="L50" i="72"/>
  <c r="P50" i="72"/>
  <c r="T50" i="72"/>
  <c r="X50" i="72"/>
  <c r="AB50" i="72"/>
  <c r="D51" i="72" l="1"/>
  <c r="AG381" i="66"/>
  <c r="AH381" i="66" s="1"/>
  <c r="AG380" i="66"/>
  <c r="AH380" i="66" s="1"/>
  <c r="AG379" i="66"/>
  <c r="AH379" i="66" s="1"/>
  <c r="O380" i="66"/>
  <c r="K380" i="66"/>
  <c r="Z378" i="66"/>
  <c r="Y378" i="66"/>
  <c r="X378" i="66"/>
  <c r="W378" i="66"/>
  <c r="W380" i="66" s="1"/>
  <c r="V378" i="66"/>
  <c r="U378" i="66"/>
  <c r="T378" i="66"/>
  <c r="S378" i="66"/>
  <c r="S380" i="66" s="1"/>
  <c r="R378" i="66"/>
  <c r="Q378" i="66"/>
  <c r="P378" i="66"/>
  <c r="O378" i="66"/>
  <c r="N378" i="66"/>
  <c r="M378" i="66"/>
  <c r="L378" i="66"/>
  <c r="K378" i="66"/>
  <c r="J378" i="66"/>
  <c r="I378" i="66"/>
  <c r="H378" i="66"/>
  <c r="G378" i="66"/>
  <c r="G380" i="66" s="1"/>
  <c r="F378" i="66"/>
  <c r="E378" i="66"/>
  <c r="AG315" i="66"/>
  <c r="AH315" i="66" s="1"/>
  <c r="AG314" i="66"/>
  <c r="AH314" i="66" s="1"/>
  <c r="AG313" i="66"/>
  <c r="AH313" i="66" s="1"/>
  <c r="AB312" i="66"/>
  <c r="AB314" i="66" s="1"/>
  <c r="AA312" i="66"/>
  <c r="AA314" i="66" s="1"/>
  <c r="Z312" i="66"/>
  <c r="Z314" i="66" s="1"/>
  <c r="Y312" i="66"/>
  <c r="X312" i="66"/>
  <c r="X314" i="66" s="1"/>
  <c r="W312" i="66"/>
  <c r="W314" i="66" s="1"/>
  <c r="V312" i="66"/>
  <c r="V314" i="66" s="1"/>
  <c r="U312" i="66"/>
  <c r="T312" i="66"/>
  <c r="T314" i="66" s="1"/>
  <c r="S312" i="66"/>
  <c r="S314" i="66" s="1"/>
  <c r="R312" i="66"/>
  <c r="R314" i="66" s="1"/>
  <c r="Q312" i="66"/>
  <c r="P312" i="66"/>
  <c r="P314" i="66" s="1"/>
  <c r="O312" i="66"/>
  <c r="O314" i="66" s="1"/>
  <c r="N312" i="66"/>
  <c r="N314" i="66" s="1"/>
  <c r="M312" i="66"/>
  <c r="L312" i="66"/>
  <c r="L314" i="66" s="1"/>
  <c r="K312" i="66"/>
  <c r="K314" i="66" s="1"/>
  <c r="J312" i="66"/>
  <c r="J314" i="66" s="1"/>
  <c r="I312" i="66"/>
  <c r="H312" i="66"/>
  <c r="H314" i="66" s="1"/>
  <c r="G312" i="66"/>
  <c r="G314" i="66" s="1"/>
  <c r="F312" i="66"/>
  <c r="F314" i="66" s="1"/>
  <c r="E312" i="66"/>
  <c r="AG249" i="66"/>
  <c r="AH249" i="66" s="1"/>
  <c r="AG248" i="66"/>
  <c r="AH248" i="66" s="1"/>
  <c r="AG247" i="66"/>
  <c r="AH247" i="66" s="1"/>
  <c r="AB246" i="66"/>
  <c r="AB248" i="66" s="1"/>
  <c r="AA246" i="66"/>
  <c r="Z246" i="66"/>
  <c r="Z248" i="66" s="1"/>
  <c r="Y246" i="66"/>
  <c r="X246" i="66"/>
  <c r="X248" i="66" s="1"/>
  <c r="W246" i="66"/>
  <c r="V246" i="66"/>
  <c r="V248" i="66" s="1"/>
  <c r="U246" i="66"/>
  <c r="T246" i="66"/>
  <c r="T248" i="66" s="1"/>
  <c r="S246" i="66"/>
  <c r="R246" i="66"/>
  <c r="R248" i="66" s="1"/>
  <c r="Q246" i="66"/>
  <c r="P246" i="66"/>
  <c r="P248" i="66" s="1"/>
  <c r="O246" i="66"/>
  <c r="N246" i="66"/>
  <c r="N248" i="66" s="1"/>
  <c r="M246" i="66"/>
  <c r="L246" i="66"/>
  <c r="L248" i="66" s="1"/>
  <c r="K246" i="66"/>
  <c r="J246" i="66"/>
  <c r="J248" i="66" s="1"/>
  <c r="I246" i="66"/>
  <c r="H246" i="66"/>
  <c r="H248" i="66" s="1"/>
  <c r="G246" i="66"/>
  <c r="F246" i="66"/>
  <c r="F248" i="66" s="1"/>
  <c r="E246" i="66"/>
  <c r="AG183" i="66"/>
  <c r="AH183" i="66" s="1"/>
  <c r="AG182" i="66"/>
  <c r="AH182" i="66" s="1"/>
  <c r="AG181" i="66"/>
  <c r="AH181" i="66" s="1"/>
  <c r="AB180" i="66"/>
  <c r="AB182" i="66" s="1"/>
  <c r="AA180" i="66"/>
  <c r="Z180" i="66"/>
  <c r="Z182" i="66" s="1"/>
  <c r="Y180" i="66"/>
  <c r="X180" i="66"/>
  <c r="X182" i="66" s="1"/>
  <c r="W180" i="66"/>
  <c r="V180" i="66"/>
  <c r="V182" i="66" s="1"/>
  <c r="U180" i="66"/>
  <c r="T180" i="66"/>
  <c r="T182" i="66" s="1"/>
  <c r="S180" i="66"/>
  <c r="R180" i="66"/>
  <c r="R182" i="66" s="1"/>
  <c r="Q180" i="66"/>
  <c r="P180" i="66"/>
  <c r="P182" i="66" s="1"/>
  <c r="O180" i="66"/>
  <c r="N180" i="66"/>
  <c r="N182" i="66" s="1"/>
  <c r="M180" i="66"/>
  <c r="L180" i="66"/>
  <c r="L182" i="66" s="1"/>
  <c r="K180" i="66"/>
  <c r="J180" i="66"/>
  <c r="J182" i="66" s="1"/>
  <c r="I180" i="66"/>
  <c r="H180" i="66"/>
  <c r="H182" i="66" s="1"/>
  <c r="G180" i="66"/>
  <c r="F180" i="66"/>
  <c r="F182" i="66" s="1"/>
  <c r="E180" i="66"/>
  <c r="AG117" i="66"/>
  <c r="AH117" i="66" s="1"/>
  <c r="AG116" i="66"/>
  <c r="AH116" i="66" s="1"/>
  <c r="AG115" i="66"/>
  <c r="AH115" i="66" s="1"/>
  <c r="AB114" i="66"/>
  <c r="AB116" i="66" s="1"/>
  <c r="AA114" i="66"/>
  <c r="Z114" i="66"/>
  <c r="Z116" i="66" s="1"/>
  <c r="Y114" i="66"/>
  <c r="Y116" i="66" s="1"/>
  <c r="X114" i="66"/>
  <c r="X116" i="66" s="1"/>
  <c r="W114" i="66"/>
  <c r="V114" i="66"/>
  <c r="V116" i="66" s="1"/>
  <c r="U114" i="66"/>
  <c r="U116" i="66" s="1"/>
  <c r="T114" i="66"/>
  <c r="T116" i="66" s="1"/>
  <c r="S114" i="66"/>
  <c r="R114" i="66"/>
  <c r="R116" i="66" s="1"/>
  <c r="Q114" i="66"/>
  <c r="Q116" i="66" s="1"/>
  <c r="P114" i="66"/>
  <c r="P116" i="66" s="1"/>
  <c r="O114" i="66"/>
  <c r="N114" i="66"/>
  <c r="N116" i="66" s="1"/>
  <c r="M114" i="66"/>
  <c r="M116" i="66" s="1"/>
  <c r="L114" i="66"/>
  <c r="L116" i="66" s="1"/>
  <c r="K114" i="66"/>
  <c r="J114" i="66"/>
  <c r="J116" i="66" s="1"/>
  <c r="I114" i="66"/>
  <c r="I116" i="66" s="1"/>
  <c r="H114" i="66"/>
  <c r="H116" i="66" s="1"/>
  <c r="G114" i="66"/>
  <c r="F114" i="66"/>
  <c r="F116" i="66" s="1"/>
  <c r="E114" i="66"/>
  <c r="E116" i="66" s="1"/>
  <c r="AG51" i="66"/>
  <c r="AH51" i="66" s="1"/>
  <c r="AG50" i="66"/>
  <c r="AH50" i="66" s="1"/>
  <c r="AG49" i="66"/>
  <c r="AH49" i="66" s="1"/>
  <c r="AB48" i="66"/>
  <c r="AA48" i="66"/>
  <c r="AA50" i="66" s="1"/>
  <c r="Z48" i="66"/>
  <c r="Y48" i="66"/>
  <c r="Y50" i="66" s="1"/>
  <c r="X48" i="66"/>
  <c r="W48" i="66"/>
  <c r="W50" i="66" s="1"/>
  <c r="V48" i="66"/>
  <c r="U48" i="66"/>
  <c r="U50" i="66" s="1"/>
  <c r="T48" i="66"/>
  <c r="S48" i="66"/>
  <c r="S50" i="66" s="1"/>
  <c r="R48" i="66"/>
  <c r="Q48" i="66"/>
  <c r="Q50" i="66" s="1"/>
  <c r="P48" i="66"/>
  <c r="O48" i="66"/>
  <c r="O50" i="66" s="1"/>
  <c r="N48" i="66"/>
  <c r="M48" i="66"/>
  <c r="M50" i="66" s="1"/>
  <c r="L48" i="66"/>
  <c r="K48" i="66"/>
  <c r="K50" i="66" s="1"/>
  <c r="J48" i="66"/>
  <c r="I48" i="66"/>
  <c r="I50" i="66" s="1"/>
  <c r="H48" i="66"/>
  <c r="G48" i="66"/>
  <c r="G50" i="66" s="1"/>
  <c r="F48" i="66"/>
  <c r="E48" i="66"/>
  <c r="E50" i="66" s="1"/>
  <c r="H380" i="66" l="1"/>
  <c r="L380" i="66"/>
  <c r="P380" i="66"/>
  <c r="T380" i="66"/>
  <c r="X380" i="66"/>
  <c r="H50" i="66"/>
  <c r="P50" i="66"/>
  <c r="L50" i="66"/>
  <c r="T50" i="66"/>
  <c r="X50" i="66"/>
  <c r="G248" i="66"/>
  <c r="O248" i="66"/>
  <c r="W248" i="66"/>
  <c r="G182" i="66"/>
  <c r="O182" i="66"/>
  <c r="W182" i="66"/>
  <c r="E314" i="66"/>
  <c r="M314" i="66"/>
  <c r="U314" i="66"/>
  <c r="E248" i="66"/>
  <c r="I248" i="66"/>
  <c r="M248" i="66"/>
  <c r="Q248" i="66"/>
  <c r="U248" i="66"/>
  <c r="Y248" i="66"/>
  <c r="F380" i="66"/>
  <c r="J380" i="66"/>
  <c r="N380" i="66"/>
  <c r="R380" i="66"/>
  <c r="V380" i="66"/>
  <c r="Z380" i="66"/>
  <c r="AB50" i="66"/>
  <c r="K248" i="66"/>
  <c r="S248" i="66"/>
  <c r="AA248" i="66"/>
  <c r="K182" i="66"/>
  <c r="S182" i="66"/>
  <c r="AA182" i="66"/>
  <c r="I314" i="66"/>
  <c r="Q314" i="66"/>
  <c r="Y314" i="66"/>
  <c r="G116" i="66"/>
  <c r="K116" i="66"/>
  <c r="O116" i="66"/>
  <c r="S116" i="66"/>
  <c r="W116" i="66"/>
  <c r="AA116" i="66"/>
  <c r="E182" i="66"/>
  <c r="I182" i="66"/>
  <c r="M182" i="66"/>
  <c r="Q182" i="66"/>
  <c r="U182" i="66"/>
  <c r="Y182" i="66"/>
  <c r="E380" i="66"/>
  <c r="I380" i="66"/>
  <c r="M380" i="66"/>
  <c r="Q380" i="66"/>
  <c r="U380" i="66"/>
  <c r="Y380" i="66"/>
  <c r="F50" i="66"/>
  <c r="J50" i="66"/>
  <c r="N50" i="66"/>
  <c r="R50" i="66"/>
  <c r="V50" i="66"/>
  <c r="Z50" i="66"/>
  <c r="D117" i="66" l="1"/>
  <c r="D51" i="66"/>
  <c r="D249" i="66" l="1"/>
  <c r="D183" i="66"/>
  <c r="H44" i="16"/>
  <c r="G37" i="42" s="1"/>
  <c r="H46" i="16"/>
  <c r="G39" i="42" s="1"/>
  <c r="H45" i="16"/>
  <c r="G38" i="42" s="1"/>
  <c r="H43" i="16"/>
  <c r="G36" i="42" s="1"/>
  <c r="H32" i="16"/>
  <c r="G26" i="42" s="1"/>
  <c r="H33" i="16"/>
  <c r="G27" i="42" s="1"/>
  <c r="H48" i="16"/>
  <c r="G41" i="42" s="1"/>
  <c r="H47" i="16"/>
  <c r="G40" i="42" s="1"/>
  <c r="H42" i="16"/>
  <c r="G35" i="42" s="1"/>
  <c r="J41" i="16"/>
  <c r="H40" i="16"/>
  <c r="H39" i="16"/>
  <c r="H38" i="16"/>
  <c r="H37" i="16"/>
  <c r="H36" i="16"/>
  <c r="H35" i="16"/>
  <c r="H34" i="16"/>
  <c r="H31" i="16"/>
  <c r="G25" i="42" s="1"/>
  <c r="N20" i="46"/>
  <c r="N36" i="37" s="1"/>
  <c r="N17" i="46"/>
  <c r="N35" i="37" s="1"/>
  <c r="J20" i="46"/>
  <c r="J36" i="37" s="1"/>
  <c r="J17" i="46"/>
  <c r="J35" i="37" s="1"/>
  <c r="F17" i="46"/>
  <c r="F35" i="37" s="1"/>
  <c r="F35" i="46"/>
  <c r="F30" i="46"/>
  <c r="F20" i="46"/>
  <c r="F36" i="37" s="1"/>
  <c r="G150" i="64"/>
  <c r="N99" i="46" s="1"/>
  <c r="G140" i="64"/>
  <c r="J99" i="46" s="1"/>
  <c r="G130" i="64"/>
  <c r="F99" i="46" s="1"/>
  <c r="G116" i="64"/>
  <c r="N98" i="46" s="1"/>
  <c r="G100" i="64"/>
  <c r="J98" i="46" s="1"/>
  <c r="G80" i="64"/>
  <c r="F98" i="46" s="1"/>
  <c r="G59" i="64"/>
  <c r="N97" i="46" s="1"/>
  <c r="G43" i="64"/>
  <c r="J97" i="46" s="1"/>
  <c r="N138" i="46"/>
  <c r="J138" i="46"/>
  <c r="F138" i="46"/>
  <c r="N137" i="46"/>
  <c r="J137" i="46"/>
  <c r="F137" i="46"/>
  <c r="D272" i="64"/>
  <c r="N114" i="46" s="1"/>
  <c r="D256" i="64"/>
  <c r="J114" i="46" s="1"/>
  <c r="D237" i="64"/>
  <c r="F114" i="46" s="1"/>
  <c r="N113" i="46"/>
  <c r="J113" i="46"/>
  <c r="F113" i="46"/>
  <c r="C179" i="64"/>
  <c r="N112" i="46" s="1"/>
  <c r="C169" i="64"/>
  <c r="J112" i="46" s="1"/>
  <c r="C159" i="64"/>
  <c r="F112" i="46" s="1"/>
  <c r="G23" i="64"/>
  <c r="F97" i="46" s="1"/>
  <c r="D315" i="66" l="1"/>
  <c r="A366" i="66"/>
  <c r="C366" i="66" s="1"/>
  <c r="A363" i="66"/>
  <c r="C363" i="66" s="1"/>
  <c r="A358" i="66"/>
  <c r="C358" i="66" s="1"/>
  <c r="A355" i="66"/>
  <c r="C355" i="66" s="1"/>
  <c r="A350" i="66"/>
  <c r="C350" i="66" s="1"/>
  <c r="A347" i="66"/>
  <c r="C347" i="66" s="1"/>
  <c r="A342" i="66"/>
  <c r="C342" i="66" s="1"/>
  <c r="A301" i="66"/>
  <c r="C301" i="66" s="1"/>
  <c r="A299" i="66"/>
  <c r="C299" i="66" s="1"/>
  <c r="A292" i="66"/>
  <c r="C292" i="66" s="1"/>
  <c r="A290" i="66"/>
  <c r="C290" i="66" s="1"/>
  <c r="A285" i="66"/>
  <c r="C285" i="66" s="1"/>
  <c r="A283" i="66"/>
  <c r="C283" i="66" s="1"/>
  <c r="A276" i="66"/>
  <c r="C276" i="66" s="1"/>
  <c r="A232" i="66"/>
  <c r="C232" i="66" s="1"/>
  <c r="A230" i="66"/>
  <c r="C230" i="66" s="1"/>
  <c r="A228" i="66"/>
  <c r="C228" i="66" s="1"/>
  <c r="A226" i="66"/>
  <c r="C226" i="66" s="1"/>
  <c r="A217" i="66"/>
  <c r="C217" i="66" s="1"/>
  <c r="A215" i="66"/>
  <c r="C215" i="66" s="1"/>
  <c r="A213" i="66"/>
  <c r="C213" i="66" s="1"/>
  <c r="A211" i="66"/>
  <c r="C211" i="66" s="1"/>
  <c r="A171" i="66"/>
  <c r="C171" i="66" s="1"/>
  <c r="A169" i="66"/>
  <c r="C169" i="66" s="1"/>
  <c r="A167" i="66"/>
  <c r="C167" i="66" s="1"/>
  <c r="A165" i="66"/>
  <c r="C165" i="66" s="1"/>
  <c r="A163" i="66"/>
  <c r="C163" i="66" s="1"/>
  <c r="A161" i="66"/>
  <c r="C161" i="66" s="1"/>
  <c r="A159" i="66"/>
  <c r="C159" i="66" s="1"/>
  <c r="A157" i="66"/>
  <c r="C157" i="66" s="1"/>
  <c r="A155" i="66"/>
  <c r="C155" i="66" s="1"/>
  <c r="A153" i="66"/>
  <c r="C153" i="66" s="1"/>
  <c r="A151" i="66"/>
  <c r="C151" i="66" s="1"/>
  <c r="A149" i="66"/>
  <c r="C149" i="66" s="1"/>
  <c r="A147" i="66"/>
  <c r="C147" i="66" s="1"/>
  <c r="A106" i="66"/>
  <c r="C106" i="66" s="1"/>
  <c r="A99" i="66"/>
  <c r="C99" i="66" s="1"/>
  <c r="A95" i="66"/>
  <c r="C95" i="66" s="1"/>
  <c r="A91" i="66"/>
  <c r="C91" i="66" s="1"/>
  <c r="A87" i="66"/>
  <c r="C87" i="66" s="1"/>
  <c r="A83" i="66"/>
  <c r="C83" i="66" s="1"/>
  <c r="A79" i="66"/>
  <c r="C79" i="66" s="1"/>
  <c r="A369" i="66"/>
  <c r="C369" i="66" s="1"/>
  <c r="A364" i="66"/>
  <c r="C364" i="66" s="1"/>
  <c r="A361" i="66"/>
  <c r="C361" i="66" s="1"/>
  <c r="A356" i="66"/>
  <c r="C356" i="66" s="1"/>
  <c r="A353" i="66"/>
  <c r="C353" i="66" s="1"/>
  <c r="A348" i="66"/>
  <c r="C348" i="66" s="1"/>
  <c r="A345" i="66"/>
  <c r="C345" i="66" s="1"/>
  <c r="A304" i="66"/>
  <c r="C304" i="66" s="1"/>
  <c r="A302" i="66"/>
  <c r="C302" i="66" s="1"/>
  <c r="A297" i="66"/>
  <c r="C297" i="66" s="1"/>
  <c r="A295" i="66"/>
  <c r="C295" i="66" s="1"/>
  <c r="A288" i="66"/>
  <c r="C288" i="66" s="1"/>
  <c r="A286" i="66"/>
  <c r="C286" i="66" s="1"/>
  <c r="A281" i="66"/>
  <c r="C281" i="66" s="1"/>
  <c r="A279" i="66"/>
  <c r="C279" i="66" s="1"/>
  <c r="A237" i="66"/>
  <c r="C237" i="66" s="1"/>
  <c r="A235" i="66"/>
  <c r="C235" i="66" s="1"/>
  <c r="A224" i="66"/>
  <c r="C224" i="66" s="1"/>
  <c r="A222" i="66"/>
  <c r="C222" i="66" s="1"/>
  <c r="A220" i="66"/>
  <c r="C220" i="66" s="1"/>
  <c r="A218" i="66"/>
  <c r="C218" i="66" s="1"/>
  <c r="A209" i="66"/>
  <c r="C209" i="66" s="1"/>
  <c r="A145" i="66"/>
  <c r="C145" i="66" s="1"/>
  <c r="A143" i="66"/>
  <c r="C143" i="66" s="1"/>
  <c r="A105" i="66"/>
  <c r="C105" i="66" s="1"/>
  <c r="A370" i="66"/>
  <c r="C370" i="66" s="1"/>
  <c r="A367" i="66"/>
  <c r="C367" i="66" s="1"/>
  <c r="A362" i="66"/>
  <c r="C362" i="66" s="1"/>
  <c r="A359" i="66"/>
  <c r="C359" i="66" s="1"/>
  <c r="A354" i="66"/>
  <c r="C354" i="66" s="1"/>
  <c r="A351" i="66"/>
  <c r="C351" i="66" s="1"/>
  <c r="A346" i="66"/>
  <c r="C346" i="66" s="1"/>
  <c r="A343" i="66"/>
  <c r="C343" i="66" s="1"/>
  <c r="A300" i="66"/>
  <c r="C300" i="66" s="1"/>
  <c r="A298" i="66"/>
  <c r="C298" i="66" s="1"/>
  <c r="A293" i="66"/>
  <c r="C293" i="66" s="1"/>
  <c r="A291" i="66"/>
  <c r="C291" i="66" s="1"/>
  <c r="A284" i="66"/>
  <c r="C284" i="66" s="1"/>
  <c r="A282" i="66"/>
  <c r="C282" i="66" s="1"/>
  <c r="A277" i="66"/>
  <c r="C277" i="66" s="1"/>
  <c r="A275" i="66"/>
  <c r="C275" i="66" s="1"/>
  <c r="A233" i="66"/>
  <c r="C233" i="66" s="1"/>
  <c r="A231" i="66"/>
  <c r="C231" i="66" s="1"/>
  <c r="A229" i="66"/>
  <c r="C229" i="66" s="1"/>
  <c r="A227" i="66"/>
  <c r="C227" i="66" s="1"/>
  <c r="A216" i="66"/>
  <c r="C216" i="66" s="1"/>
  <c r="A214" i="66"/>
  <c r="C214" i="66" s="1"/>
  <c r="A212" i="66"/>
  <c r="C212" i="66" s="1"/>
  <c r="A210" i="66"/>
  <c r="C210" i="66" s="1"/>
  <c r="A172" i="66"/>
  <c r="C172" i="66" s="1"/>
  <c r="A170" i="66"/>
  <c r="C170" i="66" s="1"/>
  <c r="A168" i="66"/>
  <c r="C168" i="66" s="1"/>
  <c r="A166" i="66"/>
  <c r="C166" i="66" s="1"/>
  <c r="A164" i="66"/>
  <c r="C164" i="66" s="1"/>
  <c r="A162" i="66"/>
  <c r="C162" i="66" s="1"/>
  <c r="A160" i="66"/>
  <c r="C160" i="66" s="1"/>
  <c r="A158" i="66"/>
  <c r="C158" i="66" s="1"/>
  <c r="A156" i="66"/>
  <c r="C156" i="66" s="1"/>
  <c r="A154" i="66"/>
  <c r="C154" i="66" s="1"/>
  <c r="A152" i="66"/>
  <c r="C152" i="66" s="1"/>
  <c r="A150" i="66"/>
  <c r="C150" i="66" s="1"/>
  <c r="A148" i="66"/>
  <c r="C148" i="66" s="1"/>
  <c r="A146" i="66"/>
  <c r="C146" i="66" s="1"/>
  <c r="A104" i="66"/>
  <c r="C104" i="66" s="1"/>
  <c r="A101" i="66"/>
  <c r="C101" i="66" s="1"/>
  <c r="A97" i="66"/>
  <c r="C97" i="66" s="1"/>
  <c r="A93" i="66"/>
  <c r="C93" i="66" s="1"/>
  <c r="A89" i="66"/>
  <c r="C89" i="66" s="1"/>
  <c r="A85" i="66"/>
  <c r="C85" i="66" s="1"/>
  <c r="A81" i="66"/>
  <c r="C81" i="66" s="1"/>
  <c r="A77" i="66"/>
  <c r="C77" i="66" s="1"/>
  <c r="A368" i="66"/>
  <c r="C368" i="66" s="1"/>
  <c r="A365" i="66"/>
  <c r="C365" i="66" s="1"/>
  <c r="A360" i="66"/>
  <c r="C360" i="66" s="1"/>
  <c r="A357" i="66"/>
  <c r="C357" i="66" s="1"/>
  <c r="A352" i="66"/>
  <c r="C352" i="66" s="1"/>
  <c r="A349" i="66"/>
  <c r="C349" i="66" s="1"/>
  <c r="A344" i="66"/>
  <c r="C344" i="66" s="1"/>
  <c r="A341" i="66"/>
  <c r="C341" i="66" s="1"/>
  <c r="A303" i="66"/>
  <c r="C303" i="66" s="1"/>
  <c r="A296" i="66"/>
  <c r="C296" i="66" s="1"/>
  <c r="A294" i="66"/>
  <c r="C294" i="66" s="1"/>
  <c r="A289" i="66"/>
  <c r="C289" i="66" s="1"/>
  <c r="A287" i="66"/>
  <c r="C287" i="66" s="1"/>
  <c r="A280" i="66"/>
  <c r="C280" i="66" s="1"/>
  <c r="A278" i="66"/>
  <c r="C278" i="66" s="1"/>
  <c r="A238" i="66"/>
  <c r="C238" i="66" s="1"/>
  <c r="A236" i="66"/>
  <c r="C236" i="66" s="1"/>
  <c r="A234" i="66"/>
  <c r="C234" i="66" s="1"/>
  <c r="A225" i="66"/>
  <c r="C225" i="66" s="1"/>
  <c r="A223" i="66"/>
  <c r="C223" i="66" s="1"/>
  <c r="A221" i="66"/>
  <c r="C221" i="66" s="1"/>
  <c r="A219" i="66"/>
  <c r="C219" i="66" s="1"/>
  <c r="A144" i="66"/>
  <c r="C144" i="66" s="1"/>
  <c r="A103" i="66"/>
  <c r="C103" i="66" s="1"/>
  <c r="A100" i="66"/>
  <c r="C100" i="66" s="1"/>
  <c r="A96" i="66"/>
  <c r="C96" i="66" s="1"/>
  <c r="A92" i="66"/>
  <c r="C92" i="66" s="1"/>
  <c r="A90" i="66"/>
  <c r="C90" i="66" s="1"/>
  <c r="A82" i="66"/>
  <c r="C82" i="66" s="1"/>
  <c r="A102" i="66"/>
  <c r="C102" i="66" s="1"/>
  <c r="A80" i="66"/>
  <c r="C80" i="66" s="1"/>
  <c r="A98" i="66"/>
  <c r="C98" i="66" s="1"/>
  <c r="A86" i="66"/>
  <c r="C86" i="66" s="1"/>
  <c r="A78" i="66"/>
  <c r="C78" i="66" s="1"/>
  <c r="A94" i="66"/>
  <c r="C94" i="66" s="1"/>
  <c r="A84" i="66"/>
  <c r="C84" i="66" s="1"/>
  <c r="A88" i="66"/>
  <c r="C88" i="66" s="1"/>
  <c r="F16" i="46"/>
  <c r="A40" i="66"/>
  <c r="C40" i="66" s="1"/>
  <c r="A32" i="66"/>
  <c r="C32" i="66" s="1"/>
  <c r="A20" i="66"/>
  <c r="C20" i="66" s="1"/>
  <c r="A35" i="66"/>
  <c r="C35" i="66" s="1"/>
  <c r="A31" i="66"/>
  <c r="C31" i="66" s="1"/>
  <c r="A23" i="66"/>
  <c r="C23" i="66" s="1"/>
  <c r="A15" i="66"/>
  <c r="C15" i="66" s="1"/>
  <c r="A38" i="66"/>
  <c r="C38" i="66" s="1"/>
  <c r="A34" i="66"/>
  <c r="C34" i="66" s="1"/>
  <c r="A30" i="66"/>
  <c r="C30" i="66" s="1"/>
  <c r="A26" i="66"/>
  <c r="C26" i="66" s="1"/>
  <c r="A22" i="66"/>
  <c r="C22" i="66" s="1"/>
  <c r="A18" i="66"/>
  <c r="C18" i="66" s="1"/>
  <c r="A14" i="66"/>
  <c r="C14" i="66" s="1"/>
  <c r="A37" i="66"/>
  <c r="C37" i="66" s="1"/>
  <c r="A33" i="66"/>
  <c r="C33" i="66" s="1"/>
  <c r="A29" i="66"/>
  <c r="C29" i="66" s="1"/>
  <c r="A25" i="66"/>
  <c r="C25" i="66" s="1"/>
  <c r="A21" i="66"/>
  <c r="C21" i="66" s="1"/>
  <c r="A17" i="66"/>
  <c r="C17" i="66" s="1"/>
  <c r="A13" i="66"/>
  <c r="C13" i="66" s="1"/>
  <c r="A36" i="66"/>
  <c r="C36" i="66" s="1"/>
  <c r="A28" i="66"/>
  <c r="C28" i="66" s="1"/>
  <c r="A24" i="66"/>
  <c r="C24" i="66" s="1"/>
  <c r="A16" i="66"/>
  <c r="C16" i="66" s="1"/>
  <c r="A12" i="66"/>
  <c r="C12" i="66" s="1"/>
  <c r="A39" i="66"/>
  <c r="C39" i="66" s="1"/>
  <c r="A27" i="66"/>
  <c r="C27" i="66" s="1"/>
  <c r="A19" i="66"/>
  <c r="C19" i="66" s="1"/>
  <c r="A11" i="66"/>
  <c r="C11" i="66" s="1"/>
  <c r="H41" i="16"/>
  <c r="D381" i="66" l="1"/>
  <c r="F12" i="37"/>
  <c r="F18" i="63"/>
  <c r="D22" i="11" l="1"/>
  <c r="E22" i="11"/>
  <c r="F22" i="11"/>
  <c r="G22" i="11"/>
  <c r="H22" i="11"/>
  <c r="C22" i="11"/>
  <c r="I23" i="11"/>
  <c r="I21" i="11"/>
  <c r="I20" i="11"/>
  <c r="B46" i="72" l="1"/>
  <c r="C46" i="72" s="1"/>
  <c r="B178" i="66"/>
  <c r="C178" i="66" s="1"/>
  <c r="B112" i="66"/>
  <c r="C112" i="66" s="1"/>
  <c r="B376" i="66"/>
  <c r="C376" i="66" s="1"/>
  <c r="B310" i="66"/>
  <c r="C310" i="66" s="1"/>
  <c r="B244" i="66"/>
  <c r="C244" i="66" s="1"/>
  <c r="B45" i="72"/>
  <c r="C45" i="72" s="1"/>
  <c r="B243" i="66"/>
  <c r="C243" i="66" s="1"/>
  <c r="B111" i="66"/>
  <c r="C111" i="66" s="1"/>
  <c r="B177" i="66"/>
  <c r="C177" i="66" s="1"/>
  <c r="B375" i="66"/>
  <c r="C375" i="66" s="1"/>
  <c r="B309" i="66"/>
  <c r="C309" i="66" s="1"/>
  <c r="B174" i="66"/>
  <c r="C174" i="66" s="1"/>
  <c r="B372" i="66"/>
  <c r="C372" i="66" s="1"/>
  <c r="B306" i="66"/>
  <c r="C306" i="66" s="1"/>
  <c r="B240" i="66"/>
  <c r="C240" i="66" s="1"/>
  <c r="B108" i="66"/>
  <c r="C108" i="66" s="1"/>
  <c r="B44" i="72"/>
  <c r="C44" i="72" s="1"/>
  <c r="B308" i="66"/>
  <c r="C308" i="66" s="1"/>
  <c r="B242" i="66"/>
  <c r="C242" i="66" s="1"/>
  <c r="B110" i="66"/>
  <c r="C110" i="66" s="1"/>
  <c r="B176" i="66"/>
  <c r="C176" i="66" s="1"/>
  <c r="B374" i="66"/>
  <c r="C374" i="66" s="1"/>
  <c r="B47" i="72"/>
  <c r="C47" i="72" s="1"/>
  <c r="B377" i="66"/>
  <c r="C377" i="66" s="1"/>
  <c r="B311" i="66"/>
  <c r="C311" i="66" s="1"/>
  <c r="B245" i="66"/>
  <c r="C245" i="66" s="1"/>
  <c r="B113" i="66"/>
  <c r="C113" i="66" s="1"/>
  <c r="B179" i="66"/>
  <c r="C179" i="66" s="1"/>
  <c r="B43" i="72"/>
  <c r="C43" i="72" s="1"/>
  <c r="B373" i="66"/>
  <c r="C373" i="66" s="1"/>
  <c r="B307" i="66"/>
  <c r="C307" i="66" s="1"/>
  <c r="B241" i="66"/>
  <c r="C241" i="66" s="1"/>
  <c r="B109" i="66"/>
  <c r="C109" i="66" s="1"/>
  <c r="B175" i="66"/>
  <c r="C175" i="66" s="1"/>
  <c r="B47" i="66"/>
  <c r="C47" i="66" s="1"/>
  <c r="D39" i="16"/>
  <c r="B43" i="66"/>
  <c r="C43" i="66" s="1"/>
  <c r="D35" i="16"/>
  <c r="B46" i="66"/>
  <c r="C46" i="66" s="1"/>
  <c r="D38" i="16"/>
  <c r="B45" i="66"/>
  <c r="C45" i="66" s="1"/>
  <c r="D37" i="16"/>
  <c r="B42" i="66"/>
  <c r="C42" i="66" s="1"/>
  <c r="D34" i="16"/>
  <c r="B44" i="66"/>
  <c r="C44" i="66" s="1"/>
  <c r="D36" i="16"/>
  <c r="I22" i="11"/>
  <c r="F71" i="37" l="1"/>
  <c r="J71" i="37"/>
  <c r="N71" i="37"/>
  <c r="J70" i="37"/>
  <c r="N70" i="37"/>
  <c r="F70" i="37"/>
  <c r="F66" i="37"/>
  <c r="J66" i="37"/>
  <c r="N66" i="37"/>
  <c r="F67" i="37"/>
  <c r="J67" i="37"/>
  <c r="N67" i="37"/>
  <c r="F68" i="37"/>
  <c r="J68" i="37"/>
  <c r="N68" i="37"/>
  <c r="F56" i="37"/>
  <c r="J56" i="37"/>
  <c r="N56" i="37"/>
  <c r="F57" i="37"/>
  <c r="J57" i="37"/>
  <c r="N57" i="37"/>
  <c r="F63" i="37"/>
  <c r="J63" i="37"/>
  <c r="N63" i="37"/>
  <c r="F50" i="37"/>
  <c r="J50" i="37"/>
  <c r="N50" i="37"/>
  <c r="F51" i="37"/>
  <c r="J51" i="37"/>
  <c r="N51" i="37"/>
  <c r="F52" i="37"/>
  <c r="J52" i="37"/>
  <c r="N52" i="37"/>
  <c r="F53" i="37"/>
  <c r="J53" i="37"/>
  <c r="N53" i="37"/>
  <c r="J41" i="37"/>
  <c r="N41" i="37"/>
  <c r="J42" i="37"/>
  <c r="N42" i="37"/>
  <c r="F42" i="37"/>
  <c r="F41" i="37"/>
  <c r="J38" i="37"/>
  <c r="N38" i="37"/>
  <c r="J40" i="37"/>
  <c r="N40" i="37"/>
  <c r="F40" i="37"/>
  <c r="F38" i="37"/>
  <c r="N198" i="46"/>
  <c r="N194" i="46" s="1"/>
  <c r="N75" i="37" s="1"/>
  <c r="J198" i="46"/>
  <c r="J194" i="46" s="1"/>
  <c r="J75" i="37" s="1"/>
  <c r="F198" i="46"/>
  <c r="F194" i="46" s="1"/>
  <c r="F75" i="37" s="1"/>
  <c r="N179" i="46"/>
  <c r="N177" i="46" s="1"/>
  <c r="N74" i="37" s="1"/>
  <c r="J179" i="46"/>
  <c r="J177" i="46" s="1"/>
  <c r="J74" i="37" s="1"/>
  <c r="F179" i="46"/>
  <c r="F177" i="46" s="1"/>
  <c r="F74" i="37" s="1"/>
  <c r="N172" i="46"/>
  <c r="N170" i="46" s="1"/>
  <c r="N73" i="37" s="1"/>
  <c r="J172" i="46"/>
  <c r="J170" i="46" s="1"/>
  <c r="J73" i="37" s="1"/>
  <c r="F172" i="46"/>
  <c r="F170" i="46" s="1"/>
  <c r="F73" i="37" s="1"/>
  <c r="N167" i="46"/>
  <c r="N72" i="37" s="1"/>
  <c r="J167" i="46"/>
  <c r="J72" i="37" s="1"/>
  <c r="F167" i="46"/>
  <c r="F72" i="37" s="1"/>
  <c r="N139" i="46"/>
  <c r="N135" i="46" s="1"/>
  <c r="N65" i="37" s="1"/>
  <c r="J139" i="46"/>
  <c r="J69" i="37" s="1"/>
  <c r="F139" i="46"/>
  <c r="F135" i="46" s="1"/>
  <c r="F65" i="37" s="1"/>
  <c r="N115" i="46"/>
  <c r="N111" i="46" s="1"/>
  <c r="N55" i="37" s="1"/>
  <c r="J115" i="46"/>
  <c r="J111" i="46" s="1"/>
  <c r="J55" i="37" s="1"/>
  <c r="F115" i="46"/>
  <c r="F111" i="46" s="1"/>
  <c r="F55" i="37" s="1"/>
  <c r="N101" i="46"/>
  <c r="N96" i="46" s="1"/>
  <c r="N49" i="37" s="1"/>
  <c r="J101" i="46"/>
  <c r="J96" i="46" s="1"/>
  <c r="F101" i="46"/>
  <c r="F96" i="46" s="1"/>
  <c r="F49" i="37" s="1"/>
  <c r="N82" i="46"/>
  <c r="N77" i="46" s="1"/>
  <c r="N46" i="37" s="1"/>
  <c r="J82" i="46"/>
  <c r="J77" i="46" s="1"/>
  <c r="J46" i="37" s="1"/>
  <c r="F82" i="46"/>
  <c r="F77" i="46" s="1"/>
  <c r="F46" i="37" s="1"/>
  <c r="N66" i="46"/>
  <c r="J66" i="46"/>
  <c r="F66" i="46"/>
  <c r="N62" i="46"/>
  <c r="J62" i="46"/>
  <c r="F62" i="46"/>
  <c r="N59" i="46"/>
  <c r="J59" i="46"/>
  <c r="F59" i="46"/>
  <c r="N54" i="46"/>
  <c r="N44" i="37" s="1"/>
  <c r="J54" i="46"/>
  <c r="J44" i="37" s="1"/>
  <c r="F54" i="46"/>
  <c r="F44" i="37" s="1"/>
  <c r="N50" i="46"/>
  <c r="N43" i="37" s="1"/>
  <c r="J50" i="46"/>
  <c r="J43" i="37" s="1"/>
  <c r="F50" i="46"/>
  <c r="N35" i="46"/>
  <c r="N39" i="37" s="1"/>
  <c r="J35" i="46"/>
  <c r="J39" i="37" s="1"/>
  <c r="F39" i="37"/>
  <c r="N30" i="46"/>
  <c r="N37" i="37" s="1"/>
  <c r="J30" i="46"/>
  <c r="J37" i="37" s="1"/>
  <c r="F37" i="37"/>
  <c r="F43" i="37" l="1"/>
  <c r="F15" i="46"/>
  <c r="F33" i="37" s="1"/>
  <c r="D78" i="44" s="1"/>
  <c r="J135" i="46"/>
  <c r="J65" i="37" s="1"/>
  <c r="J58" i="46"/>
  <c r="J45" i="37" s="1"/>
  <c r="J54" i="37"/>
  <c r="N69" i="37"/>
  <c r="F34" i="37"/>
  <c r="F64" i="37"/>
  <c r="N58" i="46"/>
  <c r="N45" i="37" s="1"/>
  <c r="F58" i="46"/>
  <c r="F45" i="37" s="1"/>
  <c r="F54" i="37"/>
  <c r="N64" i="37"/>
  <c r="N54" i="37"/>
  <c r="J49" i="37"/>
  <c r="J64" i="37"/>
  <c r="F69" i="37"/>
  <c r="N16" i="46"/>
  <c r="J16" i="46"/>
  <c r="F95" i="46"/>
  <c r="N95" i="46"/>
  <c r="D4" i="44"/>
  <c r="J95" i="46" l="1"/>
  <c r="J48" i="37" s="1"/>
  <c r="D132" i="44" s="1"/>
  <c r="N210" i="46"/>
  <c r="N76" i="37" s="1"/>
  <c r="N48" i="37"/>
  <c r="D133" i="44" s="1"/>
  <c r="F210" i="46"/>
  <c r="F48" i="37"/>
  <c r="D131" i="44" s="1"/>
  <c r="F94" i="46"/>
  <c r="F47" i="37" s="1"/>
  <c r="N15" i="46"/>
  <c r="N34" i="37"/>
  <c r="J15" i="46"/>
  <c r="J34" i="37"/>
  <c r="J210" i="46" l="1"/>
  <c r="J76" i="37" s="1"/>
  <c r="F211" i="46"/>
  <c r="F77" i="37" s="1"/>
  <c r="F76" i="37"/>
  <c r="N94" i="46"/>
  <c r="N33" i="37"/>
  <c r="D80" i="44" s="1"/>
  <c r="J94" i="46"/>
  <c r="J33" i="37"/>
  <c r="D79" i="44" s="1"/>
  <c r="D6" i="44"/>
  <c r="N47" i="37" l="1"/>
  <c r="N211" i="46"/>
  <c r="N77" i="37" s="1"/>
  <c r="J211" i="46"/>
  <c r="J77" i="37" s="1"/>
  <c r="J47" i="37"/>
  <c r="D119" i="44" l="1"/>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205" i="44"/>
  <c r="D204" i="44"/>
  <c r="D203" i="44"/>
  <c r="D202" i="44"/>
  <c r="D201" i="44"/>
  <c r="D200" i="44"/>
  <c r="D199" i="44"/>
  <c r="D198" i="44"/>
  <c r="D197" i="44"/>
  <c r="D196" i="44"/>
  <c r="D195" i="44"/>
  <c r="D194"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20" i="44" l="1"/>
  <c r="D206" i="44"/>
  <c r="D121" i="44"/>
  <c r="D207" i="44"/>
  <c r="D122" i="44"/>
  <c r="D208" i="44"/>
  <c r="D68" i="44" l="1"/>
  <c r="D67" i="44"/>
  <c r="D66" i="44"/>
  <c r="D65" i="44"/>
  <c r="D63" i="44"/>
  <c r="D62" i="44"/>
  <c r="D61" i="44"/>
  <c r="D49" i="44"/>
  <c r="D48" i="44"/>
  <c r="D47" i="44"/>
  <c r="D46" i="44"/>
  <c r="D45" i="44"/>
  <c r="D44" i="44"/>
  <c r="D43" i="44"/>
  <c r="D42" i="44"/>
  <c r="D41" i="44"/>
  <c r="D37" i="44"/>
  <c r="D36" i="44"/>
  <c r="D35" i="44"/>
  <c r="D34" i="44"/>
  <c r="D33" i="44"/>
  <c r="D32" i="44"/>
  <c r="D30" i="44"/>
  <c r="D29" i="44"/>
  <c r="D28" i="44"/>
  <c r="D27" i="44"/>
  <c r="D26" i="44"/>
  <c r="D25" i="44"/>
  <c r="D24" i="44"/>
  <c r="D23" i="44"/>
  <c r="D22" i="44"/>
  <c r="D21" i="44"/>
  <c r="D20" i="44"/>
  <c r="D19" i="44"/>
  <c r="D17" i="44"/>
  <c r="D16" i="44"/>
  <c r="D15" i="44"/>
  <c r="D14" i="44"/>
  <c r="D13" i="44"/>
  <c r="D12" i="44"/>
  <c r="D11" i="44"/>
  <c r="D10" i="44"/>
  <c r="D9" i="44"/>
  <c r="D7" i="44"/>
  <c r="F66" i="42"/>
  <c r="G66" i="42"/>
  <c r="F67" i="42"/>
  <c r="G67" i="42"/>
  <c r="F68" i="42"/>
  <c r="G68" i="42"/>
  <c r="F69" i="42"/>
  <c r="G69" i="42"/>
  <c r="F70" i="42"/>
  <c r="G70" i="42"/>
  <c r="F71" i="42"/>
  <c r="G71" i="42"/>
  <c r="G65" i="42"/>
  <c r="F65" i="42"/>
  <c r="G54" i="42"/>
  <c r="G55" i="42"/>
  <c r="G56" i="42"/>
  <c r="G57" i="42"/>
  <c r="G58" i="42"/>
  <c r="G59" i="42"/>
  <c r="G60" i="42"/>
  <c r="G61" i="42"/>
  <c r="G62" i="42"/>
  <c r="G63" i="42"/>
  <c r="G53" i="42"/>
  <c r="F54" i="42"/>
  <c r="F55" i="42"/>
  <c r="F56" i="42"/>
  <c r="F57" i="42"/>
  <c r="F58" i="42"/>
  <c r="F59" i="42"/>
  <c r="F60" i="42"/>
  <c r="F61" i="42"/>
  <c r="F62" i="42"/>
  <c r="F63" i="42"/>
  <c r="F53" i="42"/>
  <c r="D66" i="42"/>
  <c r="D67" i="42"/>
  <c r="D68" i="42"/>
  <c r="D69" i="42"/>
  <c r="D70" i="42"/>
  <c r="D71" i="42"/>
  <c r="D65" i="42"/>
  <c r="F79" i="42"/>
  <c r="F76" i="42"/>
  <c r="F77" i="42"/>
  <c r="F78" i="42"/>
  <c r="F75" i="42"/>
  <c r="C76" i="42"/>
  <c r="C77" i="42"/>
  <c r="C78" i="42"/>
  <c r="C75" i="42"/>
  <c r="D54" i="42"/>
  <c r="D55" i="42"/>
  <c r="D56" i="42"/>
  <c r="D57" i="42"/>
  <c r="D58" i="42"/>
  <c r="D59" i="42"/>
  <c r="D60" i="42"/>
  <c r="D61" i="42"/>
  <c r="D62" i="42"/>
  <c r="D63" i="42"/>
  <c r="D53" i="42"/>
  <c r="F49" i="42"/>
  <c r="F48" i="42"/>
  <c r="G3" i="42"/>
  <c r="D39" i="44" l="1"/>
  <c r="D54" i="44" s="1"/>
  <c r="D59" i="44"/>
  <c r="D189" i="44"/>
  <c r="D72" i="44"/>
  <c r="D125" i="44"/>
  <c r="D211" i="44"/>
  <c r="D210" i="44"/>
  <c r="D64" i="44"/>
  <c r="D69" i="44"/>
  <c r="D209" i="44"/>
  <c r="D38" i="44"/>
  <c r="D53" i="44" s="1"/>
  <c r="D40" i="44"/>
  <c r="D55" i="44" s="1"/>
  <c r="D52" i="44"/>
  <c r="D51" i="44"/>
  <c r="D50" i="44"/>
  <c r="G72" i="42"/>
  <c r="G64" i="42"/>
  <c r="G73" i="42" l="1"/>
  <c r="I60" i="26" l="1"/>
  <c r="D64" i="26"/>
  <c r="F52" i="38"/>
  <c r="H52" i="38"/>
  <c r="D52" i="38"/>
  <c r="F44" i="38"/>
  <c r="H44" i="38"/>
  <c r="D44" i="38"/>
  <c r="F45" i="38"/>
  <c r="H45" i="38"/>
  <c r="D45" i="38"/>
  <c r="F28" i="38"/>
  <c r="H28" i="38"/>
  <c r="D28" i="38"/>
  <c r="I64" i="26" l="1"/>
  <c r="F18" i="37" l="1"/>
  <c r="F13" i="37"/>
</calcChain>
</file>

<file path=xl/comments1.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text>
    </comment>
    <comment ref="A13"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text>
        <r>
          <rPr>
            <b/>
            <sz val="9"/>
            <color indexed="81"/>
            <rFont val="ＭＳ Ｐゴシック"/>
            <family val="3"/>
            <charset val="128"/>
          </rPr>
          <t>期間の終わりを入力してください。（以下同じ）</t>
        </r>
      </text>
    </comment>
  </commentList>
</comments>
</file>

<file path=xl/comments3.xml><?xml version="1.0" encoding="utf-8"?>
<comments xmlns="http://schemas.openxmlformats.org/spreadsheetml/2006/main">
  <authors>
    <author>子育て推進課施設整備係</author>
  </authors>
  <commentList>
    <comment ref="A33" authorId="0">
      <text>
        <r>
          <rPr>
            <b/>
            <sz val="9"/>
            <color indexed="81"/>
            <rFont val="ＭＳ Ｐゴシック"/>
            <family val="3"/>
            <charset val="128"/>
          </rPr>
          <t>行を増やしたい場合は，シート保護の解除（パスワード入力なし）をした上で，必要項目を入力してください。</t>
        </r>
      </text>
    </comment>
    <comment ref="A50" authorId="0">
      <text>
        <r>
          <rPr>
            <b/>
            <sz val="9"/>
            <color indexed="81"/>
            <rFont val="ＭＳ Ｐゴシック"/>
            <family val="3"/>
            <charset val="128"/>
          </rPr>
          <t>行を増やしたい場合は，シート保護の解除（パスワード入力なし）をした上で，必要項目を入力してください。</t>
        </r>
      </text>
    </comment>
    <comment ref="A67" authorId="0">
      <text>
        <r>
          <rPr>
            <b/>
            <sz val="9"/>
            <color indexed="81"/>
            <rFont val="ＭＳ Ｐゴシック"/>
            <family val="3"/>
            <charset val="128"/>
          </rPr>
          <t>行を増やしたい場合は，シート保護の解除（パスワード入力なし）をした上で，必要項目を入力してください。</t>
        </r>
      </text>
    </comment>
    <comment ref="A84" authorId="0">
      <text>
        <r>
          <rPr>
            <b/>
            <sz val="9"/>
            <color indexed="81"/>
            <rFont val="ＭＳ Ｐゴシック"/>
            <family val="3"/>
            <charset val="128"/>
          </rPr>
          <t>行を増やしたい場合は，シート保護の解除（パスワード入力なし）をした上で，必要項目を入力してください。</t>
        </r>
      </text>
    </comment>
  </commentList>
</comments>
</file>

<file path=xl/comments4.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text>
    </comment>
  </commentList>
</comments>
</file>

<file path=xl/comments5.xml><?xml version="1.0" encoding="utf-8"?>
<comments xmlns="http://schemas.openxmlformats.org/spreadsheetml/2006/main">
  <authors>
    <author>内野 裕太(utino.y3616)</author>
    <author>坂口 久美子(sakagut72083)</author>
  </authors>
  <commentList>
    <comment ref="A11" authorId="0">
      <text>
        <r>
          <rPr>
            <b/>
            <sz val="9"/>
            <color indexed="81"/>
            <rFont val="ＭＳ Ｐゴシック"/>
            <family val="3"/>
            <charset val="128"/>
          </rPr>
          <t>様式6-2の入力状況から自動で表示されます。</t>
        </r>
      </text>
    </comment>
    <comment ref="B11" authorId="0">
      <text>
        <r>
          <rPr>
            <b/>
            <sz val="9"/>
            <color indexed="81"/>
            <rFont val="ＭＳ Ｐゴシック"/>
            <family val="3"/>
            <charset val="128"/>
          </rPr>
          <t>担当をお選びください</t>
        </r>
      </text>
    </comment>
    <comment ref="C11" author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AB11" authorId="0">
      <text>
        <r>
          <rPr>
            <b/>
            <sz val="9"/>
            <color indexed="81"/>
            <rFont val="ＭＳ Ｐゴシック"/>
            <family val="3"/>
            <charset val="128"/>
          </rPr>
          <t>黄色部分に出勤状況を「○」で記載してください。</t>
        </r>
      </text>
    </comment>
    <comment ref="D12" authorId="0">
      <text>
        <r>
          <rPr>
            <b/>
            <sz val="9"/>
            <color indexed="81"/>
            <rFont val="ＭＳ Ｐゴシック"/>
            <family val="3"/>
            <charset val="128"/>
          </rPr>
          <t>３歳以上の担当保育教諭のうち，担任となる職員について，担任する学級の年齢を選択してください。</t>
        </r>
      </text>
    </comment>
    <comment ref="AB42" authorId="0">
      <text>
        <r>
          <rPr>
            <b/>
            <sz val="9"/>
            <color indexed="81"/>
            <rFont val="ＭＳ Ｐゴシック"/>
            <family val="3"/>
            <charset val="128"/>
          </rPr>
          <t>青色部分に想定している受入れ園児数を記載してください。</t>
        </r>
      </text>
    </comment>
    <comment ref="AB48" authorId="0">
      <text>
        <r>
          <rPr>
            <b/>
            <sz val="9"/>
            <color indexed="81"/>
            <rFont val="ＭＳ Ｐゴシック"/>
            <family val="3"/>
            <charset val="128"/>
          </rPr>
          <t>自動でカウントします。</t>
        </r>
      </text>
    </comment>
    <comment ref="AB49" authorId="0">
      <text>
        <r>
          <rPr>
            <b/>
            <sz val="9"/>
            <color indexed="81"/>
            <rFont val="ＭＳ Ｐゴシック"/>
            <family val="3"/>
            <charset val="128"/>
          </rPr>
          <t>自動でカウントします。</t>
        </r>
      </text>
    </comment>
    <comment ref="AB50" authorId="0">
      <text>
        <r>
          <rPr>
            <b/>
            <sz val="9"/>
            <color indexed="81"/>
            <rFont val="ＭＳ Ｐゴシック"/>
            <family val="3"/>
            <charset val="128"/>
          </rPr>
          <t>配置人数が必要人数を上回っている場合には「○」，そうでなければ「×」になります。</t>
        </r>
      </text>
    </comment>
    <comment ref="A54" authorId="1">
      <text>
        <r>
          <rPr>
            <b/>
            <sz val="9"/>
            <color indexed="81"/>
            <rFont val="ＭＳ Ｐゴシック"/>
            <family val="3"/>
            <charset val="128"/>
          </rPr>
          <t>職種をご記入ください。</t>
        </r>
      </text>
    </comment>
    <comment ref="C54" authorId="0">
      <text>
        <r>
          <rPr>
            <b/>
            <sz val="9"/>
            <color indexed="81"/>
            <rFont val="ＭＳ Ｐゴシック"/>
            <family val="3"/>
            <charset val="128"/>
          </rPr>
          <t>常勤又は非常勤を選択してください。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内野 裕太(utino.y3616)</author>
  </authors>
  <commentList>
    <comment ref="A32" authorId="0">
      <text>
        <r>
          <rPr>
            <b/>
            <sz val="9"/>
            <color indexed="81"/>
            <rFont val="ＭＳ Ｐゴシック"/>
            <family val="3"/>
            <charset val="128"/>
          </rPr>
          <t>期間の始まりを入力してください。（以下同じ）</t>
        </r>
      </text>
    </comment>
    <comment ref="A34"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text>
        <r>
          <rPr>
            <b/>
            <sz val="9"/>
            <color indexed="81"/>
            <rFont val="ＭＳ Ｐゴシック"/>
            <family val="3"/>
            <charset val="128"/>
          </rPr>
          <t>期間の始まりを入力してください。（以下同じ）</t>
        </r>
      </text>
    </comment>
    <comment ref="A51" author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<sst xmlns="http://schemas.openxmlformats.org/spreadsheetml/2006/main" count="2703" uniqueCount="1265">
  <si>
    <t>芦屋市長　宛</t>
    <rPh sb="0" eb="3">
      <t>アシヤシ</t>
    </rPh>
    <rPh sb="3" eb="4">
      <t>チョウ</t>
    </rPh>
    <rPh sb="5" eb="6">
      <t>アテ</t>
    </rPh>
    <phoneticPr fontId="1"/>
  </si>
  <si>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</si>
  <si>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</si>
  <si>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</si>
  <si>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</si>
  <si>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</si>
  <si>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</si>
  <si>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</si>
  <si>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</si>
  <si>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</si>
  <si>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</si>
  <si>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</si>
  <si>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</si>
  <si>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</si>
  <si>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</si>
  <si>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</si>
  <si>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</si>
  <si>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</si>
  <si>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</si>
  <si>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</si>
  <si>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</si>
  <si>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</si>
  <si>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</si>
  <si>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</si>
  <si>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</si>
  <si>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</si>
  <si>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</si>
  <si>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職業</t>
    <rPh sb="0" eb="2">
      <t>ショクギョウ</t>
    </rPh>
    <phoneticPr fontId="1"/>
  </si>
  <si>
    <t>備考</t>
    <rPh sb="0" eb="2">
      <t>ビコウ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</si>
  <si>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</si>
  <si>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</si>
  <si>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</si>
  <si>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</si>
  <si>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</si>
  <si>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</si>
  <si>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</si>
  <si>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</si>
  <si>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</si>
  <si>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</si>
  <si>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</si>
  <si>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芦屋市●●町●番●号</t>
    <rPh sb="0" eb="3">
      <t>アシヤシ</t>
    </rPh>
    <rPh sb="5" eb="6">
      <t>チョウ</t>
    </rPh>
    <rPh sb="7" eb="8">
      <t>バン</t>
    </rPh>
    <rPh sb="9" eb="10">
      <t>ゴウ</t>
    </rPh>
    <phoneticPr fontId="1"/>
  </si>
  <si>
    <t>※必要に応じ，行を増やし作成してください。</t>
    <rPh sb="1" eb="3">
      <t>ヒツヨウ</t>
    </rPh>
    <rPh sb="4" eb="5">
      <t>オウ</t>
    </rPh>
    <rPh sb="7" eb="8">
      <t>ギョウ</t>
    </rPh>
    <rPh sb="9" eb="10">
      <t>フ</t>
    </rPh>
    <rPh sb="12" eb="14">
      <t>サクセイ</t>
    </rPh>
    <phoneticPr fontId="1"/>
  </si>
  <si>
    <t>【添付書類】</t>
    <rPh sb="1" eb="3">
      <t>テンプ</t>
    </rPh>
    <rPh sb="3" eb="5">
      <t>ショルイ</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</si>
  <si>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</si>
  <si>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</si>
  <si>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</si>
  <si>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</si>
  <si>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</si>
  <si>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</si>
  <si>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</si>
  <si>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</si>
  <si>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</si>
  <si>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</si>
  <si>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</si>
  <si>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</si>
  <si>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</si>
  <si>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</si>
  <si>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</si>
  <si>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</si>
  <si>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</si>
  <si>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</si>
  <si>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</si>
  <si>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</si>
  <si>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</si>
  <si>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</si>
  <si>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</si>
  <si>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</si>
  <si>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</si>
  <si>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</si>
  <si>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・研修計画</t>
    <rPh sb="1" eb="3">
      <t>ケンシュウ</t>
    </rPh>
    <rPh sb="3" eb="5">
      <t>ケイカク</t>
    </rPh>
    <phoneticPr fontId="1"/>
  </si>
  <si>
    <t>現職</t>
    <rPh sb="0" eb="2">
      <t>ゲンショク</t>
    </rPh>
    <phoneticPr fontId="1"/>
  </si>
  <si>
    <t>安全対策・危機管理体制</t>
    <rPh sb="0" eb="4">
      <t>アンゼンタイサク</t>
    </rPh>
    <rPh sb="5" eb="11">
      <t>キキカンリタイセイ</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</si>
  <si>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</si>
  <si>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</si>
  <si>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</si>
  <si>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</si>
  <si>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</si>
  <si>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</si>
  <si>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</si>
  <si>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</si>
  <si>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</si>
  <si>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</si>
  <si>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</si>
  <si>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□発行する（年　　回発行予定）　　　□発行しない</t>
    <rPh sb="1" eb="3">
      <t>ハッコウ</t>
    </rPh>
    <rPh sb="6" eb="7">
      <t>ネン</t>
    </rPh>
    <rPh sb="9" eb="10">
      <t>カイ</t>
    </rPh>
    <rPh sb="10" eb="12">
      <t>ハッコウ</t>
    </rPh>
    <rPh sb="12" eb="14">
      <t>ヨテイ</t>
    </rPh>
    <rPh sb="19" eb="21">
      <t>ハッコウ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</si>
  <si>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</si>
  <si>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</si>
  <si>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</si>
  <si>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</si>
  <si>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</si>
  <si>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</si>
  <si>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</si>
  <si>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</si>
  <si>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</si>
  <si>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</si>
  <si>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</si>
  <si>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</si>
  <si>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</si>
  <si>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</si>
  <si>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</si>
  <si>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</si>
  <si>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</si>
  <si>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</si>
  <si>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</si>
  <si>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</si>
  <si>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</si>
  <si>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</si>
  <si>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</si>
  <si>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</si>
  <si>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</si>
  <si>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</si>
  <si>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</si>
  <si>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</si>
  <si>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</si>
  <si>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</si>
  <si>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</si>
  <si>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</si>
  <si>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</si>
  <si>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</si>
  <si>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</si>
  <si>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</si>
  <si>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</si>
  <si>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</si>
  <si>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</si>
  <si>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</si>
  <si>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</si>
  <si>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</si>
  <si>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</si>
  <si>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</si>
  <si>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（様式１３－１）</t>
  </si>
  <si>
    <t>その他配慮する取組や提案</t>
    <rPh sb="2" eb="3">
      <t>タ</t>
    </rPh>
    <rPh sb="3" eb="5">
      <t>ハイリョ</t>
    </rPh>
    <rPh sb="7" eb="9">
      <t>トリクミ</t>
    </rPh>
    <rPh sb="10" eb="12">
      <t>テイアン</t>
    </rPh>
    <phoneticPr fontId="1"/>
  </si>
  <si>
    <t>（様式１３－２）</t>
  </si>
  <si>
    <t>施設整備計画</t>
    <rPh sb="0" eb="2">
      <t>シセツ</t>
    </rPh>
    <rPh sb="2" eb="4">
      <t>セイビ</t>
    </rPh>
    <rPh sb="4" eb="6">
      <t>ケイカク</t>
    </rPh>
    <phoneticPr fontId="1"/>
  </si>
  <si>
    <t>（様式２－１）</t>
  </si>
  <si>
    <t>（様式２－２）</t>
  </si>
  <si>
    <t>（様式２－４）</t>
    <phoneticPr fontId="1"/>
  </si>
  <si>
    <t>（様式３）</t>
  </si>
  <si>
    <t>（様式４－１）</t>
  </si>
  <si>
    <t>（様式４－２）</t>
  </si>
  <si>
    <t>（例）保育所</t>
    <rPh sb="1" eb="2">
      <t>レイ</t>
    </rPh>
    <rPh sb="3" eb="5">
      <t>ホイク</t>
    </rPh>
    <rPh sb="5" eb="6">
      <t>ショ</t>
    </rPh>
    <phoneticPr fontId="1"/>
  </si>
  <si>
    <t>項目</t>
    <rPh sb="0" eb="2">
      <t>コウモク</t>
    </rPh>
    <phoneticPr fontId="1"/>
  </si>
  <si>
    <t>文字数</t>
    <rPh sb="0" eb="3">
      <t>モジスウ</t>
    </rPh>
    <phoneticPr fontId="1"/>
  </si>
  <si>
    <t>(１)全体計画</t>
  </si>
  <si>
    <t>(４)安全対策・危機管理体制</t>
  </si>
  <si>
    <t>(３)食育及び給食提供の考え方</t>
  </si>
  <si>
    <t>(４)地域との連携等</t>
  </si>
  <si>
    <t>(６)その他の提案</t>
  </si>
  <si>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</si>
  <si>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</si>
  <si>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１　参加日</t>
    <rPh sb="2" eb="4">
      <t>サンカ</t>
    </rPh>
    <rPh sb="4" eb="5">
      <t>ビ</t>
    </rPh>
    <phoneticPr fontId="1"/>
  </si>
  <si>
    <t>日時</t>
    <rPh sb="0" eb="2">
      <t>ニチジ</t>
    </rPh>
    <phoneticPr fontId="1"/>
  </si>
  <si>
    <t>場所</t>
    <rPh sb="0" eb="2">
      <t>バショ</t>
    </rPh>
    <phoneticPr fontId="1"/>
  </si>
  <si>
    <t>３　連絡先</t>
    <rPh sb="2" eb="5">
      <t>レンラクサキ</t>
    </rPh>
    <phoneticPr fontId="1"/>
  </si>
  <si>
    <t>担当部署名</t>
    <rPh sb="0" eb="2">
      <t>タントウ</t>
    </rPh>
    <rPh sb="2" eb="4">
      <t>ブショ</t>
    </rPh>
    <rPh sb="4" eb="5">
      <t>メイ</t>
    </rPh>
    <phoneticPr fontId="1"/>
  </si>
  <si>
    <t>メールアドレス</t>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</si>
  <si>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</si>
  <si>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</si>
  <si>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</si>
  <si>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</si>
  <si>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</si>
  <si>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</si>
  <si>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</si>
  <si>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</si>
  <si>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</si>
  <si>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</si>
  <si>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
  </si>
  <si>
    <t>１　応募書類提出予約日</t>
    <rPh sb="2" eb="4">
      <t>オウボ</t>
    </rPh>
    <rPh sb="4" eb="6">
      <t>ショルイ</t>
    </rPh>
    <rPh sb="6" eb="8">
      <t>テイシュツ</t>
    </rPh>
    <rPh sb="8" eb="10">
      <t>ヨヤク</t>
    </rPh>
    <rPh sb="10" eb="11">
      <t>ビ</t>
    </rPh>
    <phoneticPr fontId="1"/>
  </si>
  <si>
    <t>代表者氏名</t>
    <phoneticPr fontId="1"/>
  </si>
  <si>
    <t>×</t>
    <phoneticPr fontId="1"/>
  </si>
  <si>
    <t>２　提出時にお越しいただく方</t>
    <rPh sb="2" eb="4">
      <t>テイシュツ</t>
    </rPh>
    <rPh sb="4" eb="5">
      <t>ジ</t>
    </rPh>
    <rPh sb="7" eb="8">
      <t>コ</t>
    </rPh>
    <rPh sb="13" eb="14">
      <t>カタ</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</si>
  <si>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</si>
  <si>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</si>
  <si>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</si>
  <si>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</si>
  <si>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</si>
  <si>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</si>
  <si>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</si>
  <si>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</si>
  <si>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</si>
  <si>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</si>
  <si>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</si>
  <si>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</si>
  <si>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</si>
  <si>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</si>
  <si>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</si>
  <si>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</si>
  <si>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</si>
  <si>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職　　　名</t>
    <rPh sb="0" eb="1">
      <t>ショク</t>
    </rPh>
    <rPh sb="4" eb="5">
      <t>メイ</t>
    </rPh>
    <phoneticPr fontId="1"/>
  </si>
  <si>
    <t>名　　　前</t>
    <rPh sb="0" eb="1">
      <t>ナ</t>
    </rPh>
    <rPh sb="4" eb="5">
      <t>マエ</t>
    </rPh>
    <phoneticPr fontId="1"/>
  </si>
  <si>
    <t>備　　　考</t>
    <rPh sb="0" eb="1">
      <t>ビ</t>
    </rPh>
    <rPh sb="4" eb="5">
      <t>コウ</t>
    </rPh>
    <phoneticPr fontId="1"/>
  </si>
  <si>
    <t>　　　芦屋市　こども・健康部　子育て推進課　施設整備係</t>
    <phoneticPr fontId="1"/>
  </si>
  <si>
    <t>9：00～17：00（※12：00～13：00除く）</t>
    <rPh sb="23" eb="24">
      <t>ノゾ</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</si>
  <si>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</si>
  <si>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</si>
  <si>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</si>
  <si>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</si>
  <si>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</si>
  <si>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</si>
  <si>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11"/>
  </si>
  <si>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</si>
  <si>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</si>
  <si>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</si>
  <si>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</si>
  <si>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</si>
  <si>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11"/>
  </si>
  <si>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</si>
  <si>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</si>
  <si>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</si>
  <si>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</si>
  <si>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</si>
  <si>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11"/>
  </si>
  <si>
    <t>金額（円）</t>
    <rPh sb="0" eb="2">
      <t>キンガク</t>
    </rPh>
    <rPh sb="3" eb="4">
      <t>エン</t>
    </rPh>
    <phoneticPr fontId="11"/>
  </si>
  <si>
    <t>　（様式５－１）</t>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</si>
  <si>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</si>
  <si>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</si>
  <si>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</si>
  <si>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</si>
  <si>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1"/>
  </si>
  <si>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</si>
  <si>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</si>
  <si>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</si>
  <si>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</si>
  <si>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</si>
  <si>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</si>
  <si>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</si>
  <si>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</si>
  <si>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</si>
  <si>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</si>
  <si>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</si>
  <si>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</si>
  <si>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</si>
  <si>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</si>
  <si>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</si>
  <si>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</si>
  <si>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</si>
  <si>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</si>
  <si>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</si>
  <si>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</si>
  <si>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</si>
  <si>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</si>
  <si>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</si>
  <si>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</si>
  <si>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</si>
  <si>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</si>
  <si>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</si>
  <si>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</si>
  <si>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</si>
  <si>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</si>
  <si>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</si>
  <si>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</si>
  <si>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</si>
  <si>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</si>
  <si>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</si>
  <si>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</si>
  <si>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</si>
  <si>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</si>
  <si>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</si>
  <si>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</si>
  <si>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</si>
  <si>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</si>
  <si>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</si>
  <si>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</si>
  <si>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※必要に応じ，行を増やし作成してください</t>
    <rPh sb="1" eb="3">
      <t>ヒツヨウ</t>
    </rPh>
    <rPh sb="4" eb="5">
      <t>オウ</t>
    </rPh>
    <rPh sb="7" eb="8">
      <t>ギョウ</t>
    </rPh>
    <rPh sb="9" eb="10">
      <t>フ</t>
    </rPh>
    <rPh sb="12" eb="14">
      <t>サクセイ</t>
    </rPh>
    <phoneticPr fontId="1"/>
  </si>
  <si>
    <t>※必要に応じ，行を増やし作成してください</t>
    <phoneticPr fontId="1"/>
  </si>
  <si>
    <t>（様式２－３）</t>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</si>
  <si>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</si>
  <si>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</si>
  <si>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</si>
  <si>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</si>
  <si>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</si>
  <si>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</si>
  <si>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</si>
  <si>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施設長等経験</t>
    <rPh sb="0" eb="2">
      <t>シセツ</t>
    </rPh>
    <rPh sb="2" eb="3">
      <t>チョウ</t>
    </rPh>
    <rPh sb="3" eb="4">
      <t>ナド</t>
    </rPh>
    <rPh sb="4" eb="6">
      <t>ケイケン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</si>
  <si>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</si>
  <si>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</si>
  <si>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（様式２－８）</t>
    <rPh sb="1" eb="3">
      <t>ヨウシキ</t>
    </rPh>
    <phoneticPr fontId="1"/>
  </si>
  <si>
    <t>連番</t>
    <rPh sb="0" eb="2">
      <t>レンバン</t>
    </rPh>
    <phoneticPr fontId="1"/>
  </si>
  <si>
    <t>２．児童福祉施設以外の社会福祉施設</t>
    <rPh sb="2" eb="4">
      <t>ジドウ</t>
    </rPh>
    <rPh sb="4" eb="6">
      <t>フクシ</t>
    </rPh>
    <rPh sb="6" eb="8">
      <t>シセツ</t>
    </rPh>
    <rPh sb="8" eb="10">
      <t>イガイ</t>
    </rPh>
    <rPh sb="11" eb="13">
      <t>シャカイ</t>
    </rPh>
    <rPh sb="13" eb="15">
      <t>フクシ</t>
    </rPh>
    <rPh sb="15" eb="17">
      <t>シセツ</t>
    </rPh>
    <phoneticPr fontId="1"/>
  </si>
  <si>
    <t>○</t>
    <phoneticPr fontId="1"/>
  </si>
  <si>
    <t>人数</t>
    <rPh sb="0" eb="2">
      <t>ニンズウ</t>
    </rPh>
    <phoneticPr fontId="1"/>
  </si>
  <si>
    <t>（例）養護老人ホーム</t>
    <rPh sb="1" eb="2">
      <t>レイ</t>
    </rPh>
    <rPh sb="3" eb="5">
      <t>ヨウゴ</t>
    </rPh>
    <rPh sb="5" eb="7">
      <t>ロウジン</t>
    </rPh>
    <phoneticPr fontId="1"/>
  </si>
  <si>
    <t>養護老人ホーム○○</t>
    <rPh sb="0" eb="2">
      <t>ヨウゴ</t>
    </rPh>
    <rPh sb="2" eb="4">
      <t>ロウジン</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</si>
  <si>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</si>
  <si>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</si>
  <si>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</si>
  <si>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親族等の特殊の関係*</t>
    <rPh sb="0" eb="3">
      <t>シンゾクナド</t>
    </rPh>
    <rPh sb="4" eb="6">
      <t>トクシュ</t>
    </rPh>
    <rPh sb="7" eb="9">
      <t>カンケイ</t>
    </rPh>
    <phoneticPr fontId="1"/>
  </si>
  <si>
    <t>０歳児</t>
    <rPh sb="1" eb="3">
      <t>サイジ</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</si>
  <si>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</si>
  <si>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</si>
  <si>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</si>
  <si>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</si>
  <si>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人</t>
    <rPh sb="0" eb="1">
      <t>ニン</t>
    </rPh>
    <phoneticPr fontId="1"/>
  </si>
  <si>
    <t>20:1</t>
    <phoneticPr fontId="1"/>
  </si>
  <si>
    <t>15:1</t>
    <phoneticPr fontId="1"/>
  </si>
  <si>
    <t>3:1</t>
    <phoneticPr fontId="1"/>
  </si>
  <si>
    <t>5:1</t>
    <phoneticPr fontId="1"/>
  </si>
  <si>
    <t>保育士
１人あたり</t>
    <rPh sb="0" eb="2">
      <t>ホイク</t>
    </rPh>
    <rPh sb="2" eb="3">
      <t>シ</t>
    </rPh>
    <rPh sb="5" eb="6">
      <t>リ</t>
    </rPh>
    <phoneticPr fontId="1"/>
  </si>
  <si>
    <t>員数</t>
    <rPh sb="0" eb="2">
      <t>インスウ</t>
    </rPh>
    <phoneticPr fontId="1"/>
  </si>
  <si>
    <r>
      <t xml:space="preserve">定員
</t>
    </r>
    <r>
      <rPr>
        <sz val="9"/>
        <rFont val="Meiryo UI"/>
        <family val="3"/>
        <charset val="128"/>
      </rPr>
      <t>（様式4-2より）</t>
    </r>
    <rPh sb="0" eb="2">
      <t>テイイン</t>
    </rPh>
    <rPh sb="4" eb="6">
      <t>ヨウシキ</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</si>
  <si>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</si>
  <si>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</si>
  <si>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</si>
  <si>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</si>
  <si>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平成　年　月</t>
    <rPh sb="0" eb="2">
      <t>ヘイセイ</t>
    </rPh>
    <rPh sb="3" eb="4">
      <t>ネン</t>
    </rPh>
    <rPh sb="5" eb="6">
      <t>ガツ</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</si>
  <si>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</si>
  <si>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</si>
  <si>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</si>
  <si>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</si>
  <si>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</si>
  <si>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</si>
  <si>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</si>
  <si>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</si>
  <si>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障がい種別</t>
    <rPh sb="0" eb="1">
      <t>ショウ</t>
    </rPh>
    <rPh sb="3" eb="5">
      <t>シュベツ</t>
    </rPh>
    <phoneticPr fontId="1"/>
  </si>
  <si>
    <t>弱視，肢体不自由</t>
    <rPh sb="0" eb="2">
      <t>ジャクシ</t>
    </rPh>
    <rPh sb="3" eb="5">
      <t>シタイ</t>
    </rPh>
    <rPh sb="5" eb="8">
      <t>フジユウ</t>
    </rPh>
    <phoneticPr fontId="1"/>
  </si>
  <si>
    <t>配置計画</t>
    <rPh sb="0" eb="2">
      <t>ハイチ</t>
    </rPh>
    <rPh sb="2" eb="4">
      <t>ケイカク</t>
    </rPh>
    <phoneticPr fontId="1"/>
  </si>
  <si>
    <t>その他※</t>
    <rPh sb="2" eb="3">
      <t>タ</t>
    </rPh>
    <phoneticPr fontId="1"/>
  </si>
  <si>
    <t>※その他職員の内訳</t>
    <rPh sb="3" eb="4">
      <t>タ</t>
    </rPh>
    <rPh sb="4" eb="6">
      <t>ショクイン</t>
    </rPh>
    <rPh sb="7" eb="9">
      <t>ウチワケ</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</si>
  <si>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</si>
  <si>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</si>
  <si>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</si>
  <si>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</si>
  <si>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</si>
  <si>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（例）あしや保育所</t>
    <rPh sb="1" eb="2">
      <t>レイ</t>
    </rPh>
    <rPh sb="6" eb="8">
      <t>ホイク</t>
    </rPh>
    <rPh sb="8" eb="9">
      <t>ショ</t>
    </rPh>
    <phoneticPr fontId="1"/>
  </si>
  <si>
    <r>
      <rPr>
        <u/>
        <sz val="11"/>
        <rFont val="ＭＳ 明朝"/>
        <family val="1"/>
        <charset val="128"/>
      </rPr>
      <t>送付先メールアドレス</t>
    </r>
    <r>
      <rPr>
        <sz val="11"/>
        <rFont val="ＭＳ 明朝"/>
        <family val="1"/>
        <charset val="128"/>
      </rPr>
      <t>　　kodomoseisaku@city.ashiya.lg.jp</t>
    </r>
    <rPh sb="0" eb="2">
      <t>ソウフ</t>
    </rPh>
    <rPh sb="2" eb="3">
      <t>サキ</t>
    </rPh>
    <phoneticPr fontId="1"/>
  </si>
  <si>
    <t>※必要に応じ，行を増やし作成してください。　　　</t>
    <rPh sb="1" eb="3">
      <t>ヒツヨウ</t>
    </rPh>
    <rPh sb="4" eb="5">
      <t>オウ</t>
    </rPh>
    <rPh sb="7" eb="8">
      <t>ギョウ</t>
    </rPh>
    <rPh sb="9" eb="10">
      <t>フ</t>
    </rPh>
    <rPh sb="12" eb="14">
      <t>サクセイ</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</si>
  <si>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</si>
  <si>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</si>
  <si>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調理担当とその他の職員との打合せの内容と頻度の予定：</t>
    <rPh sb="0" eb="2">
      <t>チョウリ</t>
    </rPh>
    <rPh sb="2" eb="4">
      <t>タントウ</t>
    </rPh>
    <rPh sb="7" eb="8">
      <t>タ</t>
    </rPh>
    <rPh sb="9" eb="11">
      <t>ショクイン</t>
    </rPh>
    <rPh sb="13" eb="15">
      <t>ウチアワ</t>
    </rPh>
    <rPh sb="17" eb="19">
      <t>ナイヨウ</t>
    </rPh>
    <rPh sb="20" eb="22">
      <t>ヒンド</t>
    </rPh>
    <rPh sb="23" eb="25">
      <t>ヨテイ</t>
    </rPh>
    <phoneticPr fontId="1"/>
  </si>
  <si>
    <t>（２）地域の住環境に配慮した取組</t>
    <rPh sb="3" eb="5">
      <t>チイキ</t>
    </rPh>
    <rPh sb="6" eb="9">
      <t>ジュウカンキョウ</t>
    </rPh>
    <rPh sb="10" eb="12">
      <t>ハイリョ</t>
    </rPh>
    <rPh sb="14" eb="16">
      <t>トリクミ</t>
    </rPh>
    <phoneticPr fontId="1"/>
  </si>
  <si>
    <t>台数</t>
    <rPh sb="0" eb="2">
      <t>ダイスウ</t>
    </rPh>
    <phoneticPr fontId="1"/>
  </si>
  <si>
    <t>場所</t>
    <rPh sb="0" eb="2">
      <t>バショ</t>
    </rPh>
    <phoneticPr fontId="1"/>
  </si>
  <si>
    <t>バギー
置場</t>
    <rPh sb="4" eb="6">
      <t>オキバ</t>
    </rPh>
    <phoneticPr fontId="1"/>
  </si>
  <si>
    <t>（うち，保護者利用可）</t>
    <rPh sb="4" eb="7">
      <t>ホゴシャ</t>
    </rPh>
    <rPh sb="7" eb="9">
      <t>リヨウ</t>
    </rPh>
    <rPh sb="9" eb="10">
      <t>カ</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</si>
  <si>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</si>
  <si>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</si>
  <si>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</si>
  <si>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</si>
  <si>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</si>
  <si>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</si>
  <si>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</si>
  <si>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</si>
  <si>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</si>
  <si>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</si>
  <si>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</si>
  <si>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</si>
  <si>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</si>
  <si>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調理担当の子どもたちとのかかわり：</t>
    <rPh sb="0" eb="2">
      <t>チョウリ</t>
    </rPh>
    <rPh sb="2" eb="4">
      <t>タントウ</t>
    </rPh>
    <rPh sb="5" eb="6">
      <t>コ</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</si>
  <si>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</si>
  <si>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</si>
  <si>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</si>
  <si>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（１）全体計画</t>
    <rPh sb="3" eb="5">
      <t>ゼンタイ</t>
    </rPh>
    <rPh sb="5" eb="7">
      <t>ケイカク</t>
    </rPh>
    <phoneticPr fontId="1"/>
  </si>
  <si>
    <t>（６）その他の提案</t>
    <rPh sb="5" eb="6">
      <t>タ</t>
    </rPh>
    <rPh sb="7" eb="9">
      <t>テイアン</t>
    </rPh>
    <phoneticPr fontId="1"/>
  </si>
  <si>
    <t>総計（①+②）</t>
    <rPh sb="0" eb="2">
      <t>ソウケイ</t>
    </rPh>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</si>
  <si>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</si>
  <si>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</si>
  <si>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保護者との連携
【様式12】</t>
    <rPh sb="9" eb="11">
      <t>ヨウシキ</t>
    </rPh>
    <phoneticPr fontId="1"/>
  </si>
  <si>
    <t>苦情解決処理
【様式12】</t>
    <rPh sb="0" eb="2">
      <t>クジョウ</t>
    </rPh>
    <rPh sb="2" eb="4">
      <t>カイケツ</t>
    </rPh>
    <rPh sb="4" eb="6">
      <t>ショリ</t>
    </rPh>
    <phoneticPr fontId="1"/>
  </si>
  <si>
    <t>保育料以外の保護者負担の考え方
【様式5-2】</t>
    <rPh sb="12" eb="13">
      <t>カンガ</t>
    </rPh>
    <rPh sb="14" eb="15">
      <t>カタ</t>
    </rPh>
    <phoneticPr fontId="1"/>
  </si>
  <si>
    <t>職員の確保の計画
【様式6-２】</t>
    <rPh sb="0" eb="2">
      <t>ショクイン</t>
    </rPh>
    <rPh sb="3" eb="5">
      <t>カクホ</t>
    </rPh>
    <rPh sb="6" eb="8">
      <t>ケイカク</t>
    </rPh>
    <rPh sb="10" eb="12">
      <t>ヨウシキ</t>
    </rPh>
    <phoneticPr fontId="1"/>
  </si>
  <si>
    <t>職員配置【様式６－２】</t>
    <rPh sb="0" eb="2">
      <t>ショクイン</t>
    </rPh>
    <rPh sb="2" eb="4">
      <t>ハイチ</t>
    </rPh>
    <rPh sb="5" eb="7">
      <t>ヨウシキ</t>
    </rPh>
    <phoneticPr fontId="1"/>
  </si>
  <si>
    <t>駐車場台数</t>
    <rPh sb="0" eb="3">
      <t>チュウシャジョウ</t>
    </rPh>
    <rPh sb="3" eb="5">
      <t>ダイスウ</t>
    </rPh>
    <phoneticPr fontId="1"/>
  </si>
  <si>
    <t>駐輪場台数</t>
    <rPh sb="0" eb="3">
      <t>チュウリンジョウ</t>
    </rPh>
    <rPh sb="3" eb="5">
      <t>ダイスウ</t>
    </rPh>
    <phoneticPr fontId="1"/>
  </si>
  <si>
    <t>　　階　　　㎡，　階　　　㎡</t>
    <rPh sb="2" eb="3">
      <t>カイ</t>
    </rPh>
    <phoneticPr fontId="1"/>
  </si>
  <si>
    <t>　　　造地上　　　階建</t>
    <rPh sb="3" eb="4">
      <t>ツク</t>
    </rPh>
    <rPh sb="4" eb="6">
      <t>チジョウ</t>
    </rPh>
    <rPh sb="9" eb="11">
      <t>カイダ</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</si>
  <si>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</si>
  <si>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</si>
  <si>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</si>
  <si>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</si>
  <si>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</si>
  <si>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</si>
  <si>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</si>
  <si>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</si>
  <si>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</si>
  <si>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</si>
  <si>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t>（ア）＋（イ）</t>
    <phoneticPr fontId="1"/>
  </si>
  <si>
    <t>（ウ）</t>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</si>
  <si>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</si>
  <si>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</si>
  <si>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</si>
  <si>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収支予算計画書【様式5-1】</t>
    <rPh sb="0" eb="2">
      <t>シュウシ</t>
    </rPh>
    <rPh sb="2" eb="4">
      <t>ヨサン</t>
    </rPh>
    <rPh sb="4" eb="7">
      <t>ケイカクショ</t>
    </rPh>
    <rPh sb="8" eb="10">
      <t>ヨウシキ</t>
    </rPh>
    <phoneticPr fontId="1"/>
  </si>
  <si>
    <t>資金額小計</t>
    <rPh sb="0" eb="2">
      <t>シキン</t>
    </rPh>
    <rPh sb="2" eb="3">
      <t>ガク</t>
    </rPh>
    <rPh sb="3" eb="5">
      <t>ショウケイ</t>
    </rPh>
    <phoneticPr fontId="1"/>
  </si>
  <si>
    <t>施設整備費等</t>
    <rPh sb="0" eb="2">
      <t>シセツ</t>
    </rPh>
    <rPh sb="2" eb="4">
      <t>セイビ</t>
    </rPh>
    <rPh sb="4" eb="5">
      <t>ヒ</t>
    </rPh>
    <rPh sb="5" eb="6">
      <t>ナド</t>
    </rPh>
    <phoneticPr fontId="1"/>
  </si>
  <si>
    <t>その他施設整備費</t>
    <rPh sb="2" eb="3">
      <t>タ</t>
    </rPh>
    <rPh sb="3" eb="5">
      <t>シセツ</t>
    </rPh>
    <rPh sb="5" eb="7">
      <t>セイビ</t>
    </rPh>
    <rPh sb="7" eb="8">
      <t>ヒ</t>
    </rPh>
    <phoneticPr fontId="1"/>
  </si>
  <si>
    <t>支出額小計</t>
    <rPh sb="0" eb="2">
      <t>シシュツ</t>
    </rPh>
    <rPh sb="2" eb="3">
      <t>ガク</t>
    </rPh>
    <rPh sb="3" eb="5">
      <t>ショウケイ</t>
    </rPh>
    <phoneticPr fontId="1"/>
  </si>
  <si>
    <t>収入</t>
    <phoneticPr fontId="1"/>
  </si>
  <si>
    <t>年度</t>
    <rPh sb="0" eb="2">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</si>
  <si>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</si>
  <si>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</si>
  <si>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</si>
  <si>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</si>
  <si>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</si>
  <si>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印刷製本費</t>
  </si>
  <si>
    <t>会議費</t>
  </si>
  <si>
    <t>支払利息</t>
  </si>
  <si>
    <t>収入－支出（ア－イ）</t>
    <rPh sb="0" eb="2">
      <t>シュウニュウ</t>
    </rPh>
    <rPh sb="3" eb="5">
      <t>シシュツ</t>
    </rPh>
    <phoneticPr fontId="1"/>
  </si>
  <si>
    <t>予備費（事務費）</t>
  </si>
  <si>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</si>
  <si>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</si>
  <si>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</si>
  <si>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</si>
  <si>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</si>
  <si>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</si>
  <si>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1"/>
  </si>
  <si>
    <t>　貸借対照表の値を転記すること。</t>
    <rPh sb="1" eb="6">
      <t>タイシャクタイショウヒョウ</t>
    </rPh>
    <rPh sb="7" eb="8">
      <t>アタイ</t>
    </rPh>
    <rPh sb="9" eb="11">
      <t>テンキ</t>
    </rPh>
    <phoneticPr fontId="11"/>
  </si>
  <si>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</si>
  <si>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</si>
  <si>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</si>
  <si>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</si>
  <si>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</si>
  <si>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</si>
  <si>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</si>
  <si>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</si>
  <si>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</si>
  <si>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</si>
  <si>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</si>
  <si>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</si>
  <si>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</si>
  <si>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</si>
  <si>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</si>
  <si>
    <t>事業者所在地</t>
    <rPh sb="3" eb="6">
      <t>ショザイチ</t>
    </rPh>
    <phoneticPr fontId="1"/>
  </si>
  <si>
    <t>事業者名称</t>
  </si>
  <si>
    <t>事業者名称</t>
    <rPh sb="3" eb="5">
      <t>メイショウ</t>
    </rPh>
    <phoneticPr fontId="1"/>
  </si>
  <si>
    <t>事業者代表者</t>
    <rPh sb="3" eb="6">
      <t>ダイヒョウシャ</t>
    </rPh>
    <phoneticPr fontId="1"/>
  </si>
  <si>
    <t>事 業 者 名</t>
    <rPh sb="0" eb="1">
      <t>コト</t>
    </rPh>
    <rPh sb="2" eb="3">
      <t>ギョウ</t>
    </rPh>
    <rPh sb="4" eb="5">
      <t>モノ</t>
    </rPh>
    <rPh sb="6" eb="7">
      <t>メイ</t>
    </rPh>
    <phoneticPr fontId="1"/>
  </si>
  <si>
    <t>フリガナ</t>
    <phoneticPr fontId="1"/>
  </si>
  <si>
    <t>事業者名：</t>
    <rPh sb="3" eb="4">
      <t>メイ</t>
    </rPh>
    <phoneticPr fontId="1"/>
  </si>
  <si>
    <t>１　事業者の状況</t>
  </si>
  <si>
    <t>(１)事業者概要等</t>
    <rPh sb="6" eb="8">
      <t>ガイヨウ</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</si>
  <si>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</si>
  <si>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</si>
  <si>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</si>
  <si>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</si>
  <si>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事業者役員等名簿</t>
    <rPh sb="3" eb="5">
      <t>ヤクイン</t>
    </rPh>
    <rPh sb="5" eb="6">
      <t>トウ</t>
    </rPh>
    <rPh sb="6" eb="8">
      <t>メイボ</t>
    </rPh>
    <phoneticPr fontId="1"/>
  </si>
  <si>
    <t>事業者が運営する児童福祉施設以外の社会福祉施設一覧</t>
    <rPh sb="4" eb="6">
      <t>ウンエイ</t>
    </rPh>
    <rPh sb="8" eb="10">
      <t>ジドウ</t>
    </rPh>
    <rPh sb="10" eb="12">
      <t>フクシ</t>
    </rPh>
    <rPh sb="12" eb="14">
      <t>シセツ</t>
    </rPh>
    <rPh sb="14" eb="16">
      <t>イガイ</t>
    </rPh>
    <rPh sb="17" eb="19">
      <t>シャカイ</t>
    </rPh>
    <rPh sb="19" eb="21">
      <t>フクシ</t>
    </rPh>
    <rPh sb="21" eb="23">
      <t>シセツ</t>
    </rPh>
    <rPh sb="23" eb="25">
      <t>イチラン</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</si>
  <si>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</si>
  <si>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所轄庁による事業者への監査状況</t>
    <rPh sb="0" eb="2">
      <t>ショカツ</t>
    </rPh>
    <rPh sb="2" eb="3">
      <t>チョウ</t>
    </rPh>
    <rPh sb="11" eb="13">
      <t>カンサ</t>
    </rPh>
    <rPh sb="13" eb="15">
      <t>ジョウキョウ</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</si>
  <si>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</si>
  <si>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</si>
  <si>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</si>
  <si>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</si>
  <si>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</si>
  <si>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（単位：円）</t>
    <rPh sb="1" eb="3">
      <t>タンイ</t>
    </rPh>
    <rPh sb="4" eb="5">
      <t>エン</t>
    </rPh>
    <phoneticPr fontId="1"/>
  </si>
  <si>
    <t>金額（円）</t>
    <rPh sb="0" eb="2">
      <t>キンガク</t>
    </rPh>
    <rPh sb="3" eb="4">
      <t>エン</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</si>
  <si>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</si>
  <si>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</si>
  <si>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・食育計画</t>
    <rPh sb="1" eb="3">
      <t>ショクイク</t>
    </rPh>
    <rPh sb="3" eb="5">
      <t>ケイカク</t>
    </rPh>
    <phoneticPr fontId="1"/>
  </si>
  <si>
    <t>小学校との接続及び連携等（他の就学前施設との連携・交流を含む）</t>
    <rPh sb="0" eb="3">
      <t>ショウガッコウ</t>
    </rPh>
    <rPh sb="5" eb="7">
      <t>セツゾク</t>
    </rPh>
    <rPh sb="7" eb="8">
      <t>オヨ</t>
    </rPh>
    <rPh sb="9" eb="12">
      <t>レンケイナド</t>
    </rPh>
    <rPh sb="13" eb="14">
      <t>タ</t>
    </rPh>
    <rPh sb="15" eb="18">
      <t>シュウガクマエ</t>
    </rPh>
    <rPh sb="18" eb="20">
      <t>シセツ</t>
    </rPh>
    <rPh sb="22" eb="24">
      <t>レンケイ</t>
    </rPh>
    <rPh sb="25" eb="27">
      <t>コウリュウ</t>
    </rPh>
    <rPh sb="28" eb="29">
      <t>フク</t>
    </rPh>
    <phoneticPr fontId="1"/>
  </si>
  <si>
    <t>面積（㎡）</t>
    <rPh sb="0" eb="2">
      <t>メンセキ</t>
    </rPh>
    <phoneticPr fontId="1"/>
  </si>
  <si>
    <t>各階面積（㎡）</t>
    <rPh sb="0" eb="2">
      <t>カクカイ</t>
    </rPh>
    <rPh sb="2" eb="4">
      <t>メンセキ</t>
    </rPh>
    <phoneticPr fontId="1"/>
  </si>
  <si>
    <t>（配置計画の内訳）</t>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</si>
  <si>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</si>
  <si>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</si>
  <si>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</si>
  <si>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</si>
  <si>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開園時間</t>
  </si>
  <si>
    <t xml:space="preserve">２　園の組織・体制 　（１）全体計画 </t>
    <rPh sb="2" eb="3">
      <t>エン</t>
    </rPh>
    <rPh sb="14" eb="16">
      <t>ゼンタイ</t>
    </rPh>
    <rPh sb="16" eb="18">
      <t>ケイカク</t>
    </rPh>
    <phoneticPr fontId="1"/>
  </si>
  <si>
    <t>開園日・開園時間</t>
    <rPh sb="1" eb="2">
      <t>エン</t>
    </rPh>
    <rPh sb="5" eb="6">
      <t>エン</t>
    </rPh>
    <rPh sb="6" eb="8">
      <t>ジカン</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</si>
  <si>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</si>
  <si>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</si>
  <si>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</si>
  <si>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</si>
  <si>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</si>
  <si>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</si>
  <si>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</si>
  <si>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</si>
  <si>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</si>
  <si>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</si>
  <si>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（１）登降園時等の車や自転車利用等についての考え方，対応方法</t>
    <rPh sb="9" eb="10">
      <t>クルマ</t>
    </rPh>
    <rPh sb="11" eb="14">
      <t>ジテンシャ</t>
    </rPh>
    <rPh sb="14" eb="17">
      <t>リヨウナド</t>
    </rPh>
    <rPh sb="22" eb="23">
      <t>カンガ</t>
    </rPh>
    <rPh sb="24" eb="25">
      <t>カタ</t>
    </rPh>
    <rPh sb="26" eb="28">
      <t>タイオウ</t>
    </rPh>
    <rPh sb="28" eb="30">
      <t>ホウホウ</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</si>
  <si>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</si>
  <si>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</si>
  <si>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</si>
  <si>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3　園の運営</t>
    <rPh sb="2" eb="3">
      <t>エン</t>
    </rPh>
    <rPh sb="4" eb="6">
      <t>ウンエイ</t>
    </rPh>
    <phoneticPr fontId="1"/>
  </si>
  <si>
    <t>園庭面積（㎡）</t>
    <rPh sb="0" eb="2">
      <t>エンテイ</t>
    </rPh>
    <rPh sb="2" eb="4">
      <t>メンセキ</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</si>
  <si>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</si>
  <si>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</si>
  <si>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</si>
  <si>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</si>
  <si>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</si>
  <si>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</si>
  <si>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</si>
  <si>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</si>
  <si>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</si>
  <si>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</si>
  <si>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</si>
  <si>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</si>
  <si>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</si>
  <si>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</si>
  <si>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</si>
  <si>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</si>
  <si>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</si>
  <si>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</si>
  <si>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</si>
  <si>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</si>
  <si>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</si>
  <si>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</si>
  <si>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</si>
  <si>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</si>
  <si>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</si>
  <si>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</si>
  <si>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</si>
  <si>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</si>
  <si>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</si>
  <si>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</si>
  <si>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</si>
  <si>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</si>
  <si>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</si>
  <si>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</si>
  <si>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</si>
  <si>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</si>
  <si>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</si>
  <si>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</si>
  <si>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</si>
  <si>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</si>
  <si>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</si>
  <si>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</si>
  <si>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</si>
  <si>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</si>
  <si>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</si>
  <si>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</si>
  <si>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</si>
  <si>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</si>
  <si>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</si>
  <si>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</si>
  <si>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</si>
  <si>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</si>
  <si>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</si>
  <si>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</si>
  <si>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</si>
  <si>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</si>
  <si>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</si>
  <si>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</si>
  <si>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</si>
  <si>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</si>
  <si>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</si>
  <si>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</si>
  <si>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</si>
  <si>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</si>
  <si>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</si>
  <si>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</si>
  <si>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</si>
  <si>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</si>
  <si>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</si>
  <si>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</si>
  <si>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</si>
  <si>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</si>
  <si>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</si>
  <si>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</si>
  <si>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</si>
  <si>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</si>
  <si>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</si>
  <si>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</si>
  <si>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</si>
  <si>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</si>
  <si>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</si>
  <si>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</si>
  <si>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</si>
  <si>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</si>
  <si>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</si>
  <si>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</si>
  <si>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</si>
  <si>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</si>
  <si>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</si>
  <si>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</si>
  <si>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</si>
  <si>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</si>
  <si>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</si>
  <si>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</si>
  <si>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</si>
  <si>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</si>
  <si>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</si>
  <si>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</si>
  <si>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</si>
  <si>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</si>
  <si>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</si>
  <si>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</si>
  <si>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</si>
  <si>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</si>
  <si>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</si>
  <si>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</si>
  <si>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</si>
  <si>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</si>
  <si>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</si>
  <si>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</si>
  <si>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</si>
  <si>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</si>
  <si>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</si>
  <si>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</si>
  <si>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　事業開始に必要と思われる額（施設整備費，運営費の概ね１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</si>
  <si>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↓食物アレルギー対応状況プルダウン↓</t>
    <rPh sb="1" eb="3">
      <t>ショクモツ</t>
    </rPh>
    <rPh sb="8" eb="10">
      <t>タイオウ</t>
    </rPh>
    <rPh sb="10" eb="12">
      <t>ジョウキョウ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</si>
  <si>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</si>
  <si>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</si>
  <si>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</si>
  <si>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</si>
  <si>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必要人数</t>
    <rPh sb="0" eb="2">
      <t>ヒツヨウ</t>
    </rPh>
    <rPh sb="2" eb="4">
      <t>ニンズウ</t>
    </rPh>
    <phoneticPr fontId="1"/>
  </si>
  <si>
    <t>0歳児人数</t>
    <rPh sb="1" eb="3">
      <t>サイジ</t>
    </rPh>
    <rPh sb="3" eb="5">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</si>
  <si>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</si>
  <si>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</si>
  <si>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</si>
  <si>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</si>
  <si>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</si>
  <si>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</si>
  <si>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</si>
  <si>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</si>
  <si>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r>
      <t>その他</t>
    </r>
    <r>
      <rPr>
        <i/>
        <sz val="9"/>
        <rFont val="ＭＳ Ｐゴシック"/>
        <family val="3"/>
        <charset val="128"/>
        <scheme val="minor"/>
      </rPr>
      <t>（具体的に入力）</t>
    </r>
    <rPh sb="4" eb="7">
      <t>グタイテキ</t>
    </rPh>
    <rPh sb="8" eb="10">
      <t>ニュウリョク</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</si>
  <si>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</si>
  <si>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</si>
  <si>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</si>
  <si>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</si>
  <si>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</si>
  <si>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</si>
  <si>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</si>
  <si>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</si>
  <si>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</si>
  <si>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</si>
  <si>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０歳児</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</si>
  <si>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</si>
  <si>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</si>
  <si>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</si>
  <si>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</si>
  <si>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</si>
  <si>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</si>
  <si>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</si>
  <si>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</si>
  <si>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（１）日常の園運営における安全対策（子どもの健康管理，SIDSへの対応，衛生管理を含む）（※交通安全対策については様式１３－１で記入）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3" eb="35">
      <t>タイオウ</t>
    </rPh>
    <rPh sb="36" eb="38">
      <t>エイセイ</t>
    </rPh>
    <rPh sb="38" eb="40">
      <t>カンリ</t>
    </rPh>
    <rPh sb="41" eb="42">
      <t>フク</t>
    </rPh>
    <rPh sb="46" eb="48">
      <t>コウツウ</t>
    </rPh>
    <rPh sb="48" eb="50">
      <t>アンゼン</t>
    </rPh>
    <rPh sb="50" eb="52">
      <t>タイサク</t>
    </rPh>
    <rPh sb="57" eb="59">
      <t>ヨウシキ</t>
    </rPh>
    <rPh sb="64" eb="66">
      <t>キニュウ</t>
    </rPh>
    <phoneticPr fontId="1"/>
  </si>
  <si>
    <t>フリガナ</t>
    <phoneticPr fontId="1"/>
  </si>
  <si>
    <t>（３）職員の育成・配置</t>
    <rPh sb="3" eb="5">
      <t>ショクイン</t>
    </rPh>
    <rPh sb="6" eb="8">
      <t>イクセイ</t>
    </rPh>
    <rPh sb="9" eb="11">
      <t>ハイチ</t>
    </rPh>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</si>
  <si>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</si>
  <si>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</si>
  <si>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</si>
  <si>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</si>
  <si>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家庭的保育事業等との連携（３歳の受入機能も含めた連携施設としての対応を含む）</t>
    <rPh sb="0" eb="3">
      <t>カテイテキ</t>
    </rPh>
    <rPh sb="3" eb="5">
      <t>ホイク</t>
    </rPh>
    <rPh sb="5" eb="7">
      <t>ジギョウ</t>
    </rPh>
    <rPh sb="7" eb="8">
      <t>ナド</t>
    </rPh>
    <rPh sb="10" eb="12">
      <t>レンケイ</t>
    </rPh>
    <rPh sb="14" eb="15">
      <t>サイ</t>
    </rPh>
    <rPh sb="16" eb="18">
      <t>ウケイレ</t>
    </rPh>
    <rPh sb="18" eb="20">
      <t>キノウ</t>
    </rPh>
    <rPh sb="21" eb="22">
      <t>フク</t>
    </rPh>
    <rPh sb="24" eb="26">
      <t>レンケイ</t>
    </rPh>
    <rPh sb="26" eb="28">
      <t>シセツ</t>
    </rPh>
    <rPh sb="32" eb="34">
      <t>タイオウ</t>
    </rPh>
    <rPh sb="35" eb="36">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</si>
  <si>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</si>
  <si>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</si>
  <si>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</si>
  <si>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</si>
  <si>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</si>
  <si>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</si>
  <si>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</si>
  <si>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２　応募資格及び参加者</t>
    <rPh sb="2" eb="4">
      <t>オウボ</t>
    </rPh>
    <rPh sb="4" eb="6">
      <t>シカク</t>
    </rPh>
    <rPh sb="6" eb="7">
      <t>オヨ</t>
    </rPh>
    <rPh sb="8" eb="11">
      <t>サンカシャ</t>
    </rPh>
    <phoneticPr fontId="1"/>
  </si>
  <si>
    <t>確認内容</t>
    <rPh sb="0" eb="2">
      <t>カクニン</t>
    </rPh>
    <rPh sb="2" eb="4">
      <t>ナイヨウ</t>
    </rPh>
    <phoneticPr fontId="1"/>
  </si>
  <si>
    <t>確認状況</t>
    <rPh sb="0" eb="2">
      <t>カクニン</t>
    </rPh>
    <rPh sb="2" eb="4">
      <t>ジョウキョウ</t>
    </rPh>
    <phoneticPr fontId="1"/>
  </si>
  <si>
    <t>【事業者確認欄】（下記の内容を確認し，「確認状況」欄に記入すること）</t>
    <rPh sb="1" eb="4">
      <t>ジギョウシャ</t>
    </rPh>
    <rPh sb="4" eb="6">
      <t>カクニン</t>
    </rPh>
    <rPh sb="6" eb="7">
      <t>ラン</t>
    </rPh>
    <rPh sb="9" eb="11">
      <t>カキ</t>
    </rPh>
    <phoneticPr fontId="1"/>
  </si>
  <si>
    <t>*1：事業者（法人）の設立以前から運営されている場合であっても，事業者（法人）として運営を開始した日付を記載してください。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</si>
  <si>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本様式における記載内容と，様式2-1（事業者の状況）の「現在実施している事業の内容」における記載内容との整合を確認した。</t>
    <rPh sb="0" eb="1">
      <t>ホン</t>
    </rPh>
    <rPh sb="1" eb="3">
      <t>ヨウシキ</t>
    </rPh>
    <rPh sb="7" eb="9">
      <t>キサイ</t>
    </rPh>
    <rPh sb="9" eb="11">
      <t>ナイヨウ</t>
    </rPh>
    <rPh sb="13" eb="15">
      <t>ヨウシキ</t>
    </rPh>
    <rPh sb="19" eb="22">
      <t>ジギョウシャ</t>
    </rPh>
    <rPh sb="23" eb="25">
      <t>ジョウキョウ</t>
    </rPh>
    <rPh sb="28" eb="30">
      <t>ゲンザイ</t>
    </rPh>
    <rPh sb="30" eb="32">
      <t>ジッシ</t>
    </rPh>
    <rPh sb="36" eb="38">
      <t>ジギョウ</t>
    </rPh>
    <rPh sb="39" eb="41">
      <t>ナイヨウ</t>
    </rPh>
    <rPh sb="46" eb="48">
      <t>キサイ</t>
    </rPh>
    <rPh sb="48" eb="50">
      <t>ナイヨウ</t>
    </rPh>
    <rPh sb="52" eb="54">
      <t>セイゴウ</t>
    </rPh>
    <rPh sb="55" eb="57">
      <t>カクニン</t>
    </rPh>
    <phoneticPr fontId="1"/>
  </si>
  <si>
    <t>「事業者における事業開始年月日」欄（児童福祉施設，児童福祉施設以外の社会福祉施設共）には，事業者（法人）として運営を開始した日付を記載した（事業者（法人）設立以前の日付では無い）。</t>
    <rPh sb="16" eb="17">
      <t>ラン</t>
    </rPh>
    <rPh sb="18" eb="20">
      <t>ジドウ</t>
    </rPh>
    <rPh sb="20" eb="22">
      <t>フクシ</t>
    </rPh>
    <rPh sb="22" eb="24">
      <t>シセツ</t>
    </rPh>
    <rPh sb="25" eb="27">
      <t>ジドウ</t>
    </rPh>
    <rPh sb="27" eb="29">
      <t>フクシ</t>
    </rPh>
    <rPh sb="29" eb="31">
      <t>シセツ</t>
    </rPh>
    <rPh sb="31" eb="33">
      <t>イガイ</t>
    </rPh>
    <rPh sb="34" eb="36">
      <t>シャカイ</t>
    </rPh>
    <rPh sb="36" eb="38">
      <t>フクシ</t>
    </rPh>
    <rPh sb="38" eb="40">
      <t>シセツ</t>
    </rPh>
    <rPh sb="40" eb="41">
      <t>トモ</t>
    </rPh>
    <rPh sb="45" eb="48">
      <t>ジギョウシャ</t>
    </rPh>
    <rPh sb="49" eb="51">
      <t>ホウジン</t>
    </rPh>
    <rPh sb="55" eb="57">
      <t>ウンエイ</t>
    </rPh>
    <rPh sb="58" eb="60">
      <t>カイシ</t>
    </rPh>
    <rPh sb="62" eb="64">
      <t>ヒヅケ</t>
    </rPh>
    <rPh sb="65" eb="67">
      <t>キサイ</t>
    </rPh>
    <rPh sb="70" eb="73">
      <t>ジギョウシャ</t>
    </rPh>
    <rPh sb="74" eb="76">
      <t>ホウジン</t>
    </rPh>
    <rPh sb="77" eb="79">
      <t>セツリツ</t>
    </rPh>
    <rPh sb="79" eb="81">
      <t>イゼン</t>
    </rPh>
    <rPh sb="82" eb="84">
      <t>ヒヅケ</t>
    </rPh>
    <rPh sb="86" eb="87">
      <t>ナ</t>
    </rPh>
    <phoneticPr fontId="1"/>
  </si>
  <si>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</si>
  <si>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</si>
  <si>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</si>
  <si>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</si>
  <si>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改善報告書を求められていない口頭指導事項への対応状況</t>
    <rPh sb="0" eb="2">
      <t>カイゼン</t>
    </rPh>
    <rPh sb="2" eb="5">
      <t>ホウコクショ</t>
    </rPh>
    <rPh sb="6" eb="7">
      <t>モト</t>
    </rPh>
    <rPh sb="14" eb="16">
      <t>コウトウ</t>
    </rPh>
    <rPh sb="16" eb="18">
      <t>シドウ</t>
    </rPh>
    <rPh sb="18" eb="20">
      <t>ジコウ</t>
    </rPh>
    <rPh sb="22" eb="24">
      <t>タイオウ</t>
    </rPh>
    <rPh sb="24" eb="26">
      <t>ジョウキョウ</t>
    </rPh>
    <phoneticPr fontId="1"/>
  </si>
  <si>
    <t>　月　　日～　　月　　日，　月　　日～　　月　　日，　月　　日～　　月　　日</t>
    <rPh sb="1" eb="2">
      <t>ガツ</t>
    </rPh>
    <rPh sb="4" eb="5">
      <t>ニチ</t>
    </rPh>
    <rPh sb="8" eb="9">
      <t>ガツ</t>
    </rPh>
    <rPh sb="11" eb="12">
      <t>ニチ</t>
    </rPh>
    <rPh sb="14" eb="15">
      <t>ガツ</t>
    </rPh>
    <rPh sb="17" eb="18">
      <t>ニチ</t>
    </rPh>
    <rPh sb="21" eb="22">
      <t>ガツ</t>
    </rPh>
    <rPh sb="24" eb="25">
      <t>ニチ</t>
    </rPh>
    <rPh sb="27" eb="28">
      <t>ガツ</t>
    </rPh>
    <rPh sb="30" eb="31">
      <t>ニチ</t>
    </rPh>
    <rPh sb="34" eb="35">
      <t>ガツ</t>
    </rPh>
    <rPh sb="37" eb="38">
      <t>ニチ</t>
    </rPh>
    <phoneticPr fontId="1"/>
  </si>
  <si>
    <t>本募集において運営を予定する施設で第三者評価の受審を計画する場合，公定価格試算シート（様式5-1の添付資料）に反映した。</t>
    <rPh sb="0" eb="1">
      <t>ホン</t>
    </rPh>
    <rPh sb="1" eb="3">
      <t>ボシュウ</t>
    </rPh>
    <rPh sb="7" eb="9">
      <t>ウンエイ</t>
    </rPh>
    <rPh sb="10" eb="12">
      <t>ヨテイ</t>
    </rPh>
    <rPh sb="14" eb="16">
      <t>シセツ</t>
    </rPh>
    <rPh sb="17" eb="18">
      <t>ダイ</t>
    </rPh>
    <rPh sb="18" eb="20">
      <t>サンシャ</t>
    </rPh>
    <rPh sb="20" eb="22">
      <t>ヒョウカ</t>
    </rPh>
    <rPh sb="23" eb="24">
      <t>ウケ</t>
    </rPh>
    <rPh sb="24" eb="25">
      <t>シン</t>
    </rPh>
    <rPh sb="26" eb="28">
      <t>ケイカク</t>
    </rPh>
    <rPh sb="30" eb="32">
      <t>バアイ</t>
    </rPh>
    <rPh sb="33" eb="35">
      <t>コウテイ</t>
    </rPh>
    <rPh sb="35" eb="37">
      <t>カカク</t>
    </rPh>
    <rPh sb="37" eb="39">
      <t>シサン</t>
    </rPh>
    <rPh sb="43" eb="45">
      <t>ヨウシキ</t>
    </rPh>
    <rPh sb="49" eb="51">
      <t>テンプ</t>
    </rPh>
    <rPh sb="51" eb="53">
      <t>シリョウ</t>
    </rPh>
    <rPh sb="55" eb="57">
      <t>ハンエイ</t>
    </rPh>
    <phoneticPr fontId="1"/>
  </si>
  <si>
    <t>２・３号
認定子ども</t>
    <rPh sb="3" eb="4">
      <t>ゴウ</t>
    </rPh>
    <rPh sb="5" eb="7">
      <t>ニンテイ</t>
    </rPh>
    <rPh sb="7" eb="8">
      <t>コ</t>
    </rPh>
    <phoneticPr fontId="1"/>
  </si>
  <si>
    <t>定員小計</t>
    <rPh sb="0" eb="2">
      <t>テイイン</t>
    </rPh>
    <rPh sb="2" eb="4">
      <t>ショウケイ</t>
    </rPh>
    <phoneticPr fontId="1"/>
  </si>
  <si>
    <t>学級数</t>
    <rPh sb="0" eb="2">
      <t>ガッキュウ</t>
    </rPh>
    <rPh sb="2" eb="3">
      <t>スウ</t>
    </rPh>
    <phoneticPr fontId="1"/>
  </si>
  <si>
    <t>収支予算計画書の入力表①</t>
    <rPh sb="0" eb="2">
      <t>シュウシ</t>
    </rPh>
    <rPh sb="2" eb="4">
      <t>ヨサン</t>
    </rPh>
    <rPh sb="4" eb="7">
      <t>ケイカクショ</t>
    </rPh>
    <rPh sb="8" eb="10">
      <t>ニュウリョク</t>
    </rPh>
    <rPh sb="10" eb="11">
      <t>ヒョウ</t>
    </rPh>
    <phoneticPr fontId="1"/>
  </si>
  <si>
    <t>　（様式５－１の入力表①）</t>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</si>
  <si>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</si>
  <si>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</si>
  <si>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</si>
  <si>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</si>
  <si>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</si>
  <si>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</si>
  <si>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11"/>
  </si>
  <si>
    <t>返済のための借入金返済計画（任意様式）</t>
    <phoneticPr fontId="11"/>
  </si>
  <si>
    <t>様式5-1の入力表③</t>
    <rPh sb="0" eb="2">
      <t>ヨウシキ</t>
    </rPh>
    <rPh sb="6" eb="8">
      <t>ニュウリョク</t>
    </rPh>
    <rPh sb="8" eb="9">
      <t>ヒョウ</t>
    </rPh>
    <phoneticPr fontId="1"/>
  </si>
  <si>
    <t>　（様式５－１の入力表③）</t>
    <rPh sb="8" eb="10">
      <t>ニュウリョク</t>
    </rPh>
    <rPh sb="10" eb="11">
      <t>ヒョウ</t>
    </rPh>
    <phoneticPr fontId="1"/>
  </si>
  <si>
    <t>収支予算計画書の入力表③</t>
    <rPh sb="0" eb="2">
      <t>シュウシ</t>
    </rPh>
    <rPh sb="2" eb="4">
      <t>ヨサン</t>
    </rPh>
    <rPh sb="4" eb="7">
      <t>ケイカクショ</t>
    </rPh>
    <rPh sb="8" eb="10">
      <t>ニュウリョク</t>
    </rPh>
    <rPh sb="10" eb="11">
      <t>ヒョウ</t>
    </rPh>
    <phoneticPr fontId="1"/>
  </si>
  <si>
    <t>○職員給料支出</t>
    <phoneticPr fontId="11"/>
  </si>
  <si>
    <t>積算額</t>
    <rPh sb="0" eb="2">
      <t>セキサン</t>
    </rPh>
    <rPh sb="2" eb="3">
      <t>ガク</t>
    </rPh>
    <phoneticPr fontId="1"/>
  </si>
  <si>
    <t>園長</t>
    <rPh sb="0" eb="2">
      <t>エンチョウ</t>
    </rPh>
    <phoneticPr fontId="1"/>
  </si>
  <si>
    <t>副園長</t>
    <rPh sb="0" eb="3">
      <t>フクエンチョウ</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</si>
  <si>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</si>
  <si>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</si>
  <si>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</si>
  <si>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</si>
  <si>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</si>
  <si>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</si>
  <si>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</si>
  <si>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</si>
  <si>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</si>
  <si>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</si>
  <si>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</si>
  <si>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</si>
  <si>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常勤</t>
    <rPh sb="0" eb="2">
      <t>ジョウキン</t>
    </rPh>
    <phoneticPr fontId="1"/>
  </si>
  <si>
    <t>○職員賞与支出</t>
    <rPh sb="3" eb="5">
      <t>ショウヨ</t>
    </rPh>
    <phoneticPr fontId="11"/>
  </si>
  <si>
    <t>○非常勤職員給与支出</t>
    <rPh sb="1" eb="4">
      <t>ヒジョウキン</t>
    </rPh>
    <rPh sb="6" eb="8">
      <t>キュウヨ</t>
    </rPh>
    <phoneticPr fontId="11"/>
  </si>
  <si>
    <t>○給食費支出</t>
    <rPh sb="1" eb="4">
      <t>キュウショクヒ</t>
    </rPh>
    <phoneticPr fontId="11"/>
  </si>
  <si>
    <t>単価</t>
    <rPh sb="0" eb="2">
      <t>タンカ</t>
    </rPh>
    <phoneticPr fontId="1"/>
  </si>
  <si>
    <t>日数</t>
    <rPh sb="0" eb="2">
      <t>ニッスウ</t>
    </rPh>
    <phoneticPr fontId="1"/>
  </si>
  <si>
    <t>○保育材料費支出</t>
    <rPh sb="1" eb="3">
      <t>ホイク</t>
    </rPh>
    <rPh sb="3" eb="6">
      <t>ザイリョウヒ</t>
    </rPh>
    <rPh sb="6" eb="8">
      <t>シシュツ</t>
    </rPh>
    <phoneticPr fontId="11"/>
  </si>
  <si>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</si>
  <si>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</si>
  <si>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</si>
  <si>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</si>
  <si>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</si>
  <si>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様式５－１の入力表①</t>
    <rPh sb="0" eb="2">
      <t>ヨウシキ</t>
    </rPh>
    <rPh sb="6" eb="8">
      <t>ニュウリョク</t>
    </rPh>
    <rPh sb="8" eb="9">
      <t>ヒョウ</t>
    </rPh>
    <phoneticPr fontId="1"/>
  </si>
  <si>
    <t>様式５－１の入力表②</t>
    <rPh sb="0" eb="2">
      <t>ヨウシキ</t>
    </rPh>
    <rPh sb="6" eb="8">
      <t>ニュウリョク</t>
    </rPh>
    <rPh sb="8" eb="9">
      <t>ヒョウ</t>
    </rPh>
    <phoneticPr fontId="1"/>
  </si>
  <si>
    <t>様式５－１の入力表③</t>
    <rPh sb="0" eb="2">
      <t>ヨウシキ</t>
    </rPh>
    <rPh sb="6" eb="8">
      <t>ニュウリョク</t>
    </rPh>
    <rPh sb="8" eb="9">
      <t>ヒョウ</t>
    </rPh>
    <phoneticPr fontId="1"/>
  </si>
  <si>
    <t>○保険料支出</t>
    <rPh sb="1" eb="4">
      <t>ホケンリョウ</t>
    </rPh>
    <phoneticPr fontId="11"/>
  </si>
  <si>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</si>
  <si>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</si>
  <si>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</si>
  <si>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</si>
  <si>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</si>
  <si>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</si>
  <si>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</si>
  <si>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</si>
  <si>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</si>
  <si>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</si>
  <si>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</si>
  <si>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</si>
  <si>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</si>
  <si>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11"/>
  </si>
  <si>
    <t>○業務委託料支出</t>
    <rPh sb="1" eb="3">
      <t>ギョウム</t>
    </rPh>
    <rPh sb="3" eb="6">
      <t>イタクリョウ</t>
    </rPh>
    <rPh sb="6" eb="8">
      <t>シシュツ</t>
    </rPh>
    <phoneticPr fontId="11"/>
  </si>
  <si>
    <t>副園長・教頭</t>
    <rPh sb="0" eb="3">
      <t>フクエンチョウ</t>
    </rPh>
    <rPh sb="4" eb="6">
      <t>キョウトウ</t>
    </rPh>
    <phoneticPr fontId="1"/>
  </si>
  <si>
    <t>様式5-1の入力表③より自動転記</t>
    <rPh sb="0" eb="2">
      <t>ヨウシキ</t>
    </rPh>
    <rPh sb="6" eb="8">
      <t>ニュウリョク</t>
    </rPh>
    <rPh sb="8" eb="9">
      <t>ヒョウ</t>
    </rPh>
    <rPh sb="12" eb="14">
      <t>ジドウ</t>
    </rPh>
    <rPh sb="14" eb="16">
      <t>テンキ</t>
    </rPh>
    <phoneticPr fontId="1"/>
  </si>
  <si>
    <t>募集要項を踏まえた提案内容に基づいて積算を行った。</t>
    <rPh sb="0" eb="2">
      <t>ボシュウ</t>
    </rPh>
    <rPh sb="2" eb="4">
      <t>ヨウコウ</t>
    </rPh>
    <rPh sb="5" eb="6">
      <t>フ</t>
    </rPh>
    <rPh sb="9" eb="11">
      <t>テイアン</t>
    </rPh>
    <rPh sb="11" eb="13">
      <t>ナイヨウ</t>
    </rPh>
    <rPh sb="14" eb="15">
      <t>モト</t>
    </rPh>
    <rPh sb="18" eb="20">
      <t>セキサン</t>
    </rPh>
    <rPh sb="21" eb="22">
      <t>オコナ</t>
    </rPh>
    <phoneticPr fontId="1"/>
  </si>
  <si>
    <t>計上にあたっては，内容と勘定科目との整合を確認した。</t>
    <rPh sb="0" eb="2">
      <t>ケイジョウ</t>
    </rPh>
    <rPh sb="9" eb="11">
      <t>ナイヨウ</t>
    </rPh>
    <rPh sb="12" eb="14">
      <t>カンジョウ</t>
    </rPh>
    <rPh sb="14" eb="16">
      <t>カモク</t>
    </rPh>
    <rPh sb="18" eb="20">
      <t>セイゴウ</t>
    </rPh>
    <rPh sb="21" eb="23">
      <t>カクニン</t>
    </rPh>
    <phoneticPr fontId="1"/>
  </si>
  <si>
    <t>○は「指導保育教諭」を示すものとする。</t>
    <rPh sb="3" eb="5">
      <t>シドウ</t>
    </rPh>
    <rPh sb="5" eb="7">
      <t>ホイク</t>
    </rPh>
    <rPh sb="7" eb="9">
      <t>キョウユ</t>
    </rPh>
    <rPh sb="11" eb="12">
      <t>シメ</t>
    </rPh>
    <phoneticPr fontId="1"/>
  </si>
  <si>
    <t>○以外</t>
    <rPh sb="1" eb="3">
      <t>イガイ</t>
    </rPh>
    <phoneticPr fontId="1"/>
  </si>
  <si>
    <t>その他保育教諭</t>
    <rPh sb="2" eb="3">
      <t>タ</t>
    </rPh>
    <rPh sb="3" eb="5">
      <t>ホイク</t>
    </rPh>
    <rPh sb="5" eb="7">
      <t>キョウユ</t>
    </rPh>
    <phoneticPr fontId="1"/>
  </si>
  <si>
    <t>保育教諭　小計</t>
    <rPh sb="0" eb="2">
      <t>ホイク</t>
    </rPh>
    <rPh sb="2" eb="4">
      <t>キョウユ</t>
    </rPh>
    <rPh sb="5" eb="7">
      <t>ショウケイ</t>
    </rPh>
    <phoneticPr fontId="1"/>
  </si>
  <si>
    <t>学級担任</t>
    <rPh sb="0" eb="2">
      <t>ガッキュウ</t>
    </rPh>
    <rPh sb="2" eb="4">
      <t>タンニン</t>
    </rPh>
    <phoneticPr fontId="1"/>
  </si>
  <si>
    <t>左記入力</t>
    <rPh sb="0" eb="2">
      <t>サキ</t>
    </rPh>
    <rPh sb="2" eb="4">
      <t>ニュウリョク</t>
    </rPh>
    <phoneticPr fontId="1"/>
  </si>
  <si>
    <t>様式4-2</t>
    <rPh sb="0" eb="2">
      <t>ヨウシキ</t>
    </rPh>
    <phoneticPr fontId="1"/>
  </si>
  <si>
    <t>学級数整合確認</t>
    <rPh sb="0" eb="2">
      <t>ガッキュウ</t>
    </rPh>
    <rPh sb="2" eb="3">
      <t>スウ</t>
    </rPh>
    <rPh sb="3" eb="5">
      <t>セイゴウ</t>
    </rPh>
    <rPh sb="5" eb="7">
      <t>カクニン</t>
    </rPh>
    <phoneticPr fontId="1"/>
  </si>
  <si>
    <t>保育教諭以外</t>
    <rPh sb="0" eb="2">
      <t>ホイク</t>
    </rPh>
    <rPh sb="2" eb="4">
      <t>キョウユ</t>
    </rPh>
    <rPh sb="4" eb="6">
      <t>イガイ</t>
    </rPh>
    <phoneticPr fontId="1"/>
  </si>
  <si>
    <t>上記以外の職員</t>
    <rPh sb="0" eb="2">
      <t>ジョウキ</t>
    </rPh>
    <rPh sb="2" eb="4">
      <t>イガイ</t>
    </rPh>
    <rPh sb="5" eb="7">
      <t>ショクイン</t>
    </rPh>
    <phoneticPr fontId="1"/>
  </si>
  <si>
    <t>園長</t>
    <phoneticPr fontId="1"/>
  </si>
  <si>
    <t>園長</t>
    <phoneticPr fontId="1"/>
  </si>
  <si>
    <t xml:space="preserve">２　園の組織・体制 　（１）全体計画 </t>
    <rPh sb="2" eb="3">
      <t>エン</t>
    </rPh>
    <rPh sb="4" eb="6">
      <t>ソシキ</t>
    </rPh>
    <rPh sb="7" eb="9">
      <t>タイセイ</t>
    </rPh>
    <rPh sb="14" eb="16">
      <t>ゼンタイ</t>
    </rPh>
    <rPh sb="16" eb="18">
      <t>ケイカク</t>
    </rPh>
    <phoneticPr fontId="1"/>
  </si>
  <si>
    <t>１号認定子どもの選考方法</t>
    <rPh sb="1" eb="2">
      <t>ゴウ</t>
    </rPh>
    <rPh sb="2" eb="4">
      <t>ニンテイ</t>
    </rPh>
    <rPh sb="4" eb="5">
      <t>コ</t>
    </rPh>
    <rPh sb="8" eb="10">
      <t>センコウ</t>
    </rPh>
    <rPh sb="10" eb="12">
      <t>ホウホウ</t>
    </rPh>
    <phoneticPr fontId="1"/>
  </si>
  <si>
    <t>（様式４－３）</t>
  </si>
  <si>
    <t>利用定員を超える場合の選考についての考え方を記載してください。</t>
    <rPh sb="0" eb="2">
      <t>リヨウ</t>
    </rPh>
    <rPh sb="2" eb="4">
      <t>テイイン</t>
    </rPh>
    <rPh sb="5" eb="6">
      <t>コ</t>
    </rPh>
    <rPh sb="8" eb="10">
      <t>バアイ</t>
    </rPh>
    <rPh sb="11" eb="13">
      <t>センコウ</t>
    </rPh>
    <rPh sb="18" eb="19">
      <t>カンガ</t>
    </rPh>
    <rPh sb="20" eb="21">
      <t>カタ</t>
    </rPh>
    <rPh sb="22" eb="24">
      <t>キサイ</t>
    </rPh>
    <phoneticPr fontId="1"/>
  </si>
  <si>
    <t>選考方法</t>
    <rPh sb="0" eb="2">
      <t>センコウ</t>
    </rPh>
    <rPh sb="2" eb="4">
      <t>ホウホウ</t>
    </rPh>
    <phoneticPr fontId="1"/>
  </si>
  <si>
    <t>幼保連携型認定こども園として特に配慮する点</t>
    <rPh sb="0" eb="1">
      <t>ヨウ</t>
    </rPh>
    <rPh sb="1" eb="2">
      <t>ホ</t>
    </rPh>
    <rPh sb="2" eb="5">
      <t>レンケイガタ</t>
    </rPh>
    <rPh sb="5" eb="7">
      <t>ニンテイ</t>
    </rPh>
    <rPh sb="10" eb="11">
      <t>エン</t>
    </rPh>
    <rPh sb="14" eb="15">
      <t>トク</t>
    </rPh>
    <rPh sb="16" eb="18">
      <t>ハイリョ</t>
    </rPh>
    <rPh sb="20" eb="21">
      <t>テン</t>
    </rPh>
    <phoneticPr fontId="1"/>
  </si>
  <si>
    <t>（様式８－２）</t>
  </si>
  <si>
    <t>（様式８－１）</t>
    <phoneticPr fontId="1"/>
  </si>
  <si>
    <t>該当</t>
    <rPh sb="0" eb="2">
      <t>ガイトウ</t>
    </rPh>
    <phoneticPr fontId="1"/>
  </si>
  <si>
    <t>審査基準</t>
    <rPh sb="0" eb="2">
      <t>シンサ</t>
    </rPh>
    <rPh sb="2" eb="4">
      <t>キジュン</t>
    </rPh>
    <phoneticPr fontId="1"/>
  </si>
  <si>
    <t>※該当するものの「該当」欄において「○」を選択すること（いずれか１つ）</t>
    <rPh sb="1" eb="3">
      <t>ガイトウ</t>
    </rPh>
    <rPh sb="9" eb="11">
      <t>ガイトウ</t>
    </rPh>
    <rPh sb="12" eb="13">
      <t>ラン</t>
    </rPh>
    <rPh sb="21" eb="23">
      <t>センタク</t>
    </rPh>
    <phoneticPr fontId="1"/>
  </si>
  <si>
    <t>審査基準８（１）に該当</t>
    <rPh sb="0" eb="2">
      <t>シンサ</t>
    </rPh>
    <rPh sb="2" eb="4">
      <t>キジュン</t>
    </rPh>
    <rPh sb="9" eb="11">
      <t>ガイトウ</t>
    </rPh>
    <phoneticPr fontId="1"/>
  </si>
  <si>
    <t>審査基準８（２）に該当</t>
    <rPh sb="0" eb="2">
      <t>シンサ</t>
    </rPh>
    <rPh sb="2" eb="4">
      <t>キジュン</t>
    </rPh>
    <rPh sb="9" eb="11">
      <t>ガイトウ</t>
    </rPh>
    <phoneticPr fontId="1"/>
  </si>
  <si>
    <t>審査基準８（３）に該当</t>
    <rPh sb="0" eb="2">
      <t>シンサ</t>
    </rPh>
    <rPh sb="2" eb="4">
      <t>キジュン</t>
    </rPh>
    <rPh sb="9" eb="11">
      <t>ガイトウ</t>
    </rPh>
    <phoneticPr fontId="1"/>
  </si>
  <si>
    <t>幼保連携型認定こども園の設置認可等に関する審査基準（兵庫県）への該当状況の申告</t>
    <rPh sb="0" eb="1">
      <t>ヨウ</t>
    </rPh>
    <rPh sb="1" eb="2">
      <t>タモツ</t>
    </rPh>
    <rPh sb="2" eb="4">
      <t>レンケイ</t>
    </rPh>
    <rPh sb="4" eb="5">
      <t>カタ</t>
    </rPh>
    <rPh sb="5" eb="7">
      <t>ニンテイ</t>
    </rPh>
    <rPh sb="10" eb="11">
      <t>エン</t>
    </rPh>
    <rPh sb="12" eb="14">
      <t>セッチ</t>
    </rPh>
    <rPh sb="14" eb="16">
      <t>ニンカ</t>
    </rPh>
    <rPh sb="16" eb="17">
      <t>ナド</t>
    </rPh>
    <rPh sb="18" eb="19">
      <t>カン</t>
    </rPh>
    <rPh sb="21" eb="23">
      <t>シンサ</t>
    </rPh>
    <rPh sb="23" eb="25">
      <t>キジュン</t>
    </rPh>
    <rPh sb="26" eb="29">
      <t>ヒョウゴケン</t>
    </rPh>
    <rPh sb="32" eb="34">
      <t>ガイトウ</t>
    </rPh>
    <rPh sb="34" eb="36">
      <t>ジョウキョウ</t>
    </rPh>
    <rPh sb="37" eb="39">
      <t>シンコク</t>
    </rPh>
    <phoneticPr fontId="1"/>
  </si>
  <si>
    <t>避難経路図において，２以上の避難経路を確保している。</t>
    <rPh sb="0" eb="2">
      <t>ヒナン</t>
    </rPh>
    <rPh sb="2" eb="4">
      <t>ケイロ</t>
    </rPh>
    <rPh sb="4" eb="5">
      <t>ズ</t>
    </rPh>
    <rPh sb="11" eb="13">
      <t>イジョウ</t>
    </rPh>
    <rPh sb="14" eb="16">
      <t>ヒナン</t>
    </rPh>
    <rPh sb="16" eb="18">
      <t>ケイロ</t>
    </rPh>
    <rPh sb="19" eb="21">
      <t>カクホ</t>
    </rPh>
    <phoneticPr fontId="1"/>
  </si>
  <si>
    <t>募集要項の延長保育事業に係る条件との整合を確認した。</t>
    <rPh sb="0" eb="2">
      <t>ボシュウ</t>
    </rPh>
    <rPh sb="2" eb="4">
      <t>ヨウコウ</t>
    </rPh>
    <rPh sb="5" eb="7">
      <t>エンチョウ</t>
    </rPh>
    <rPh sb="7" eb="9">
      <t>ホイク</t>
    </rPh>
    <rPh sb="9" eb="11">
      <t>ジギョウ</t>
    </rPh>
    <rPh sb="12" eb="13">
      <t>カカ</t>
    </rPh>
    <rPh sb="14" eb="16">
      <t>ジョウケン</t>
    </rPh>
    <rPh sb="18" eb="20">
      <t>セイゴウ</t>
    </rPh>
    <rPh sb="21" eb="23">
      <t>カクニン</t>
    </rPh>
    <phoneticPr fontId="1"/>
  </si>
  <si>
    <t>安全対策等において機器の購入や業務委託等を考える場合，様式５－１の収支予算計画に当該費用を反映した。</t>
    <rPh sb="0" eb="2">
      <t>アンゼン</t>
    </rPh>
    <rPh sb="2" eb="4">
      <t>タイサク</t>
    </rPh>
    <rPh sb="4" eb="5">
      <t>ナド</t>
    </rPh>
    <rPh sb="9" eb="11">
      <t>キキ</t>
    </rPh>
    <rPh sb="12" eb="14">
      <t>コウニュウ</t>
    </rPh>
    <rPh sb="15" eb="17">
      <t>ギョウム</t>
    </rPh>
    <rPh sb="17" eb="19">
      <t>イタク</t>
    </rPh>
    <rPh sb="19" eb="20">
      <t>ナド</t>
    </rPh>
    <rPh sb="21" eb="22">
      <t>カンガ</t>
    </rPh>
    <rPh sb="24" eb="26">
      <t>バアイ</t>
    </rPh>
    <rPh sb="27" eb="29">
      <t>ヨウシキ</t>
    </rPh>
    <rPh sb="33" eb="35">
      <t>シュウシ</t>
    </rPh>
    <rPh sb="35" eb="37">
      <t>ヨサン</t>
    </rPh>
    <rPh sb="37" eb="39">
      <t>ケイカク</t>
    </rPh>
    <rPh sb="40" eb="42">
      <t>トウガイ</t>
    </rPh>
    <rPh sb="42" eb="44">
      <t>ヒヨウ</t>
    </rPh>
    <rPh sb="45" eb="47">
      <t>ハンエイ</t>
    </rPh>
    <phoneticPr fontId="1"/>
  </si>
  <si>
    <t>食物アレルギー対応については厚生労働省「保育所におけるアレルギー対応ガイドライン」及び「芦屋市立保育所食物アレルギー対応マニュアル」に準拠した取り扱いとしている。</t>
    <phoneticPr fontId="1"/>
  </si>
  <si>
    <t>近隣の就学前施設及び小学校との連携・交流について記載した。</t>
    <rPh sb="0" eb="2">
      <t>キンリン</t>
    </rPh>
    <rPh sb="3" eb="6">
      <t>シュウガクマエ</t>
    </rPh>
    <rPh sb="6" eb="8">
      <t>シセツ</t>
    </rPh>
    <rPh sb="8" eb="9">
      <t>オヨ</t>
    </rPh>
    <rPh sb="10" eb="13">
      <t>ショウガッコウ</t>
    </rPh>
    <rPh sb="15" eb="17">
      <t>レンケイ</t>
    </rPh>
    <rPh sb="18" eb="20">
      <t>コウリュウ</t>
    </rPh>
    <rPh sb="24" eb="26">
      <t>キサイ</t>
    </rPh>
    <phoneticPr fontId="1"/>
  </si>
  <si>
    <t>地域の幅広い世代との交流について記載した。</t>
    <rPh sb="0" eb="2">
      <t>チイキ</t>
    </rPh>
    <rPh sb="3" eb="5">
      <t>ハバヒロ</t>
    </rPh>
    <rPh sb="6" eb="8">
      <t>セダイ</t>
    </rPh>
    <rPh sb="10" eb="12">
      <t>コウリュウ</t>
    </rPh>
    <rPh sb="16" eb="18">
      <t>キサイ</t>
    </rPh>
    <phoneticPr fontId="1"/>
  </si>
  <si>
    <t>添付する施設平面図はA３カラー版で作成した。</t>
    <rPh sb="0" eb="2">
      <t>テンプ</t>
    </rPh>
    <rPh sb="4" eb="6">
      <t>シセツ</t>
    </rPh>
    <rPh sb="6" eb="9">
      <t>ヘイメンズ</t>
    </rPh>
    <phoneticPr fontId="1"/>
  </si>
  <si>
    <t>添付する施設平面図には，各保育室の面積，採光可能な窓，便器や手洗いなどの記載がある（便器や手洗いなどについては個数がわかる記載となっている）。</t>
    <rPh sb="0" eb="2">
      <t>テンプ</t>
    </rPh>
    <rPh sb="4" eb="6">
      <t>シセツ</t>
    </rPh>
    <rPh sb="6" eb="9">
      <t>ヘイメンズ</t>
    </rPh>
    <rPh sb="36" eb="38">
      <t>キサイ</t>
    </rPh>
    <phoneticPr fontId="1"/>
  </si>
  <si>
    <t>バギー置場</t>
    <rPh sb="3" eb="5">
      <t>オキバ</t>
    </rPh>
    <phoneticPr fontId="1"/>
  </si>
  <si>
    <t>駐車場台数</t>
    <rPh sb="0" eb="3">
      <t>チュウシャジョウ</t>
    </rPh>
    <rPh sb="3" eb="5">
      <t>ダイスウ</t>
    </rPh>
    <phoneticPr fontId="1"/>
  </si>
  <si>
    <t>駐輪場台数</t>
    <rPh sb="0" eb="3">
      <t>チュウリンジョウ</t>
    </rPh>
    <rPh sb="3" eb="5">
      <t>ダイスウ</t>
    </rPh>
    <phoneticPr fontId="1"/>
  </si>
  <si>
    <t>バギー台数は（□折りたたんだ状態　□折りたたまない状態）で積算した。</t>
    <rPh sb="3" eb="5">
      <t>ダイスウ</t>
    </rPh>
    <rPh sb="8" eb="9">
      <t>オ</t>
    </rPh>
    <rPh sb="14" eb="16">
      <t>ジョウタイ</t>
    </rPh>
    <rPh sb="18" eb="19">
      <t>オ</t>
    </rPh>
    <rPh sb="25" eb="27">
      <t>ジョウタイ</t>
    </rPh>
    <rPh sb="29" eb="31">
      <t>セキサン</t>
    </rPh>
    <phoneticPr fontId="1"/>
  </si>
  <si>
    <t>「その他」の欄には保護者の視点に立った保育サービスについての提案を記載した。</t>
    <rPh sb="3" eb="4">
      <t>タ</t>
    </rPh>
    <rPh sb="6" eb="7">
      <t>ラン</t>
    </rPh>
    <phoneticPr fontId="1"/>
  </si>
  <si>
    <t>職員が研修に積極的に取り組む体制，自己研鑚への援助，指導のできる体制について記載した。</t>
    <rPh sb="0" eb="2">
      <t>ショクイン</t>
    </rPh>
    <rPh sb="3" eb="5">
      <t>ケンシュウ</t>
    </rPh>
    <rPh sb="6" eb="9">
      <t>セッキョクテキ</t>
    </rPh>
    <rPh sb="10" eb="11">
      <t>ト</t>
    </rPh>
    <rPh sb="12" eb="13">
      <t>ク</t>
    </rPh>
    <rPh sb="14" eb="16">
      <t>タイセイ</t>
    </rPh>
    <rPh sb="17" eb="19">
      <t>ジコ</t>
    </rPh>
    <rPh sb="19" eb="21">
      <t>ケンサン</t>
    </rPh>
    <rPh sb="23" eb="25">
      <t>エンジョ</t>
    </rPh>
    <rPh sb="26" eb="28">
      <t>シドウ</t>
    </rPh>
    <rPh sb="32" eb="34">
      <t>タイセイ</t>
    </rPh>
    <rPh sb="38" eb="40">
      <t>キサイ</t>
    </rPh>
    <phoneticPr fontId="1"/>
  </si>
  <si>
    <t>新規採用職員に対する研修にどのように取り組むかを記載した。</t>
    <rPh sb="0" eb="2">
      <t>シンキ</t>
    </rPh>
    <rPh sb="2" eb="4">
      <t>サイヨウ</t>
    </rPh>
    <rPh sb="4" eb="6">
      <t>ショクイン</t>
    </rPh>
    <rPh sb="7" eb="8">
      <t>タイ</t>
    </rPh>
    <rPh sb="10" eb="12">
      <t>ケンシュウ</t>
    </rPh>
    <rPh sb="18" eb="19">
      <t>ト</t>
    </rPh>
    <rPh sb="20" eb="21">
      <t>ク</t>
    </rPh>
    <rPh sb="24" eb="26">
      <t>キサイ</t>
    </rPh>
    <phoneticPr fontId="1"/>
  </si>
  <si>
    <t>日常の園運営における安全対策（健康管理・SIDSへの対応・衛生管理等）についてどのように取り組むか具体的な提案を記載した。</t>
    <phoneticPr fontId="1"/>
  </si>
  <si>
    <t>交通安全対策については様式１３－１に記載している。</t>
    <rPh sb="18" eb="20">
      <t>キサイ</t>
    </rPh>
    <phoneticPr fontId="1"/>
  </si>
  <si>
    <t>非常時に備えた訓練や準備等についての具体的な提案を記載した。</t>
    <phoneticPr fontId="1"/>
  </si>
  <si>
    <t>外部侵入や不審者等への対策についても記載した。</t>
    <rPh sb="0" eb="2">
      <t>ガイブ</t>
    </rPh>
    <rPh sb="2" eb="4">
      <t>シンニュウ</t>
    </rPh>
    <rPh sb="5" eb="9">
      <t>フシンシャナド</t>
    </rPh>
    <rPh sb="11" eb="13">
      <t>タイサク</t>
    </rPh>
    <rPh sb="18" eb="20">
      <t>キサイ</t>
    </rPh>
    <phoneticPr fontId="1"/>
  </si>
  <si>
    <t>個人情報の取扱い，守秘義務等に対する考え方を記載した。</t>
    <rPh sb="0" eb="2">
      <t>コジン</t>
    </rPh>
    <rPh sb="2" eb="4">
      <t>ジョウホウ</t>
    </rPh>
    <rPh sb="5" eb="7">
      <t>トリアツカ</t>
    </rPh>
    <rPh sb="9" eb="11">
      <t>シュヒ</t>
    </rPh>
    <rPh sb="11" eb="14">
      <t>ギムナド</t>
    </rPh>
    <rPh sb="15" eb="16">
      <t>タイ</t>
    </rPh>
    <rPh sb="18" eb="19">
      <t>カンガ</t>
    </rPh>
    <rPh sb="20" eb="21">
      <t>カタ</t>
    </rPh>
    <rPh sb="22" eb="24">
      <t>キサイ</t>
    </rPh>
    <phoneticPr fontId="1"/>
  </si>
  <si>
    <t>「アレルギー症状のある子ども（保護者への対応を含む）」欄には，食物アレルギーをもつ子どもの給食等についての対応の考え方を記載した。また，原則的な対応として，代替食対応か除去食対応かについても記載した。加えて，その他のアレルギーを含め，アレルギー発症時の対応など，アレルギー症状のある子ども及びその保護者への対応についての考え方を記載した。</t>
    <rPh sb="27" eb="28">
      <t>ラン</t>
    </rPh>
    <rPh sb="100" eb="101">
      <t>クワ</t>
    </rPh>
    <phoneticPr fontId="1"/>
  </si>
  <si>
    <t>「虐待等により支援の必要な子ども（保護者への対応を含む）」欄には，早期発見，適切な対応等虐待の疑いのある子ども及びその保護者への対応，関係機関との連携についての考え方を記載した。</t>
    <rPh sb="29" eb="30">
      <t>ラン</t>
    </rPh>
    <phoneticPr fontId="1"/>
  </si>
  <si>
    <t>様式２－1</t>
    <rPh sb="0" eb="2">
      <t>ヨウシキ</t>
    </rPh>
    <phoneticPr fontId="1"/>
  </si>
  <si>
    <t>様式２－1添付資料</t>
    <rPh sb="0" eb="2">
      <t>ヨウシキ</t>
    </rPh>
    <rPh sb="5" eb="7">
      <t>テンプ</t>
    </rPh>
    <rPh sb="7" eb="9">
      <t>シリョウ</t>
    </rPh>
    <phoneticPr fontId="1"/>
  </si>
  <si>
    <t>様式２－２</t>
    <rPh sb="0" eb="2">
      <t>ヨウシキ</t>
    </rPh>
    <phoneticPr fontId="1"/>
  </si>
  <si>
    <t>様式２－３</t>
    <rPh sb="0" eb="2">
      <t>ヨウシキ</t>
    </rPh>
    <phoneticPr fontId="1"/>
  </si>
  <si>
    <t>様式２－３添付資料</t>
    <rPh sb="0" eb="2">
      <t>ヨウシキ</t>
    </rPh>
    <rPh sb="5" eb="7">
      <t>テンプ</t>
    </rPh>
    <rPh sb="7" eb="9">
      <t>シリョウ</t>
    </rPh>
    <phoneticPr fontId="1"/>
  </si>
  <si>
    <t>様式２－５</t>
    <rPh sb="0" eb="2">
      <t>ヨウシキ</t>
    </rPh>
    <phoneticPr fontId="1"/>
  </si>
  <si>
    <t>様式２－６</t>
    <rPh sb="0" eb="2">
      <t>ヨウシキ</t>
    </rPh>
    <phoneticPr fontId="1"/>
  </si>
  <si>
    <t>様式２－６添付書類</t>
    <rPh sb="0" eb="2">
      <t>ヨウシキ</t>
    </rPh>
    <rPh sb="5" eb="7">
      <t>テンプ</t>
    </rPh>
    <rPh sb="7" eb="9">
      <t>ショルイ</t>
    </rPh>
    <phoneticPr fontId="1"/>
  </si>
  <si>
    <t>様式２－７</t>
    <rPh sb="0" eb="2">
      <t>ヨウシキ</t>
    </rPh>
    <phoneticPr fontId="1"/>
  </si>
  <si>
    <t>様式２－８</t>
    <rPh sb="0" eb="2">
      <t>ヨウシキ</t>
    </rPh>
    <phoneticPr fontId="1"/>
  </si>
  <si>
    <t>様式２－８添付書類</t>
    <rPh sb="0" eb="2">
      <t>ヨウシキ</t>
    </rPh>
    <rPh sb="5" eb="7">
      <t>テンプ</t>
    </rPh>
    <rPh sb="7" eb="9">
      <t>ショルイ</t>
    </rPh>
    <phoneticPr fontId="1"/>
  </si>
  <si>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</si>
  <si>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</si>
  <si>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</si>
  <si>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</si>
  <si>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</si>
  <si>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</si>
  <si>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</si>
  <si>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</si>
  <si>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様式６－１</t>
    <rPh sb="0" eb="2">
      <t>ヨウシキ</t>
    </rPh>
    <phoneticPr fontId="1"/>
  </si>
  <si>
    <t>様式６－１添付書類</t>
    <rPh sb="0" eb="2">
      <t>ヨウシキ</t>
    </rPh>
    <rPh sb="5" eb="9">
      <t>テンプショルイ</t>
    </rPh>
    <phoneticPr fontId="1"/>
  </si>
  <si>
    <t>様式５－２</t>
    <rPh sb="0" eb="2">
      <t>ヨウシキ</t>
    </rPh>
    <phoneticPr fontId="1"/>
  </si>
  <si>
    <t>研修計画</t>
    <phoneticPr fontId="1"/>
  </si>
  <si>
    <t>様式６－２</t>
    <rPh sb="0" eb="2">
      <t>ヨウシキ</t>
    </rPh>
    <phoneticPr fontId="1"/>
  </si>
  <si>
    <t>様式６－２添付書類　　</t>
    <rPh sb="0" eb="2">
      <t>ヨウシキ</t>
    </rPh>
    <rPh sb="5" eb="9">
      <t>テンプショルイ</t>
    </rPh>
    <phoneticPr fontId="1"/>
  </si>
  <si>
    <t>様式７</t>
    <rPh sb="0" eb="2">
      <t>ヨウシキ</t>
    </rPh>
    <phoneticPr fontId="1"/>
  </si>
  <si>
    <t>避難訓練年間計画</t>
    <rPh sb="0" eb="2">
      <t>ヒナン</t>
    </rPh>
    <rPh sb="2" eb="4">
      <t>クンレン</t>
    </rPh>
    <rPh sb="4" eb="6">
      <t>ネンカン</t>
    </rPh>
    <rPh sb="6" eb="8">
      <t>ケイカク</t>
    </rPh>
    <phoneticPr fontId="1"/>
  </si>
  <si>
    <t>様式８－１</t>
    <rPh sb="0" eb="2">
      <t>ヨウシキ</t>
    </rPh>
    <phoneticPr fontId="1"/>
  </si>
  <si>
    <t>様式８－１添付資料</t>
    <rPh sb="0" eb="2">
      <t>ヨウシキ</t>
    </rPh>
    <rPh sb="5" eb="7">
      <t>テンプ</t>
    </rPh>
    <rPh sb="7" eb="9">
      <t>シリョウ</t>
    </rPh>
    <phoneticPr fontId="1"/>
  </si>
  <si>
    <t>年間行事予定</t>
    <rPh sb="0" eb="2">
      <t>ネンカン</t>
    </rPh>
    <rPh sb="2" eb="4">
      <t>ギョウジ</t>
    </rPh>
    <rPh sb="4" eb="6">
      <t>ヨテイ</t>
    </rPh>
    <phoneticPr fontId="1"/>
  </si>
  <si>
    <t>様式８－２</t>
    <rPh sb="0" eb="2">
      <t>ヨウシキ</t>
    </rPh>
    <phoneticPr fontId="1"/>
  </si>
  <si>
    <t>様式９</t>
    <rPh sb="0" eb="2">
      <t>ヨウシキ</t>
    </rPh>
    <phoneticPr fontId="1"/>
  </si>
  <si>
    <t>様式１０</t>
    <rPh sb="0" eb="2">
      <t>ヨウシキ</t>
    </rPh>
    <phoneticPr fontId="1"/>
  </si>
  <si>
    <t>様式１０添付書類</t>
    <rPh sb="0" eb="2">
      <t>ヨウシキ</t>
    </rPh>
    <rPh sb="4" eb="6">
      <t>テンプ</t>
    </rPh>
    <rPh sb="6" eb="8">
      <t>ショルイ</t>
    </rPh>
    <phoneticPr fontId="1"/>
  </si>
  <si>
    <t>様式１１</t>
    <rPh sb="0" eb="2">
      <t>ヨウシキ</t>
    </rPh>
    <phoneticPr fontId="1"/>
  </si>
  <si>
    <t>様式１２</t>
    <rPh sb="0" eb="2">
      <t>ヨウシキ</t>
    </rPh>
    <phoneticPr fontId="1"/>
  </si>
  <si>
    <t>様式１３－１</t>
    <rPh sb="0" eb="2">
      <t>ヨウシキ</t>
    </rPh>
    <phoneticPr fontId="1"/>
  </si>
  <si>
    <t>様式１３－２</t>
    <rPh sb="0" eb="2">
      <t>ヨウシキ</t>
    </rPh>
    <phoneticPr fontId="1"/>
  </si>
  <si>
    <t>様式１３－２添付資料</t>
    <rPh sb="0" eb="2">
      <t>ヨウシキ</t>
    </rPh>
    <rPh sb="6" eb="8">
      <t>テンプ</t>
    </rPh>
    <rPh sb="8" eb="10">
      <t>シリョウ</t>
    </rPh>
    <phoneticPr fontId="1"/>
  </si>
  <si>
    <t>小学校との接続及び連携・交流，他の就学前施設との連携・交流について，既存施設での連携実績や取り組み事例を通して，5歳児では何が一番大切であると思うかという点について記載した。</t>
    <phoneticPr fontId="1"/>
  </si>
  <si>
    <t>相談や助言，子どもの様子の説明等を通じた相互理解等，保護者に対する支援や連携等についての考え方を記載した。</t>
    <phoneticPr fontId="1"/>
  </si>
  <si>
    <t>保護者会の必要性についての考え方や，苦情を処理するために講ずる措置の概要，苦情解決に関する第三者委員の構成メンバーについて記載した。</t>
    <phoneticPr fontId="1"/>
  </si>
  <si>
    <t>登降園時等の車や自転車利用等への具体的な安全対策や地域への対応について記載した。また，その他安全教育等の取組について記載した。</t>
    <phoneticPr fontId="1"/>
  </si>
  <si>
    <t>施設整備に関して，安全確保，近隣住民説明等，開設するための施設整備にあたっての考え方を記載した。</t>
    <phoneticPr fontId="1"/>
  </si>
  <si>
    <t>充当予定分が確保されていることが確認できる資料を添付。
別紙「様式５－１の入力表①」の入力内容が転記される。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11"/>
  </si>
  <si>
    <t>幼保連携型認定こども園
設置運営事業者募集に係る
現地見学会参加申込書</t>
    <rPh sb="0" eb="1">
      <t>ヨウ</t>
    </rPh>
    <rPh sb="1" eb="2">
      <t>タモツ</t>
    </rPh>
    <rPh sb="2" eb="4">
      <t>レンケイ</t>
    </rPh>
    <rPh sb="4" eb="5">
      <t>カタ</t>
    </rPh>
    <rPh sb="5" eb="7">
      <t>ニンテイ</t>
    </rPh>
    <rPh sb="10" eb="11">
      <t>エン</t>
    </rPh>
    <rPh sb="12" eb="14">
      <t>セッチ</t>
    </rPh>
    <rPh sb="14" eb="16">
      <t>ウンエイ</t>
    </rPh>
    <rPh sb="19" eb="21">
      <t>ボシュウ</t>
    </rPh>
    <rPh sb="22" eb="23">
      <t>カカ</t>
    </rPh>
    <rPh sb="25" eb="27">
      <t>ゲンチ</t>
    </rPh>
    <rPh sb="27" eb="30">
      <t>ケンガクカイ</t>
    </rPh>
    <rPh sb="30" eb="32">
      <t>サンカ</t>
    </rPh>
    <rPh sb="32" eb="35">
      <t>モウシコミショ</t>
    </rPh>
    <phoneticPr fontId="1"/>
  </si>
  <si>
    <t>幼保連携型認定こども園
設置運営にあたっての質問票</t>
    <rPh sb="0" eb="1">
      <t>ヨウ</t>
    </rPh>
    <rPh sb="1" eb="2">
      <t>タモツ</t>
    </rPh>
    <rPh sb="2" eb="4">
      <t>レンケイ</t>
    </rPh>
    <rPh sb="4" eb="5">
      <t>カタ</t>
    </rPh>
    <rPh sb="5" eb="7">
      <t>ニンテイ</t>
    </rPh>
    <rPh sb="10" eb="11">
      <t>エン</t>
    </rPh>
    <rPh sb="12" eb="14">
      <t>セッチ</t>
    </rPh>
    <rPh sb="14" eb="16">
      <t>ウンエイ</t>
    </rPh>
    <rPh sb="22" eb="24">
      <t>シツモン</t>
    </rPh>
    <rPh sb="24" eb="25">
      <t>ヒョウ</t>
    </rPh>
    <phoneticPr fontId="1"/>
  </si>
  <si>
    <t>１．当事業者は、幼保連携型認定こども園設置運営事業者募集要項４の応募資格を満たします。</t>
    <phoneticPr fontId="1"/>
  </si>
  <si>
    <t>幼保連携型認定こども園設置運営事業者応募申込書</t>
    <rPh sb="0" eb="1">
      <t>ヨウ</t>
    </rPh>
    <rPh sb="1" eb="2">
      <t>タモツ</t>
    </rPh>
    <rPh sb="2" eb="4">
      <t>レンケイ</t>
    </rPh>
    <rPh sb="4" eb="5">
      <t>カタ</t>
    </rPh>
    <rPh sb="5" eb="7">
      <t>ニンテイ</t>
    </rPh>
    <rPh sb="10" eb="11">
      <t>エン</t>
    </rPh>
    <rPh sb="11" eb="13">
      <t>セッチ</t>
    </rPh>
    <phoneticPr fontId="1"/>
  </si>
  <si>
    <t>上記の記入欄への記載内容と添付資料との整合を確認した。</t>
    <rPh sb="0" eb="2">
      <t>ジョウキ</t>
    </rPh>
    <rPh sb="3" eb="5">
      <t>キニュウ</t>
    </rPh>
    <rPh sb="5" eb="6">
      <t>ラン</t>
    </rPh>
    <rPh sb="8" eb="10">
      <t>キサイ</t>
    </rPh>
    <rPh sb="10" eb="12">
      <t>ナイヨウ</t>
    </rPh>
    <rPh sb="13" eb="15">
      <t>テンプ</t>
    </rPh>
    <rPh sb="15" eb="17">
      <t>シリョウ</t>
    </rPh>
    <rPh sb="19" eb="21">
      <t>セイゴウ</t>
    </rPh>
    <rPh sb="22" eb="24">
      <t>カクニン</t>
    </rPh>
    <phoneticPr fontId="1"/>
  </si>
  <si>
    <t>登記事項証明書は法人登記に係るものを添付した（不動産登記ではない）。</t>
    <rPh sb="0" eb="2">
      <t>トウキ</t>
    </rPh>
    <rPh sb="2" eb="4">
      <t>ジコウ</t>
    </rPh>
    <rPh sb="4" eb="7">
      <t>ショウメイショ</t>
    </rPh>
    <rPh sb="8" eb="10">
      <t>ホウジン</t>
    </rPh>
    <rPh sb="10" eb="12">
      <t>トウキ</t>
    </rPh>
    <rPh sb="13" eb="14">
      <t>カカ</t>
    </rPh>
    <rPh sb="18" eb="20">
      <t>テンプ</t>
    </rPh>
    <rPh sb="23" eb="26">
      <t>フドウサン</t>
    </rPh>
    <rPh sb="26" eb="28">
      <t>トウキ</t>
    </rPh>
    <phoneticPr fontId="1"/>
  </si>
  <si>
    <t>上記の記入欄への記載内容と，様式2-3及び様式2-4との整合を確認した。</t>
    <rPh sb="0" eb="2">
      <t>ジョウキ</t>
    </rPh>
    <rPh sb="3" eb="5">
      <t>キニュウ</t>
    </rPh>
    <rPh sb="5" eb="6">
      <t>ラン</t>
    </rPh>
    <rPh sb="8" eb="10">
      <t>キサイ</t>
    </rPh>
    <rPh sb="10" eb="12">
      <t>ナイヨウ</t>
    </rPh>
    <rPh sb="14" eb="16">
      <t>ヨウシキ</t>
    </rPh>
    <rPh sb="19" eb="20">
      <t>オヨ</t>
    </rPh>
    <rPh sb="21" eb="23">
      <t>ヨウシキ</t>
    </rPh>
    <rPh sb="28" eb="30">
      <t>セイゴウ</t>
    </rPh>
    <rPh sb="31" eb="33">
      <t>カクニン</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</si>
  <si>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トウ</t>
    </rPh>
    <phoneticPr fontId="1"/>
  </si>
  <si>
    <t>事業者の基本理念，基本方針，目標等を記載した（園や施設の基本理念等ではない）。</t>
    <rPh sb="0" eb="3">
      <t>ジギョウシャ</t>
    </rPh>
    <rPh sb="4" eb="6">
      <t>キホン</t>
    </rPh>
    <rPh sb="6" eb="8">
      <t>リネン</t>
    </rPh>
    <rPh sb="9" eb="11">
      <t>キホン</t>
    </rPh>
    <rPh sb="11" eb="13">
      <t>ホウシン</t>
    </rPh>
    <rPh sb="14" eb="17">
      <t>モクヒョウナド</t>
    </rPh>
    <rPh sb="18" eb="20">
      <t>キサイ</t>
    </rPh>
    <rPh sb="23" eb="24">
      <t>エン</t>
    </rPh>
    <rPh sb="25" eb="27">
      <t>シセツ</t>
    </rPh>
    <rPh sb="28" eb="30">
      <t>キホン</t>
    </rPh>
    <rPh sb="30" eb="32">
      <t>リネン</t>
    </rPh>
    <rPh sb="32" eb="33">
      <t>トウ</t>
    </rPh>
    <phoneticPr fontId="1"/>
  </si>
  <si>
    <t>事業者における
事業開始年月日*1</t>
    <rPh sb="8" eb="10">
      <t>ジギョウ</t>
    </rPh>
    <rPh sb="10" eb="12">
      <t>カイシ</t>
    </rPh>
    <rPh sb="12" eb="15">
      <t>ネンガッピ</t>
    </rPh>
    <phoneticPr fontId="1"/>
  </si>
  <si>
    <t>実地
調査
希望*2</t>
    <rPh sb="0" eb="2">
      <t>ジッチ</t>
    </rPh>
    <rPh sb="3" eb="5">
      <t>チョウサ</t>
    </rPh>
    <rPh sb="6" eb="8">
      <t>キボウ</t>
    </rPh>
    <phoneticPr fontId="1"/>
  </si>
  <si>
    <t>教育・保育理念，教育・保育方針，教育・保育目標</t>
    <rPh sb="0" eb="2">
      <t>キョウイク</t>
    </rPh>
    <rPh sb="3" eb="5">
      <t>ホイク</t>
    </rPh>
    <rPh sb="5" eb="7">
      <t>リネン</t>
    </rPh>
    <rPh sb="8" eb="10">
      <t>キョウイク</t>
    </rPh>
    <rPh sb="11" eb="13">
      <t>ホイク</t>
    </rPh>
    <rPh sb="13" eb="15">
      <t>ホウシン</t>
    </rPh>
    <rPh sb="16" eb="18">
      <t>キョウイク</t>
    </rPh>
    <rPh sb="19" eb="21">
      <t>ホイク</t>
    </rPh>
    <rPh sb="21" eb="23">
      <t>モクヒョウ</t>
    </rPh>
    <phoneticPr fontId="1"/>
  </si>
  <si>
    <t>教育・保育理念</t>
    <rPh sb="0" eb="2">
      <t>キョウイク</t>
    </rPh>
    <rPh sb="3" eb="5">
      <t>ホイク</t>
    </rPh>
    <rPh sb="5" eb="7">
      <t>リネン</t>
    </rPh>
    <phoneticPr fontId="1"/>
  </si>
  <si>
    <t>教育・保育方針</t>
    <rPh sb="0" eb="2">
      <t>キョウイク</t>
    </rPh>
    <rPh sb="3" eb="5">
      <t>ホイク</t>
    </rPh>
    <rPh sb="5" eb="7">
      <t>ホウシン</t>
    </rPh>
    <phoneticPr fontId="1"/>
  </si>
  <si>
    <t>教育・保育目標</t>
    <rPh sb="0" eb="2">
      <t>キョウイク</t>
    </rPh>
    <rPh sb="3" eb="5">
      <t>ホイク</t>
    </rPh>
    <rPh sb="5" eb="7">
      <t>モクヒョウ</t>
    </rPh>
    <phoneticPr fontId="1"/>
  </si>
  <si>
    <t>開園時間
教育時間</t>
    <rPh sb="2" eb="4">
      <t>ジカン</t>
    </rPh>
    <rPh sb="5" eb="7">
      <t>キョウイク</t>
    </rPh>
    <rPh sb="7" eb="9">
      <t>ジカン</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</si>
  <si>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</si>
  <si>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</si>
  <si>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　（様式５－１の入力表②）</t>
    <rPh sb="8" eb="10">
      <t>ニュウリョク</t>
    </rPh>
    <rPh sb="10" eb="11">
      <t>ヒョウ</t>
    </rPh>
    <phoneticPr fontId="1"/>
  </si>
  <si>
    <t>１　保育料以外の保護者負担の考え方</t>
    <rPh sb="2" eb="5">
      <t>ホイクリョウ</t>
    </rPh>
    <rPh sb="5" eb="7">
      <t>イガイ</t>
    </rPh>
    <rPh sb="8" eb="11">
      <t>ホゴシャ</t>
    </rPh>
    <rPh sb="11" eb="13">
      <t>フタン</t>
    </rPh>
    <rPh sb="14" eb="15">
      <t>カンガ</t>
    </rPh>
    <rPh sb="16" eb="17">
      <t>カタ</t>
    </rPh>
    <phoneticPr fontId="1"/>
  </si>
  <si>
    <t>保育教諭A</t>
    <rPh sb="0" eb="2">
      <t>ホイク</t>
    </rPh>
    <rPh sb="2" eb="4">
      <t>キョウユ</t>
    </rPh>
    <phoneticPr fontId="1"/>
  </si>
  <si>
    <t>保育教諭B</t>
    <rPh sb="0" eb="2">
      <t>ホイク</t>
    </rPh>
    <rPh sb="2" eb="4">
      <t>キョウユ</t>
    </rPh>
    <phoneticPr fontId="1"/>
  </si>
  <si>
    <t>履歴書（園長予定者）</t>
    <rPh sb="0" eb="3">
      <t>リレキショ</t>
    </rPh>
    <rPh sb="4" eb="5">
      <t>エン</t>
    </rPh>
    <rPh sb="5" eb="6">
      <t>チョウ</t>
    </rPh>
    <rPh sb="6" eb="9">
      <t>ヨテイシャ</t>
    </rPh>
    <phoneticPr fontId="1"/>
  </si>
  <si>
    <t>教育及び保育に関する全体的な計画，指導計画等</t>
    <rPh sb="0" eb="2">
      <t>キョウイク</t>
    </rPh>
    <rPh sb="2" eb="3">
      <t>オヨ</t>
    </rPh>
    <rPh sb="4" eb="6">
      <t>ホイク</t>
    </rPh>
    <rPh sb="7" eb="8">
      <t>カン</t>
    </rPh>
    <rPh sb="10" eb="12">
      <t>ゼンタイ</t>
    </rPh>
    <rPh sb="12" eb="13">
      <t>テキ</t>
    </rPh>
    <rPh sb="14" eb="16">
      <t>ケイカク</t>
    </rPh>
    <rPh sb="17" eb="19">
      <t>シドウ</t>
    </rPh>
    <rPh sb="19" eb="21">
      <t>ケイカク</t>
    </rPh>
    <rPh sb="21" eb="22">
      <t>ナド</t>
    </rPh>
    <phoneticPr fontId="1"/>
  </si>
  <si>
    <t>・教育及び保育に関する全体的な計画</t>
    <rPh sb="1" eb="3">
      <t>キョウイク</t>
    </rPh>
    <rPh sb="3" eb="4">
      <t>オヨ</t>
    </rPh>
    <rPh sb="5" eb="7">
      <t>ホイク</t>
    </rPh>
    <rPh sb="8" eb="9">
      <t>カン</t>
    </rPh>
    <rPh sb="11" eb="13">
      <t>ゼンタイ</t>
    </rPh>
    <rPh sb="13" eb="14">
      <t>テキ</t>
    </rPh>
    <rPh sb="15" eb="17">
      <t>ケイカク</t>
    </rPh>
    <phoneticPr fontId="1"/>
  </si>
  <si>
    <t>教育及び保育に関する全体的な計画等について，「芦屋市就学前カリキュラム」と「芦屋市接続期カリキュラム」にも基づいている。</t>
    <rPh sb="12" eb="13">
      <t>テキ</t>
    </rPh>
    <rPh sb="16" eb="17">
      <t>ナド</t>
    </rPh>
    <rPh sb="23" eb="26">
      <t>アシヤシ</t>
    </rPh>
    <rPh sb="26" eb="29">
      <t>シュウガクマエ</t>
    </rPh>
    <rPh sb="38" eb="41">
      <t>アシヤシ</t>
    </rPh>
    <rPh sb="41" eb="43">
      <t>セツゾク</t>
    </rPh>
    <rPh sb="43" eb="44">
      <t>キ</t>
    </rPh>
    <rPh sb="53" eb="54">
      <t>モト</t>
    </rPh>
    <phoneticPr fontId="1"/>
  </si>
  <si>
    <t>様式１－３</t>
    <rPh sb="0" eb="2">
      <t>ヨウシキ</t>
    </rPh>
    <phoneticPr fontId="1"/>
  </si>
  <si>
    <t>提出書類一覧</t>
    <rPh sb="0" eb="2">
      <t>テイシュツ</t>
    </rPh>
    <rPh sb="2" eb="4">
      <t>ショルイ</t>
    </rPh>
    <rPh sb="4" eb="6">
      <t>イチラン</t>
    </rPh>
    <phoneticPr fontId="1"/>
  </si>
  <si>
    <t>事業者の状況</t>
    <rPh sb="0" eb="3">
      <t>ジギョウシャ</t>
    </rPh>
    <rPh sb="4" eb="6">
      <t>ジョウキョウ</t>
    </rPh>
    <phoneticPr fontId="1"/>
  </si>
  <si>
    <t>事業者役員等名簿</t>
    <rPh sb="0" eb="3">
      <t>ジギョウシャ</t>
    </rPh>
    <rPh sb="3" eb="5">
      <t>ヤクイン</t>
    </rPh>
    <rPh sb="5" eb="6">
      <t>ナド</t>
    </rPh>
    <rPh sb="6" eb="8">
      <t>メイボ</t>
    </rPh>
    <phoneticPr fontId="1"/>
  </si>
  <si>
    <t>履歴書（理事長）</t>
    <rPh sb="0" eb="3">
      <t>リレキショ</t>
    </rPh>
    <rPh sb="4" eb="7">
      <t>リジチョウ</t>
    </rPh>
    <phoneticPr fontId="1"/>
  </si>
  <si>
    <t>資格証明書</t>
    <rPh sb="0" eb="2">
      <t>シカク</t>
    </rPh>
    <rPh sb="2" eb="5">
      <t>ショウメイショ</t>
    </rPh>
    <phoneticPr fontId="1"/>
  </si>
  <si>
    <t>様式２－４
及び
様式２－４添付資料</t>
    <rPh sb="0" eb="2">
      <t>ヨウシキ</t>
    </rPh>
    <rPh sb="6" eb="7">
      <t>オヨ</t>
    </rPh>
    <rPh sb="9" eb="11">
      <t>ヨウシキ</t>
    </rPh>
    <rPh sb="14" eb="16">
      <t>テンプ</t>
    </rPh>
    <rPh sb="16" eb="18">
      <t>シリョウ</t>
    </rPh>
    <phoneticPr fontId="1"/>
  </si>
  <si>
    <t>履歴書（理事・監事・評議員）
資格証明書</t>
    <rPh sb="0" eb="3">
      <t>リレキショ</t>
    </rPh>
    <rPh sb="4" eb="6">
      <t>リジ</t>
    </rPh>
    <rPh sb="7" eb="9">
      <t>カンジ</t>
    </rPh>
    <rPh sb="10" eb="13">
      <t>ヒョウギイン</t>
    </rPh>
    <rPh sb="15" eb="17">
      <t>シカク</t>
    </rPh>
    <rPh sb="17" eb="20">
      <t>ショウメイショ</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</si>
  <si>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ナド</t>
    </rPh>
    <phoneticPr fontId="1"/>
  </si>
  <si>
    <t>事業者の自己評価・第三者評価等の取組</t>
    <rPh sb="0" eb="3">
      <t>ジギョウシャ</t>
    </rPh>
    <rPh sb="4" eb="6">
      <t>ジコ</t>
    </rPh>
    <rPh sb="6" eb="8">
      <t>ヒョウカ</t>
    </rPh>
    <rPh sb="9" eb="10">
      <t>ダイ</t>
    </rPh>
    <rPh sb="10" eb="12">
      <t>サンシャ</t>
    </rPh>
    <rPh sb="12" eb="14">
      <t>ヒョウカ</t>
    </rPh>
    <rPh sb="14" eb="15">
      <t>ナド</t>
    </rPh>
    <rPh sb="16" eb="18">
      <t>トリクミ</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</si>
  <si>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</si>
  <si>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</si>
  <si>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</si>
  <si>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教育・保育理念，教育・保育方針，教育・保育目標</t>
    <rPh sb="0" eb="2">
      <t>キョウイク</t>
    </rPh>
    <rPh sb="3" eb="5">
      <t>ホイク</t>
    </rPh>
    <rPh sb="5" eb="7">
      <t>リネン</t>
    </rPh>
    <rPh sb="8" eb="10">
      <t>キョウイク</t>
    </rPh>
    <rPh sb="11" eb="13">
      <t>ホイク</t>
    </rPh>
    <rPh sb="13" eb="15">
      <t>ホウシン</t>
    </rPh>
    <rPh sb="16" eb="18">
      <t>キョウイク</t>
    </rPh>
    <rPh sb="19" eb="21">
      <t>ホイク</t>
    </rPh>
    <rPh sb="21" eb="23">
      <t>モクヒョウ</t>
    </rPh>
    <phoneticPr fontId="1"/>
  </si>
  <si>
    <t>開園日・開園時間・定員区分</t>
    <rPh sb="0" eb="3">
      <t>カイエンビ</t>
    </rPh>
    <rPh sb="4" eb="6">
      <t>カイエン</t>
    </rPh>
    <rPh sb="6" eb="8">
      <t>ジカン</t>
    </rPh>
    <rPh sb="9" eb="11">
      <t>テイイン</t>
    </rPh>
    <rPh sb="11" eb="13">
      <t>クブン</t>
    </rPh>
    <phoneticPr fontId="1"/>
  </si>
  <si>
    <t>様式４－３</t>
    <rPh sb="0" eb="2">
      <t>ヨウシキ</t>
    </rPh>
    <phoneticPr fontId="1"/>
  </si>
  <si>
    <t>１号認定子どもの選考方法</t>
    <rPh sb="1" eb="2">
      <t>ゴウ</t>
    </rPh>
    <rPh sb="2" eb="4">
      <t>ニンテイ</t>
    </rPh>
    <rPh sb="4" eb="5">
      <t>コ</t>
    </rPh>
    <rPh sb="8" eb="10">
      <t>センコウ</t>
    </rPh>
    <rPh sb="10" eb="12">
      <t>ホウホウ</t>
    </rPh>
    <phoneticPr fontId="1"/>
  </si>
  <si>
    <t>（次頁に続く）</t>
    <rPh sb="1" eb="2">
      <t>ツギ</t>
    </rPh>
    <rPh sb="2" eb="3">
      <t>ページ</t>
    </rPh>
    <rPh sb="4" eb="5">
      <t>ツヅ</t>
    </rPh>
    <phoneticPr fontId="1"/>
  </si>
  <si>
    <t>様式３添付書類</t>
    <rPh sb="0" eb="2">
      <t>ヨウシキ</t>
    </rPh>
    <rPh sb="3" eb="5">
      <t>テンプ</t>
    </rPh>
    <rPh sb="5" eb="7">
      <t>ショルイ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</si>
  <si>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</si>
  <si>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</si>
  <si>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</si>
  <si>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</si>
  <si>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</si>
  <si>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様式７添付資料</t>
    <phoneticPr fontId="1"/>
  </si>
  <si>
    <t>教育及び保育に関する全体的な計画，指導計画等</t>
    <rPh sb="0" eb="2">
      <t>キョウイク</t>
    </rPh>
    <rPh sb="2" eb="3">
      <t>オヨ</t>
    </rPh>
    <rPh sb="4" eb="6">
      <t>ホイク</t>
    </rPh>
    <rPh sb="7" eb="8">
      <t>カン</t>
    </rPh>
    <rPh sb="10" eb="13">
      <t>ゼンタイテキ</t>
    </rPh>
    <rPh sb="14" eb="16">
      <t>ケイカク</t>
    </rPh>
    <rPh sb="17" eb="19">
      <t>シドウ</t>
    </rPh>
    <rPh sb="19" eb="21">
      <t>ケイカク</t>
    </rPh>
    <rPh sb="21" eb="22">
      <t>ナド</t>
    </rPh>
    <phoneticPr fontId="1"/>
  </si>
  <si>
    <t>幼保連携型認定こども園として特に配慮する点</t>
    <rPh sb="0" eb="1">
      <t>ヨウ</t>
    </rPh>
    <rPh sb="1" eb="2">
      <t>タモツ</t>
    </rPh>
    <rPh sb="2" eb="4">
      <t>レンケイ</t>
    </rPh>
    <rPh sb="4" eb="5">
      <t>カタ</t>
    </rPh>
    <rPh sb="5" eb="7">
      <t>ニンテイ</t>
    </rPh>
    <rPh sb="10" eb="11">
      <t>エン</t>
    </rPh>
    <rPh sb="14" eb="15">
      <t>トク</t>
    </rPh>
    <rPh sb="16" eb="18">
      <t>ハイリョ</t>
    </rPh>
    <rPh sb="20" eb="21">
      <t>テン</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</si>
  <si>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</si>
  <si>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</si>
  <si>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</si>
  <si>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</si>
  <si>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</si>
  <si>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教育・保育目標
【様式4-1】</t>
    <rPh sb="0" eb="2">
      <t>キョウイク</t>
    </rPh>
    <rPh sb="3" eb="5">
      <t>ホイク</t>
    </rPh>
    <rPh sb="5" eb="7">
      <t>モクヒョウ</t>
    </rPh>
    <phoneticPr fontId="1"/>
  </si>
  <si>
    <t>（１）開園の際の施設整備に係るもの</t>
    <rPh sb="3" eb="5">
      <t>カイエン</t>
    </rPh>
    <rPh sb="6" eb="7">
      <t>サイ</t>
    </rPh>
    <rPh sb="8" eb="10">
      <t>シセツ</t>
    </rPh>
    <rPh sb="10" eb="12">
      <t>セイビ</t>
    </rPh>
    <rPh sb="13" eb="14">
      <t>カカ</t>
    </rPh>
    <phoneticPr fontId="1"/>
  </si>
  <si>
    <t>（２）施設運営に係るもの</t>
    <rPh sb="3" eb="5">
      <t>シセツ</t>
    </rPh>
    <rPh sb="5" eb="7">
      <t>ウンエイ</t>
    </rPh>
    <rPh sb="8" eb="9">
      <t>カカ</t>
    </rPh>
    <phoneticPr fontId="1"/>
  </si>
  <si>
    <t>副園長・教頭</t>
    <rPh sb="0" eb="3">
      <t>フクエンチョウ</t>
    </rPh>
    <rPh sb="4" eb="6">
      <t>キョウトウ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</si>
  <si>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</si>
  <si>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</si>
  <si>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</si>
  <si>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調理員</t>
    <rPh sb="0" eb="2">
      <t>チョウリ</t>
    </rPh>
    <rPh sb="2" eb="3">
      <t>イン</t>
    </rPh>
    <phoneticPr fontId="1"/>
  </si>
  <si>
    <t>開園時間
教育時間</t>
    <rPh sb="0" eb="2">
      <t>カイエン</t>
    </rPh>
    <rPh sb="5" eb="7">
      <t>キョウイク</t>
    </rPh>
    <rPh sb="7" eb="9">
      <t>ジカン</t>
    </rPh>
    <phoneticPr fontId="1"/>
  </si>
  <si>
    <t>教育時間</t>
    <rPh sb="0" eb="2">
      <t>キョウイク</t>
    </rPh>
    <rPh sb="2" eb="4">
      <t>ジカン</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</si>
  <si>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</si>
  <si>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</si>
  <si>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</si>
  <si>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</si>
  <si>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</si>
  <si>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施設整備費等による収入
（上記（１）に記載した額を除く）</t>
    <rPh sb="0" eb="2">
      <t>シセツ</t>
    </rPh>
    <rPh sb="2" eb="5">
      <t>セイビヒ</t>
    </rPh>
    <rPh sb="5" eb="6">
      <t>ナド</t>
    </rPh>
    <rPh sb="9" eb="11">
      <t>シュウニュウ</t>
    </rPh>
    <rPh sb="13" eb="15">
      <t>ジョウキ</t>
    </rPh>
    <rPh sb="19" eb="21">
      <t>キサイ</t>
    </rPh>
    <rPh sb="23" eb="24">
      <t>ガク</t>
    </rPh>
    <rPh sb="25" eb="26">
      <t>ノゾ</t>
    </rPh>
    <phoneticPr fontId="1"/>
  </si>
  <si>
    <t>施設整備等による支出
（上記（１）に記載した額を除く）</t>
    <rPh sb="0" eb="2">
      <t>シセツ</t>
    </rPh>
    <rPh sb="2" eb="4">
      <t>セイビ</t>
    </rPh>
    <rPh sb="4" eb="5">
      <t>ナド</t>
    </rPh>
    <rPh sb="8" eb="10">
      <t>シシュツ</t>
    </rPh>
    <phoneticPr fontId="1"/>
  </si>
  <si>
    <t>公定価格の試算に用いたデータ入力後の入力シート（出力したもの）</t>
    <phoneticPr fontId="1"/>
  </si>
  <si>
    <t>開園のために資金を借り入れる場合は，返済のための借入金返済計画（任意様式）</t>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</si>
  <si>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</si>
  <si>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</si>
  <si>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</si>
  <si>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</si>
  <si>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</si>
  <si>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</si>
  <si>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様式５－１添付書類</t>
    <rPh sb="0" eb="2">
      <t>ヨウシキ</t>
    </rPh>
    <rPh sb="5" eb="7">
      <t>テンプ</t>
    </rPh>
    <rPh sb="7" eb="9">
      <t>ショルイ</t>
    </rPh>
    <phoneticPr fontId="1"/>
  </si>
  <si>
    <t>その他積算内訳書等</t>
    <rPh sb="2" eb="3">
      <t>タ</t>
    </rPh>
    <rPh sb="3" eb="5">
      <t>セキサン</t>
    </rPh>
    <rPh sb="5" eb="9">
      <t>ウチワケショナド</t>
    </rPh>
    <phoneticPr fontId="1"/>
  </si>
  <si>
    <t>　当事業者は，幼保連携型認定こども園設置運営事業者募集要項４の応募資格を満たし，当該募集に応募可能な事業者です。</t>
    <rPh sb="40" eb="42">
      <t>トウガイ</t>
    </rPh>
    <rPh sb="42" eb="44">
      <t>ボシュウ</t>
    </rPh>
    <rPh sb="45" eb="47">
      <t>オウボ</t>
    </rPh>
    <phoneticPr fontId="1" alignment="distributed"/>
  </si>
  <si>
    <t>※応募可能な事業者のみが参加できます。参加者は，１事業者２名以内とします（２名以内であれば，法人の職員ではない設計士の方等も参加可能です）。
※参加申込書を提出された事業者は原則参加してください。</t>
    <rPh sb="1" eb="3">
      <t>オウボ</t>
    </rPh>
    <rPh sb="3" eb="5">
      <t>カノウ</t>
    </rPh>
    <rPh sb="6" eb="9">
      <t>ジギョウシャ</t>
    </rPh>
    <rPh sb="12" eb="14">
      <t>サンカ</t>
    </rPh>
    <rPh sb="19" eb="22">
      <t>サンカシャ</t>
    </rPh>
    <rPh sb="29" eb="30">
      <t>メイ</t>
    </rPh>
    <rPh sb="30" eb="32">
      <t>イナイ</t>
    </rPh>
    <rPh sb="38" eb="39">
      <t>メイ</t>
    </rPh>
    <rPh sb="39" eb="41">
      <t>イナイ</t>
    </rPh>
    <rPh sb="46" eb="48">
      <t>ホウジン</t>
    </rPh>
    <rPh sb="49" eb="51">
      <t>ショクイン</t>
    </rPh>
    <rPh sb="55" eb="58">
      <t>セッケイシ</t>
    </rPh>
    <rPh sb="59" eb="60">
      <t>カタ</t>
    </rPh>
    <rPh sb="60" eb="61">
      <t>ナド</t>
    </rPh>
    <rPh sb="62" eb="64">
      <t>サンカ</t>
    </rPh>
    <rPh sb="64" eb="66">
      <t>カノウ</t>
    </rPh>
    <phoneticPr fontId="1"/>
  </si>
  <si>
    <t>幼保連携型認定こども園設置運営事業者募集に係る
応募書類受付予約票</t>
    <rPh sb="0" eb="1">
      <t>ヨウ</t>
    </rPh>
    <rPh sb="1" eb="2">
      <t>タモツ</t>
    </rPh>
    <rPh sb="2" eb="4">
      <t>レンケイ</t>
    </rPh>
    <rPh sb="4" eb="5">
      <t>カタ</t>
    </rPh>
    <rPh sb="5" eb="7">
      <t>ニンテイ</t>
    </rPh>
    <rPh sb="10" eb="11">
      <t>エン</t>
    </rPh>
    <rPh sb="11" eb="13">
      <t>セッチ</t>
    </rPh>
    <rPh sb="13" eb="15">
      <t>ウンエイ</t>
    </rPh>
    <rPh sb="18" eb="20">
      <t>ボシュウ</t>
    </rPh>
    <rPh sb="21" eb="22">
      <t>カカ</t>
    </rPh>
    <rPh sb="24" eb="26">
      <t>オウボ</t>
    </rPh>
    <rPh sb="26" eb="28">
      <t>ショルイ</t>
    </rPh>
    <rPh sb="28" eb="30">
      <t>ウケツケ</t>
    </rPh>
    <rPh sb="30" eb="32">
      <t>ヨヤク</t>
    </rPh>
    <rPh sb="32" eb="33">
      <t>ヒョウ</t>
    </rPh>
    <phoneticPr fontId="1"/>
  </si>
  <si>
    <t>幼保連携型認定こども園設置運営事業者応募申込書</t>
    <rPh sb="0" eb="1">
      <t>ヨウ</t>
    </rPh>
    <rPh sb="1" eb="2">
      <t>タモツ</t>
    </rPh>
    <rPh sb="2" eb="4">
      <t>レンケイ</t>
    </rPh>
    <rPh sb="4" eb="5">
      <t>カタ</t>
    </rPh>
    <rPh sb="5" eb="7">
      <t>ニンテイ</t>
    </rPh>
    <rPh sb="10" eb="11">
      <t>エン</t>
    </rPh>
    <rPh sb="11" eb="13">
      <t>セッチ</t>
    </rPh>
    <rPh sb="13" eb="15">
      <t>ウンエイ</t>
    </rPh>
    <rPh sb="15" eb="18">
      <t>ジギョウシャ</t>
    </rPh>
    <rPh sb="18" eb="20">
      <t>オウボ</t>
    </rPh>
    <rPh sb="20" eb="23">
      <t>モウシコミショ</t>
    </rPh>
    <phoneticPr fontId="1"/>
  </si>
  <si>
    <t>事業活動収支計算書
（３期分）</t>
    <rPh sb="12" eb="13">
      <t>キ</t>
    </rPh>
    <rPh sb="13" eb="14">
      <t>ブン</t>
    </rPh>
    <phoneticPr fontId="1"/>
  </si>
  <si>
    <t>貸借対照表
（３期分）</t>
    <phoneticPr fontId="1"/>
  </si>
  <si>
    <t>資金収支計算書
（３期分）</t>
    <phoneticPr fontId="1"/>
  </si>
  <si>
    <t>職員勤務ローテーション表（定員での入園を想定した場合の週単位のもの。）</t>
    <rPh sb="13" eb="15">
      <t>テイイン</t>
    </rPh>
    <rPh sb="17" eb="19">
      <t>ニュウエン</t>
    </rPh>
    <rPh sb="20" eb="22">
      <t>ソウテイ</t>
    </rPh>
    <rPh sb="24" eb="26">
      <t>バアイ</t>
    </rPh>
    <rPh sb="27" eb="28">
      <t>シュウ</t>
    </rPh>
    <rPh sb="28" eb="30">
      <t>タンイ</t>
    </rPh>
    <phoneticPr fontId="1"/>
  </si>
  <si>
    <t>教育及び保育に関する全体的な計画</t>
    <rPh sb="0" eb="2">
      <t>キョウイク</t>
    </rPh>
    <rPh sb="2" eb="3">
      <t>オヨ</t>
    </rPh>
    <rPh sb="4" eb="6">
      <t>ホイク</t>
    </rPh>
    <rPh sb="7" eb="8">
      <t>カン</t>
    </rPh>
    <rPh sb="10" eb="13">
      <t>ゼンタイテキ</t>
    </rPh>
    <rPh sb="14" eb="16">
      <t>ケイカク</t>
    </rPh>
    <phoneticPr fontId="1"/>
  </si>
  <si>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</si>
  <si>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応募書類の提出は原則持参すること。（遠隔地の事業者で持参による申込ができない場合に限り，郵便等による受付を行う。郵便等による提出を希望される場合は，事前に相談すること。）</t>
    <phoneticPr fontId="1"/>
  </si>
  <si>
    <t>応募書類の提出時には，資料の内容を説明できる方がお越しください。</t>
    <phoneticPr fontId="1"/>
  </si>
  <si>
    <t>応募書類については，ページ番号（全ページの通し番号）を付記のうえ，資料番号ごとにインデックスを貼付した仕切り紙を挿入すること。また，添付書類は各様式の後に添付し，インデックスを貼付すること。※両面印刷の書類については，裏面にも忘れずにページ番号を付記すること。</t>
    <phoneticPr fontId="1"/>
  </si>
  <si>
    <t>自己評価・第三者評価等の取組についての考え方と具体的な取組について記載した。</t>
    <rPh sb="0" eb="2">
      <t>ジコ</t>
    </rPh>
    <rPh sb="2" eb="4">
      <t>ヒョウカ</t>
    </rPh>
    <rPh sb="5" eb="6">
      <t>ダイ</t>
    </rPh>
    <rPh sb="6" eb="8">
      <t>サンシャ</t>
    </rPh>
    <rPh sb="8" eb="11">
      <t>ヒョウカナド</t>
    </rPh>
    <rPh sb="12" eb="14">
      <t>トリクミ</t>
    </rPh>
    <rPh sb="19" eb="20">
      <t>カンガ</t>
    </rPh>
    <rPh sb="21" eb="22">
      <t>カタ</t>
    </rPh>
    <rPh sb="23" eb="26">
      <t>グタイテキ</t>
    </rPh>
    <rPh sb="27" eb="29">
      <t>トリクミ</t>
    </rPh>
    <rPh sb="33" eb="35">
      <t>キサイ</t>
    </rPh>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</si>
  <si>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</si>
  <si>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</si>
  <si>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</si>
  <si>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</si>
  <si>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</si>
  <si>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職員全員が研修等に積極的かつ主体的に参加できるようどのように取り組むか，また，日々の実践を通した自己研鑚への援助等について記載した。</t>
    <rPh sb="0" eb="2">
      <t>ショクイン</t>
    </rPh>
    <rPh sb="2" eb="4">
      <t>ゼンイン</t>
    </rPh>
    <rPh sb="5" eb="8">
      <t>ケンシュウナド</t>
    </rPh>
    <rPh sb="9" eb="12">
      <t>セッキョクテキ</t>
    </rPh>
    <rPh sb="14" eb="17">
      <t>シュタイテキ</t>
    </rPh>
    <rPh sb="18" eb="20">
      <t>サンカ</t>
    </rPh>
    <rPh sb="30" eb="31">
      <t>ト</t>
    </rPh>
    <rPh sb="32" eb="33">
      <t>ク</t>
    </rPh>
    <rPh sb="39" eb="41">
      <t>ヒビ</t>
    </rPh>
    <rPh sb="42" eb="44">
      <t>ジッセン</t>
    </rPh>
    <rPh sb="45" eb="46">
      <t>トオ</t>
    </rPh>
    <rPh sb="48" eb="50">
      <t>ジコ</t>
    </rPh>
    <rPh sb="50" eb="52">
      <t>ケンサン</t>
    </rPh>
    <rPh sb="54" eb="56">
      <t>エンジョ</t>
    </rPh>
    <rPh sb="56" eb="57">
      <t>トウ</t>
    </rPh>
    <rPh sb="61" eb="63">
      <t>キサイ</t>
    </rPh>
    <phoneticPr fontId="1"/>
  </si>
  <si>
    <t>職員の資質向上のための環境確保に向けて，園長・施設長予定者が果たすべき役割について記載した。</t>
    <rPh sb="0" eb="2">
      <t>ショクイン</t>
    </rPh>
    <rPh sb="3" eb="5">
      <t>シシツ</t>
    </rPh>
    <rPh sb="5" eb="7">
      <t>コウジョウ</t>
    </rPh>
    <rPh sb="11" eb="13">
      <t>カンキョウ</t>
    </rPh>
    <rPh sb="13" eb="15">
      <t>カクホ</t>
    </rPh>
    <rPh sb="16" eb="17">
      <t>ム</t>
    </rPh>
    <rPh sb="20" eb="22">
      <t>エンチョウ</t>
    </rPh>
    <rPh sb="23" eb="25">
      <t>シセツ</t>
    </rPh>
    <rPh sb="25" eb="26">
      <t>チョウ</t>
    </rPh>
    <rPh sb="26" eb="29">
      <t>ヨテイシャ</t>
    </rPh>
    <rPh sb="30" eb="31">
      <t>ハ</t>
    </rPh>
    <rPh sb="35" eb="37">
      <t>ヤクワリ</t>
    </rPh>
    <rPh sb="41" eb="43">
      <t>キサイ</t>
    </rPh>
    <phoneticPr fontId="1"/>
  </si>
  <si>
    <t>・積算内訳書等</t>
    <rPh sb="1" eb="3">
      <t>セキサン</t>
    </rPh>
    <rPh sb="3" eb="7">
      <t>ウチワケショナド</t>
    </rPh>
    <phoneticPr fontId="1"/>
  </si>
  <si>
    <t>・職員勤務ローテーション表（定員での入園を想定した場合の週単位のもの。）　</t>
    <rPh sb="1" eb="3">
      <t>ショクイン</t>
    </rPh>
    <rPh sb="3" eb="5">
      <t>キンム</t>
    </rPh>
    <rPh sb="12" eb="13">
      <t>ヒョウ</t>
    </rPh>
    <rPh sb="14" eb="16">
      <t>テイイン</t>
    </rPh>
    <rPh sb="18" eb="20">
      <t>ニュウエン</t>
    </rPh>
    <rPh sb="21" eb="23">
      <t>ソウテイ</t>
    </rPh>
    <rPh sb="25" eb="27">
      <t>バアイ</t>
    </rPh>
    <rPh sb="28" eb="29">
      <t>シュウ</t>
    </rPh>
    <rPh sb="29" eb="31">
      <t>タンイ</t>
    </rPh>
    <phoneticPr fontId="1"/>
  </si>
  <si>
    <t>健康な生活の基本としての食を営む力の育成に向け，その基礎を培うことを目標とする食育についての考え方や園において取り組もうとしている具体的な取組について記載した。</t>
    <phoneticPr fontId="1"/>
  </si>
  <si>
    <t>食事を楽しむことができる工夫等，給食提供についての考え方を記載した。</t>
    <phoneticPr fontId="1"/>
  </si>
  <si>
    <t>芦屋市伊勢町８４番５，
８４番６，８４番８，８５番２</t>
    <rPh sb="0" eb="3">
      <t>アシヤシ</t>
    </rPh>
    <rPh sb="8" eb="9">
      <t>バン</t>
    </rPh>
    <rPh sb="14" eb="15">
      <t>バン</t>
    </rPh>
    <rPh sb="19" eb="20">
      <t>バン</t>
    </rPh>
    <rPh sb="24" eb="25">
      <t>バン</t>
    </rPh>
    <phoneticPr fontId="1"/>
  </si>
  <si>
    <t>　幼保連携型認定こども園の設置運営事業者として応募したいので，下記の項目について誓約のうえ，事前登録を行います。</t>
    <rPh sb="1" eb="2">
      <t>ヨウ</t>
    </rPh>
    <rPh sb="2" eb="3">
      <t>タモツ</t>
    </rPh>
    <rPh sb="3" eb="5">
      <t>レンケイ</t>
    </rPh>
    <rPh sb="5" eb="6">
      <t>カタ</t>
    </rPh>
    <rPh sb="6" eb="8">
      <t>ニンテイ</t>
    </rPh>
    <rPh sb="11" eb="12">
      <t>エン</t>
    </rPh>
    <rPh sb="13" eb="15">
      <t>セッチ</t>
    </rPh>
    <rPh sb="15" eb="17">
      <t>ウンエイ</t>
    </rPh>
    <rPh sb="23" eb="25">
      <t>オウボ</t>
    </rPh>
    <rPh sb="31" eb="33">
      <t>カキ</t>
    </rPh>
    <rPh sb="34" eb="36">
      <t>コウモク</t>
    </rPh>
    <rPh sb="40" eb="42">
      <t>セイヤク</t>
    </rPh>
    <rPh sb="46" eb="48">
      <t>ジゼン</t>
    </rPh>
    <rPh sb="48" eb="50">
      <t>トウロク</t>
    </rPh>
    <rPh sb="51" eb="52">
      <t>オコナ</t>
    </rPh>
    <phoneticPr fontId="1"/>
  </si>
  <si>
    <t>２．令和２年１月２９日（水）から　１月３１日（金）の間に応募書類を提出いたします。</t>
    <rPh sb="3" eb="4">
      <t>ワ</t>
    </rPh>
    <rPh sb="5" eb="6">
      <t>ネン</t>
    </rPh>
    <rPh sb="12" eb="13">
      <t>スイ</t>
    </rPh>
    <rPh sb="18" eb="19">
      <t>ガツ</t>
    </rPh>
    <rPh sb="23" eb="24">
      <t>キン</t>
    </rPh>
    <phoneticPr fontId="1"/>
  </si>
  <si>
    <t>令和2年1月29日（水）</t>
    <rPh sb="1" eb="2">
      <t>ワ</t>
    </rPh>
    <rPh sb="3" eb="4">
      <t>ネン</t>
    </rPh>
    <rPh sb="5" eb="6">
      <t>ガツ</t>
    </rPh>
    <rPh sb="8" eb="9">
      <t>ニチ</t>
    </rPh>
    <rPh sb="10" eb="11">
      <t>スイ</t>
    </rPh>
    <phoneticPr fontId="1"/>
  </si>
  <si>
    <t>令和2年1月30日（木）</t>
    <rPh sb="1" eb="2">
      <t>ワ</t>
    </rPh>
    <rPh sb="3" eb="4">
      <t>ネン</t>
    </rPh>
    <rPh sb="5" eb="6">
      <t>ガツ</t>
    </rPh>
    <rPh sb="8" eb="9">
      <t>ニチ</t>
    </rPh>
    <rPh sb="10" eb="11">
      <t>モク</t>
    </rPh>
    <phoneticPr fontId="1"/>
  </si>
  <si>
    <t>令和2年1月31日（金）</t>
    <rPh sb="1" eb="2">
      <t>ワ</t>
    </rPh>
    <rPh sb="3" eb="4">
      <t>ネン</t>
    </rPh>
    <rPh sb="5" eb="6">
      <t>ガツ</t>
    </rPh>
    <rPh sb="8" eb="9">
      <t>ニチ</t>
    </rPh>
    <rPh sb="10" eb="11">
      <t>キン</t>
    </rPh>
    <phoneticPr fontId="1"/>
  </si>
  <si>
    <t>令和元年１２月９日現在</t>
    <rPh sb="0" eb="1">
      <t>レイ</t>
    </rPh>
    <rPh sb="1" eb="2">
      <t>ワ</t>
    </rPh>
    <rPh sb="2" eb="4">
      <t>ガンネン</t>
    </rPh>
    <rPh sb="6" eb="7">
      <t>ガツ</t>
    </rPh>
    <rPh sb="8" eb="9">
      <t>ニチ</t>
    </rPh>
    <rPh sb="9" eb="11">
      <t>ゲンザイ</t>
    </rPh>
    <phoneticPr fontId="1"/>
  </si>
  <si>
    <t>幼稚園教諭免許または保育士資格の有無</t>
    <rPh sb="0" eb="3">
      <t>ヨウチエン</t>
    </rPh>
    <rPh sb="3" eb="5">
      <t>キョウユ</t>
    </rPh>
    <rPh sb="5" eb="7">
      <t>メンキョ</t>
    </rPh>
    <rPh sb="10" eb="13">
      <t>ホイクシ</t>
    </rPh>
    <rPh sb="13" eb="15">
      <t>シカク</t>
    </rPh>
    <rPh sb="16" eb="18">
      <t>ウム</t>
    </rPh>
    <phoneticPr fontId="1"/>
  </si>
  <si>
    <t>事業者の基本理念</t>
    <rPh sb="0" eb="3">
      <t>ジギョウシャ</t>
    </rPh>
    <rPh sb="4" eb="6">
      <t>キホン</t>
    </rPh>
    <rPh sb="6" eb="8">
      <t>リネン</t>
    </rPh>
    <phoneticPr fontId="1"/>
  </si>
  <si>
    <t>事業者の基本方針</t>
    <rPh sb="0" eb="3">
      <t>ジギョウシャ</t>
    </rPh>
    <rPh sb="4" eb="6">
      <t>キホン</t>
    </rPh>
    <rPh sb="6" eb="8">
      <t>ホウシン</t>
    </rPh>
    <phoneticPr fontId="1"/>
  </si>
  <si>
    <t>事業者の目標</t>
    <rPh sb="0" eb="3">
      <t>ジギョウシャ</t>
    </rPh>
    <rPh sb="4" eb="6">
      <t>モクヒョウ</t>
    </rPh>
    <phoneticPr fontId="1"/>
  </si>
  <si>
    <t xml:space="preserve">１　事業者の状況 　（１）事業者概要等 </t>
    <phoneticPr fontId="1"/>
  </si>
  <si>
    <t>（様式２－６添付書類）</t>
    <rPh sb="6" eb="8">
      <t>テンプ</t>
    </rPh>
    <rPh sb="8" eb="10">
      <t>ショルイ</t>
    </rPh>
    <phoneticPr fontId="1"/>
  </si>
  <si>
    <t>履歴書（施設長）</t>
    <rPh sb="0" eb="3">
      <t>リレキショ</t>
    </rPh>
    <rPh sb="4" eb="6">
      <t>シセツ</t>
    </rPh>
    <rPh sb="6" eb="7">
      <t>チョウ</t>
    </rPh>
    <phoneticPr fontId="1"/>
  </si>
  <si>
    <t>勤務施設名</t>
    <rPh sb="0" eb="2">
      <t>キンム</t>
    </rPh>
    <rPh sb="2" eb="4">
      <t>シセツ</t>
    </rPh>
    <rPh sb="4" eb="5">
      <t>メイ</t>
    </rPh>
    <phoneticPr fontId="1"/>
  </si>
  <si>
    <t>様式2-6における連番</t>
    <rPh sb="0" eb="2">
      <t>ヨウシキ</t>
    </rPh>
    <rPh sb="9" eb="11">
      <t>レンバン</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</si>
  <si>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</si>
  <si>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様式5-1の入力表③については，様式5-2の「保育料以外の保護者負担」や様式6-2の「職員配置」との整合を確認した。</t>
    <rPh sb="0" eb="2">
      <t>ヨウシキ</t>
    </rPh>
    <rPh sb="6" eb="8">
      <t>ニュウリョク</t>
    </rPh>
    <rPh sb="8" eb="9">
      <t>ヒョウ</t>
    </rPh>
    <rPh sb="16" eb="18">
      <t>ヨウシキ</t>
    </rPh>
    <rPh sb="23" eb="26">
      <t>ホイクリョウ</t>
    </rPh>
    <rPh sb="26" eb="28">
      <t>イガイ</t>
    </rPh>
    <rPh sb="29" eb="32">
      <t>ホゴシャ</t>
    </rPh>
    <rPh sb="32" eb="34">
      <t>フタン</t>
    </rPh>
    <rPh sb="36" eb="38">
      <t>ヨウシキ</t>
    </rPh>
    <rPh sb="43" eb="45">
      <t>ショクイン</t>
    </rPh>
    <rPh sb="45" eb="47">
      <t>ハイチ</t>
    </rPh>
    <rPh sb="50" eb="52">
      <t>セイゴウ</t>
    </rPh>
    <rPh sb="53" eb="55">
      <t>カクニン</t>
    </rPh>
    <phoneticPr fontId="1"/>
  </si>
  <si>
    <t>（１）設計においてのコンセプト</t>
    <rPh sb="3" eb="5">
      <t>セッケイ</t>
    </rPh>
    <phoneticPr fontId="1"/>
  </si>
  <si>
    <t>（２）園舎の特徴</t>
    <rPh sb="3" eb="4">
      <t>エン</t>
    </rPh>
    <rPh sb="4" eb="5">
      <t>シャ</t>
    </rPh>
    <rPh sb="6" eb="8">
      <t>トクチョウ</t>
    </rPh>
    <phoneticPr fontId="1"/>
  </si>
  <si>
    <t>（３）園庭（プール等の確保を含む）の特徴</t>
    <rPh sb="3" eb="4">
      <t>エン</t>
    </rPh>
    <rPh sb="9" eb="10">
      <t>ナド</t>
    </rPh>
    <rPh sb="11" eb="13">
      <t>カクホ</t>
    </rPh>
    <rPh sb="14" eb="15">
      <t>フク</t>
    </rPh>
    <rPh sb="18" eb="20">
      <t>トクチョウ</t>
    </rPh>
    <phoneticPr fontId="1"/>
  </si>
  <si>
    <t>（４）施設建設にあたっての安全確保や住民説明等の考え方</t>
    <rPh sb="3" eb="5">
      <t>シセツ</t>
    </rPh>
    <rPh sb="5" eb="7">
      <t>ケンセツ</t>
    </rPh>
    <rPh sb="13" eb="15">
      <t>アンゼン</t>
    </rPh>
    <rPh sb="15" eb="17">
      <t>カクホ</t>
    </rPh>
    <rPh sb="18" eb="20">
      <t>ジュウミン</t>
    </rPh>
    <rPh sb="20" eb="22">
      <t>セツメイ</t>
    </rPh>
    <rPh sb="22" eb="23">
      <t>ナド</t>
    </rPh>
    <rPh sb="24" eb="25">
      <t>カンガ</t>
    </rPh>
    <rPh sb="26" eb="27">
      <t>カタ</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</si>
  <si>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3"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</si>
  <si>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</si>
  <si>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</si>
  <si>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</si>
  <si>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</si>
  <si>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</si>
  <si>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</si>
  <si>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</si>
  <si>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</si>
  <si>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</si>
  <si>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</si>
  <si>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</si>
  <si>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給食費（１号認定子ども）</t>
    <rPh sb="0" eb="3">
      <t>キュウショクヒ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</si>
  <si>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</si>
  <si>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</si>
  <si>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</si>
  <si>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</si>
  <si>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</si>
  <si>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連絡帳・シール帳・カバー</t>
    <rPh sb="0" eb="3">
      <t>レンラクチョウ</t>
    </rPh>
    <rPh sb="7" eb="8">
      <t>チョウ</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</si>
  <si>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</si>
  <si>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</si>
  <si>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</si>
  <si>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</si>
  <si>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</si>
  <si>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</si>
  <si>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幼稚園</t>
    <rPh sb="0" eb="3">
      <t>ヨウチエン</t>
    </rPh>
    <phoneticPr fontId="1"/>
  </si>
  <si>
    <t>園長就任に際しての現職の後任者の配置計画</t>
    <rPh sb="0" eb="1">
      <t>エン</t>
    </rPh>
    <rPh sb="1" eb="2">
      <t>チョウ</t>
    </rPh>
    <rPh sb="2" eb="4">
      <t>シュウニン</t>
    </rPh>
    <rPh sb="5" eb="6">
      <t>サイ</t>
    </rPh>
    <rPh sb="9" eb="11">
      <t>ゲンショク</t>
    </rPh>
    <rPh sb="12" eb="15">
      <t>コウニンシャ</t>
    </rPh>
    <rPh sb="16" eb="18">
      <t>ハイチ</t>
    </rPh>
    <rPh sb="18" eb="20">
      <t>ケイカク</t>
    </rPh>
    <phoneticPr fontId="1"/>
  </si>
  <si>
    <t>令和元年１２月２５日（水）午後１時３０分</t>
    <rPh sb="1" eb="2">
      <t>ワ</t>
    </rPh>
    <rPh sb="3" eb="4">
      <t>ネン</t>
    </rPh>
    <rPh sb="6" eb="7">
      <t>ガツ</t>
    </rPh>
    <rPh sb="9" eb="10">
      <t>ニチ</t>
    </rPh>
    <rPh sb="11" eb="12">
      <t>スイ</t>
    </rPh>
    <rPh sb="13" eb="15">
      <t>ゴゴ</t>
    </rPh>
    <rPh sb="16" eb="17">
      <t>ジ</t>
    </rPh>
    <rPh sb="19" eb="20">
      <t>フン</t>
    </rPh>
    <phoneticPr fontId="1"/>
  </si>
  <si>
    <t>(２)収支計画</t>
    <phoneticPr fontId="1"/>
  </si>
  <si>
    <t>文字数</t>
    <rPh sb="0" eb="3">
      <t>モジスウ</t>
    </rPh>
    <phoneticPr fontId="1" alignment="distributed"/>
  </si>
  <si>
    <t>応募においての待機児童解消に関する考え方</t>
    <rPh sb="0" eb="2">
      <t>オウボ</t>
    </rPh>
    <rPh sb="7" eb="9">
      <t>タイキ</t>
    </rPh>
    <rPh sb="9" eb="11">
      <t>ジドウ</t>
    </rPh>
    <rPh sb="11" eb="13">
      <t>カイショウ</t>
    </rPh>
    <rPh sb="14" eb="15">
      <t>カン</t>
    </rPh>
    <rPh sb="17" eb="18">
      <t>カンガ</t>
    </rPh>
    <rPh sb="19" eb="20">
      <t>カタ</t>
    </rPh>
    <phoneticPr fontId="1"/>
  </si>
  <si>
    <t>文字数</t>
    <rPh sb="0" eb="3">
      <t>モジスウ</t>
    </rPh>
    <phoneticPr fontId="1"/>
  </si>
  <si>
    <t>自己評価</t>
    <rPh sb="0" eb="2">
      <t>ジコ</t>
    </rPh>
    <rPh sb="2" eb="4">
      <t>ヒョウカ</t>
    </rPh>
    <phoneticPr fontId="1"/>
  </si>
  <si>
    <t>第三者評価</t>
    <rPh sb="0" eb="1">
      <t>ダイ</t>
    </rPh>
    <rPh sb="1" eb="3">
      <t>サンシャ</t>
    </rPh>
    <rPh sb="3" eb="5">
      <t>ヒョウカ</t>
    </rPh>
    <phoneticPr fontId="1"/>
  </si>
  <si>
    <t>・健康管理マニュアル*2</t>
    <rPh sb="1" eb="3">
      <t>ケンコウ</t>
    </rPh>
    <rPh sb="3" eb="5">
      <t>カンリ</t>
    </rPh>
    <phoneticPr fontId="1"/>
  </si>
  <si>
    <t>・感染症対応マニュアル*2</t>
    <rPh sb="1" eb="4">
      <t>カンセンショウ</t>
    </rPh>
    <rPh sb="4" eb="6">
      <t>タイオウ</t>
    </rPh>
    <phoneticPr fontId="1"/>
  </si>
  <si>
    <t>・衛生管理マニュアル*2</t>
    <rPh sb="1" eb="3">
      <t>エイセイ</t>
    </rPh>
    <rPh sb="3" eb="5">
      <t>カンリ</t>
    </rPh>
    <phoneticPr fontId="1"/>
  </si>
  <si>
    <t>・安全管理マニュアル*2</t>
    <rPh sb="1" eb="3">
      <t>アンゼン</t>
    </rPh>
    <rPh sb="3" eb="5">
      <t>カンリ</t>
    </rPh>
    <phoneticPr fontId="1"/>
  </si>
  <si>
    <t>・個人情報保護規定*2</t>
    <rPh sb="1" eb="3">
      <t>コジン</t>
    </rPh>
    <rPh sb="3" eb="5">
      <t>ジョウホウ</t>
    </rPh>
    <rPh sb="5" eb="7">
      <t>ホゴ</t>
    </rPh>
    <rPh sb="7" eb="9">
      <t>キテイ</t>
    </rPh>
    <phoneticPr fontId="1"/>
  </si>
  <si>
    <t>・苦情対応規定*2</t>
    <rPh sb="1" eb="3">
      <t>クジョウ</t>
    </rPh>
    <rPh sb="3" eb="5">
      <t>タイオウ</t>
    </rPh>
    <rPh sb="5" eb="7">
      <t>キテイ</t>
    </rPh>
    <phoneticPr fontId="1"/>
  </si>
  <si>
    <t>平成30年度処遇改善等加算Ⅰに係る加算率認定申請書の写しの余白欄に，平成30年4月1日時点での事業者における通算勤続年数を全員分記載した。</t>
    <rPh sb="61" eb="63">
      <t>ゼンイン</t>
    </rPh>
    <rPh sb="63" eb="64">
      <t>ブン</t>
    </rPh>
    <phoneticPr fontId="1"/>
  </si>
  <si>
    <t>実績日</t>
    <rPh sb="0" eb="2">
      <t>ジッセキ</t>
    </rPh>
    <rPh sb="2" eb="3">
      <t>ビ</t>
    </rPh>
    <phoneticPr fontId="1"/>
  </si>
  <si>
    <t>開始ページ番号</t>
    <rPh sb="0" eb="2">
      <t>カイシ</t>
    </rPh>
    <rPh sb="5" eb="7">
      <t>バンゴウ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</si>
  <si>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</si>
  <si>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</si>
  <si>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</si>
  <si>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</si>
  <si>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（１）園長及びその他の職員の経験年数の割合に関する考え方</t>
    <rPh sb="3" eb="5">
      <t>エンチョウ</t>
    </rPh>
    <rPh sb="5" eb="6">
      <t>オヨ</t>
    </rPh>
    <rPh sb="9" eb="10">
      <t>タ</t>
    </rPh>
    <rPh sb="11" eb="13">
      <t>ショクイン</t>
    </rPh>
    <rPh sb="14" eb="16">
      <t>ケイケン</t>
    </rPh>
    <rPh sb="16" eb="18">
      <t>ネンスウ</t>
    </rPh>
    <rPh sb="19" eb="21">
      <t>ワリアイ</t>
    </rPh>
    <rPh sb="22" eb="23">
      <t>カン</t>
    </rPh>
    <rPh sb="25" eb="26">
      <t>カンガ</t>
    </rPh>
    <rPh sb="27" eb="28">
      <t>カタ</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</si>
  <si>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</si>
  <si>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</si>
  <si>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添付書類については，既存施設のものではなく，本募集において提案する施設に関するものを添付した。</t>
    <rPh sb="0" eb="2">
      <t>テンプ</t>
    </rPh>
    <rPh sb="2" eb="4">
      <t>ショルイ</t>
    </rPh>
    <rPh sb="10" eb="12">
      <t>キゾン</t>
    </rPh>
    <rPh sb="12" eb="14">
      <t>シセツ</t>
    </rPh>
    <rPh sb="22" eb="23">
      <t>ホン</t>
    </rPh>
    <rPh sb="23" eb="25">
      <t>ボシュウ</t>
    </rPh>
    <rPh sb="29" eb="31">
      <t>テイアン</t>
    </rPh>
    <rPh sb="33" eb="35">
      <t>シセツ</t>
    </rPh>
    <rPh sb="36" eb="37">
      <t>カン</t>
    </rPh>
    <rPh sb="42" eb="44">
      <t>テンプ</t>
    </rPh>
    <phoneticPr fontId="1"/>
  </si>
  <si>
    <t>感染症発生時についての具体的な提案を記載した。</t>
    <rPh sb="0" eb="3">
      <t>カンセンショウ</t>
    </rPh>
    <rPh sb="3" eb="5">
      <t>ハッセイ</t>
    </rPh>
    <rPh sb="5" eb="6">
      <t>ジ</t>
    </rPh>
    <rPh sb="11" eb="14">
      <t>グタイテキ</t>
    </rPh>
    <rPh sb="15" eb="17">
      <t>テイアン</t>
    </rPh>
    <rPh sb="18" eb="20">
      <t>キサイ</t>
    </rPh>
    <phoneticPr fontId="1"/>
  </si>
  <si>
    <t>連絡帳に係る保護者負担については，様式5-2に計上した。</t>
    <rPh sb="0" eb="2">
      <t>レンラク</t>
    </rPh>
    <rPh sb="2" eb="3">
      <t>チョウ</t>
    </rPh>
    <rPh sb="4" eb="5">
      <t>カカ</t>
    </rPh>
    <rPh sb="6" eb="9">
      <t>ホゴシャ</t>
    </rPh>
    <rPh sb="9" eb="11">
      <t>フタン</t>
    </rPh>
    <rPh sb="17" eb="19">
      <t>ヨウシキ</t>
    </rPh>
    <rPh sb="23" eb="25">
      <t>ケイジョウ</t>
    </rPh>
    <phoneticPr fontId="1"/>
  </si>
  <si>
    <t>園庭面積（㎡）</t>
    <rPh sb="0" eb="2">
      <t>エンテイ</t>
    </rPh>
    <rPh sb="2" eb="4">
      <t>メンセキ</t>
    </rPh>
    <phoneticPr fontId="1"/>
  </si>
  <si>
    <t>駐車場台数等</t>
    <rPh sb="0" eb="3">
      <t>チュウシャジョウ</t>
    </rPh>
    <rPh sb="3" eb="5">
      <t>ダイスウ</t>
    </rPh>
    <rPh sb="5" eb="6">
      <t>ナド</t>
    </rPh>
    <phoneticPr fontId="1"/>
  </si>
  <si>
    <t>各台数を見込んだ理由</t>
    <rPh sb="0" eb="3">
      <t>カクダイスウ</t>
    </rPh>
    <rPh sb="4" eb="6">
      <t>ミコ</t>
    </rPh>
    <rPh sb="8" eb="10">
      <t>リユウ</t>
    </rPh>
    <phoneticPr fontId="1"/>
  </si>
  <si>
    <t>令和　　年　　月　　日</t>
    <rPh sb="0" eb="1">
      <t>レイ</t>
    </rPh>
    <rPh sb="1" eb="2">
      <t>ワ</t>
    </rPh>
    <rPh sb="4" eb="5">
      <t>ネン</t>
    </rPh>
    <rPh sb="7" eb="8">
      <t>ガツ</t>
    </rPh>
    <rPh sb="10" eb="11">
      <t>ニチ</t>
    </rPh>
    <phoneticPr fontId="1"/>
  </si>
  <si>
    <t>　令和　　　　　年　　　　　月　　　　　日</t>
    <rPh sb="1" eb="2">
      <t>レイ</t>
    </rPh>
    <rPh sb="2" eb="3">
      <t>ワ</t>
    </rPh>
    <rPh sb="8" eb="9">
      <t>ネン</t>
    </rPh>
    <rPh sb="14" eb="15">
      <t>ガツ</t>
    </rPh>
    <rPh sb="20" eb="21">
      <t>ニチ</t>
    </rPh>
    <phoneticPr fontId="1"/>
  </si>
  <si>
    <t>令和　　年　　月　　日</t>
    <rPh sb="0" eb="1">
      <t>レイ</t>
    </rPh>
    <rPh sb="1" eb="2">
      <t>ワ</t>
    </rPh>
    <rPh sb="4" eb="5">
      <t>ネン</t>
    </rPh>
    <rPh sb="7" eb="8">
      <t>ゲツ</t>
    </rPh>
    <rPh sb="10" eb="11">
      <t>ニチ</t>
    </rPh>
    <phoneticPr fontId="1"/>
  </si>
  <si>
    <t>令和　　　　年　　　　月　　　　日</t>
    <rPh sb="0" eb="1">
      <t>レイ</t>
    </rPh>
    <rPh sb="1" eb="2">
      <t>ワ</t>
    </rPh>
    <phoneticPr fontId="1"/>
  </si>
  <si>
    <t>令和　　　年　　　月　　　日</t>
    <rPh sb="0" eb="1">
      <t>レイ</t>
    </rPh>
    <rPh sb="1" eb="2">
      <t>ワ</t>
    </rPh>
    <rPh sb="5" eb="6">
      <t>ネン</t>
    </rPh>
    <rPh sb="9" eb="10">
      <t>ガツ</t>
    </rPh>
    <rPh sb="13" eb="14">
      <t>ニチ</t>
    </rPh>
    <phoneticPr fontId="1"/>
  </si>
  <si>
    <t>・平成30年度処遇改善加算決定通知（事業者が平成30年度中に運営していた全施設分（児童福祉施設に限る））</t>
    <rPh sb="22" eb="24">
      <t>ヘイセイ</t>
    </rPh>
    <rPh sb="26" eb="28">
      <t>ネンド</t>
    </rPh>
    <rPh sb="28" eb="29">
      <t>チュウ</t>
    </rPh>
    <phoneticPr fontId="1"/>
  </si>
  <si>
    <t>平成（または令和）　　　年　　　月　　　日</t>
    <rPh sb="0" eb="2">
      <t>ヘイセイ</t>
    </rPh>
    <rPh sb="6" eb="7">
      <t>レイ</t>
    </rPh>
    <rPh sb="7" eb="8">
      <t>ワ</t>
    </rPh>
    <rPh sb="12" eb="13">
      <t>ネン</t>
    </rPh>
    <rPh sb="16" eb="17">
      <t>ガツ</t>
    </rPh>
    <rPh sb="20" eb="21">
      <t>ニチ</t>
    </rPh>
    <phoneticPr fontId="1"/>
  </si>
  <si>
    <t>１号認定子どもの長期休業期間</t>
    <rPh sb="1" eb="2">
      <t>ゴウ</t>
    </rPh>
    <rPh sb="2" eb="4">
      <t>ニンテイ</t>
    </rPh>
    <rPh sb="4" eb="5">
      <t>コ</t>
    </rPh>
    <rPh sb="8" eb="10">
      <t>チョウキ</t>
    </rPh>
    <rPh sb="10" eb="12">
      <t>キュウギョウ</t>
    </rPh>
    <rPh sb="12" eb="14">
      <t>キカン</t>
    </rPh>
    <phoneticPr fontId="1"/>
  </si>
  <si>
    <t>開園時間</t>
    <rPh sb="0" eb="2">
      <t>カイエン</t>
    </rPh>
    <rPh sb="2" eb="4">
      <t>ジカン</t>
    </rPh>
    <phoneticPr fontId="1"/>
  </si>
  <si>
    <t>持ち上がり可否</t>
    <rPh sb="1" eb="2">
      <t>ア</t>
    </rPh>
    <rPh sb="4" eb="5">
      <t>カ</t>
    </rPh>
    <rPh sb="5" eb="7">
      <t>カヒ</t>
    </rPh>
    <phoneticPr fontId="1"/>
  </si>
  <si>
    <t>3歳児の利用定員</t>
    <rPh sb="0" eb="1">
      <t>サイ</t>
    </rPh>
    <rPh sb="1" eb="2">
      <t>ジ</t>
    </rPh>
    <rPh sb="3" eb="5">
      <t>リヨウ</t>
    </rPh>
    <rPh sb="5" eb="7">
      <t>テイイン</t>
    </rPh>
    <phoneticPr fontId="1"/>
  </si>
  <si>
    <t>２号認定子どもの３歳児の受入れについては，市の利用調整にも協力することを理解した。</t>
    <rPh sb="12" eb="14">
      <t>ウケイ</t>
    </rPh>
    <rPh sb="29" eb="31">
      <t>キョウリョク</t>
    </rPh>
    <rPh sb="36" eb="38">
      <t>リカイ</t>
    </rPh>
    <phoneticPr fontId="1"/>
  </si>
  <si>
    <t>※利用定員については，それぞれ持ち上がりが可能となるように設定すること。また，３歳児の利用定員は，２歳児の利用定員より３人以上多く設定すること。なお，２号認定子どもの３歳児の受入れについては，市の利用調整にも協力すること。</t>
    <rPh sb="76" eb="77">
      <t>ゴウ</t>
    </rPh>
    <rPh sb="77" eb="79">
      <t>ニンテイ</t>
    </rPh>
    <rPh sb="79" eb="80">
      <t>コ</t>
    </rPh>
    <phoneticPr fontId="1"/>
  </si>
  <si>
    <t>※必要に応じ，行を増やし作成してください</t>
    <phoneticPr fontId="1"/>
  </si>
  <si>
    <t>※必要に応じ，行を増やし作成してください</t>
    <phoneticPr fontId="1"/>
  </si>
  <si>
    <t>開園の際の施設整備に係るもの</t>
    <rPh sb="0" eb="2">
      <t>カイエン</t>
    </rPh>
    <rPh sb="1" eb="2">
      <t>エン</t>
    </rPh>
    <phoneticPr fontId="11"/>
  </si>
  <si>
    <t>令和4年度</t>
    <rPh sb="0" eb="1">
      <t>レイ</t>
    </rPh>
    <rPh sb="1" eb="2">
      <t>ワ</t>
    </rPh>
    <rPh sb="3" eb="5">
      <t>ネンド</t>
    </rPh>
    <phoneticPr fontId="1"/>
  </si>
  <si>
    <t>令和5年度</t>
    <rPh sb="0" eb="1">
      <t>レイ</t>
    </rPh>
    <rPh sb="1" eb="2">
      <t>ワ</t>
    </rPh>
    <rPh sb="3" eb="5">
      <t>ネンド</t>
    </rPh>
    <phoneticPr fontId="1"/>
  </si>
  <si>
    <t>令和6年度</t>
    <rPh sb="0" eb="1">
      <t>レイ</t>
    </rPh>
    <rPh sb="1" eb="2">
      <t>ワ</t>
    </rPh>
    <rPh sb="3" eb="5">
      <t>ネンド</t>
    </rPh>
    <phoneticPr fontId="1"/>
  </si>
  <si>
    <t>※市単独助成金収入については，利用定員１人につき，国が定める公定価格の基本分単価に処遇改善等加算を加えた額に，下記に定める率を乗じた額を「その他の事業収入」欄の「補助金事業収入（公費）」欄に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9" eb="50">
      <t>クワ</t>
    </rPh>
    <rPh sb="52" eb="53">
      <t>ガク</t>
    </rPh>
    <rPh sb="55" eb="57">
      <t>カキ</t>
    </rPh>
    <rPh sb="58" eb="59">
      <t>サダ</t>
    </rPh>
    <rPh sb="61" eb="62">
      <t>リツ</t>
    </rPh>
    <rPh sb="63" eb="64">
      <t>ジョウ</t>
    </rPh>
    <rPh sb="66" eb="67">
      <t>ガク</t>
    </rPh>
    <rPh sb="71" eb="72">
      <t>タ</t>
    </rPh>
    <rPh sb="73" eb="75">
      <t>ジギョウ</t>
    </rPh>
    <rPh sb="75" eb="77">
      <t>シュウニュウ</t>
    </rPh>
    <rPh sb="78" eb="79">
      <t>ラン</t>
    </rPh>
    <rPh sb="81" eb="84">
      <t>ホジョキン</t>
    </rPh>
    <rPh sb="84" eb="86">
      <t>ジギョウ</t>
    </rPh>
    <rPh sb="86" eb="88">
      <t>シュウニュウ</t>
    </rPh>
    <rPh sb="89" eb="91">
      <t>コウヒ</t>
    </rPh>
    <rPh sb="93" eb="94">
      <t>ラン</t>
    </rPh>
    <rPh sb="95" eb="97">
      <t>キサイ</t>
    </rPh>
    <rPh sb="107" eb="109">
      <t>サイジ</t>
    </rPh>
    <rPh sb="114" eb="116">
      <t>サイジ</t>
    </rPh>
    <rPh sb="116" eb="118">
      <t>イジョウ</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</si>
  <si>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phoneticPr fontId="1"/>
  </si>
  <si>
    <t>　令和元年１２月９日以後のもの。預金通帳の写しは不可。）</t>
    <rPh sb="1" eb="2">
      <t>レイ</t>
    </rPh>
    <rPh sb="2" eb="3">
      <t>ワ</t>
    </rPh>
    <rPh sb="3" eb="5">
      <t>ガンネン</t>
    </rPh>
    <rPh sb="7" eb="8">
      <t>ガツ</t>
    </rPh>
    <rPh sb="9" eb="10">
      <t>ニチ</t>
    </rPh>
    <phoneticPr fontId="1"/>
  </si>
  <si>
    <t xml:space="preserve"> (1)　開園の際の施設整備に係るもの</t>
    <rPh sb="5" eb="7">
      <t>カイエン</t>
    </rPh>
    <rPh sb="8" eb="9">
      <t>サイ</t>
    </rPh>
    <rPh sb="10" eb="12">
      <t>シセツ</t>
    </rPh>
    <rPh sb="12" eb="14">
      <t>セイビ</t>
    </rPh>
    <rPh sb="15" eb="16">
      <t>カカ</t>
    </rPh>
    <phoneticPr fontId="1"/>
  </si>
  <si>
    <r>
      <t xml:space="preserve"> (2)　</t>
    </r>
    <r>
      <rPr>
        <sz val="11"/>
        <rFont val="Meiryo UI"/>
        <family val="3"/>
        <charset val="128"/>
      </rPr>
      <t>施設運営に係るもの</t>
    </r>
    <rPh sb="5" eb="7">
      <t>シセツ</t>
    </rPh>
    <rPh sb="7" eb="9">
      <t>ウンエイ</t>
    </rPh>
    <rPh sb="10" eb="11">
      <t>カカ</t>
    </rPh>
    <phoneticPr fontId="1"/>
  </si>
  <si>
    <t>※市単独助成金収入については，利用定員１人につき，国が定める公定価格の基本分単価に処遇改善等加算を加えた額に，下記に定める率を乗じた額を「その他の事業収入」欄の「補助金事業収入（公費）」欄に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9" eb="50">
      <t>クワ</t>
    </rPh>
    <rPh sb="52" eb="53">
      <t>ガク</t>
    </rPh>
    <rPh sb="55" eb="57">
      <t>カキ</t>
    </rPh>
    <rPh sb="58" eb="59">
      <t>サダ</t>
    </rPh>
    <rPh sb="61" eb="62">
      <t>リツ</t>
    </rPh>
    <rPh sb="63" eb="64">
      <t>ジョウ</t>
    </rPh>
    <rPh sb="66" eb="67">
      <t>ガク</t>
    </rPh>
    <rPh sb="95" eb="97">
      <t>キサイ</t>
    </rPh>
    <rPh sb="107" eb="109">
      <t>サイジ</t>
    </rPh>
    <rPh sb="114" eb="116">
      <t>サイジ</t>
    </rPh>
    <rPh sb="116" eb="118">
      <t>イジョウ</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</si>
  <si>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97" eb="99">
      <t>キサイ</t>
    </rPh>
    <phoneticPr fontId="1"/>
  </si>
  <si>
    <t xml:space="preserve"> (2)　施設運営に係るもの</t>
    <rPh sb="5" eb="7">
      <t>シセツ</t>
    </rPh>
    <rPh sb="7" eb="9">
      <t>ウンエイ</t>
    </rPh>
    <rPh sb="10" eb="11">
      <t>カカ</t>
    </rPh>
    <phoneticPr fontId="1"/>
  </si>
  <si>
    <t>令和4年度</t>
    <rPh sb="0" eb="1">
      <t>レイ</t>
    </rPh>
    <rPh sb="1" eb="2">
      <t>ワ</t>
    </rPh>
    <rPh sb="3" eb="5">
      <t>ネンド</t>
    </rPh>
    <phoneticPr fontId="11"/>
  </si>
  <si>
    <t>令和5年度</t>
    <rPh sb="0" eb="1">
      <t>レイ</t>
    </rPh>
    <rPh sb="1" eb="2">
      <t>ワ</t>
    </rPh>
    <rPh sb="3" eb="5">
      <t>ネンド</t>
    </rPh>
    <phoneticPr fontId="11"/>
  </si>
  <si>
    <t>令和6年度</t>
    <rPh sb="0" eb="1">
      <t>レイ</t>
    </rPh>
    <rPh sb="1" eb="2">
      <t>ワ</t>
    </rPh>
    <rPh sb="3" eb="5">
      <t>ネンド</t>
    </rPh>
    <phoneticPr fontId="11"/>
  </si>
  <si>
    <t>２　職員数</t>
    <rPh sb="2" eb="5">
      <t>ショクインスウ</t>
    </rPh>
    <phoneticPr fontId="1"/>
  </si>
  <si>
    <t>職員勤務ローテーション表</t>
    <rPh sb="0" eb="2">
      <t>ショクイン</t>
    </rPh>
    <rPh sb="2" eb="4">
      <t>キンム</t>
    </rPh>
    <rPh sb="11" eb="12">
      <t>オモテ</t>
    </rPh>
    <phoneticPr fontId="1"/>
  </si>
  <si>
    <t>応募事業者における施設管理者の経験年数</t>
    <rPh sb="0" eb="2">
      <t>オウボ</t>
    </rPh>
    <rPh sb="9" eb="11">
      <t>シセツ</t>
    </rPh>
    <rPh sb="11" eb="14">
      <t>カンリシャ</t>
    </rPh>
    <rPh sb="15" eb="17">
      <t>ケイケン</t>
    </rPh>
    <rPh sb="17" eb="19">
      <t>ネンスウ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</si>
  <si>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</si>
  <si>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</si>
  <si>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令和     年     月     日</t>
    <rPh sb="0" eb="1">
      <t>レイ</t>
    </rPh>
    <rPh sb="1" eb="2">
      <t>ワ</t>
    </rPh>
    <rPh sb="7" eb="8">
      <t>ネン</t>
    </rPh>
    <rPh sb="13" eb="14">
      <t>ゲツ</t>
    </rPh>
    <rPh sb="19" eb="20">
      <t>ニチ</t>
    </rPh>
    <phoneticPr fontId="1"/>
  </si>
  <si>
    <t>　私は，幼保連携型認定こども園の設置運営事業者に決定されたことを受け，次のことを誓約します。</t>
    <rPh sb="1" eb="2">
      <t>ワタシ</t>
    </rPh>
    <rPh sb="24" eb="26">
      <t>ケッテイ</t>
    </rPh>
    <rPh sb="32" eb="33">
      <t>ウ</t>
    </rPh>
    <rPh sb="35" eb="36">
      <t>ツギ</t>
    </rPh>
    <rPh sb="40" eb="42">
      <t>セイヤク</t>
    </rPh>
    <phoneticPr fontId="1"/>
  </si>
  <si>
    <t>２　令和４年４月１日の幼保連携型認定こども園開園に向けて誠意を持って取り組みます。</t>
    <rPh sb="2" eb="3">
      <t>レイ</t>
    </rPh>
    <rPh sb="3" eb="4">
      <t>ワ</t>
    </rPh>
    <phoneticPr fontId="1"/>
  </si>
  <si>
    <t>１号
認定子ども</t>
    <rPh sb="1" eb="2">
      <t>ゴウ</t>
    </rPh>
    <rPh sb="3" eb="5">
      <t>ニンテイ</t>
    </rPh>
    <rPh sb="5" eb="6">
      <t>コ</t>
    </rPh>
    <phoneticPr fontId="1"/>
  </si>
  <si>
    <t>履歴書（全ての児童福祉施設の施設長のもの）</t>
    <rPh sb="0" eb="3">
      <t>リレキショ</t>
    </rPh>
    <rPh sb="4" eb="5">
      <t>スベ</t>
    </rPh>
    <rPh sb="7" eb="9">
      <t>ジドウ</t>
    </rPh>
    <rPh sb="9" eb="11">
      <t>フクシ</t>
    </rPh>
    <rPh sb="11" eb="13">
      <t>シセツ</t>
    </rPh>
    <rPh sb="14" eb="16">
      <t>シセツ</t>
    </rPh>
    <rPh sb="16" eb="17">
      <t>チョウ</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</si>
  <si>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</si>
  <si>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健康管理マニュアル*</t>
    <rPh sb="0" eb="2">
      <t>ケンコウ</t>
    </rPh>
    <rPh sb="2" eb="4">
      <t>カンリ</t>
    </rPh>
    <phoneticPr fontId="1"/>
  </si>
  <si>
    <t>*　実地調査希望施設に関するもの。無い場合は，新たに作成いただく必要はありません。</t>
    <rPh sb="2" eb="4">
      <t>ジッチ</t>
    </rPh>
    <rPh sb="4" eb="6">
      <t>チョウサ</t>
    </rPh>
    <rPh sb="6" eb="8">
      <t>キボウ</t>
    </rPh>
    <rPh sb="8" eb="10">
      <t>シセツ</t>
    </rPh>
    <rPh sb="11" eb="12">
      <t>カン</t>
    </rPh>
    <rPh sb="17" eb="18">
      <t>ナ</t>
    </rPh>
    <rPh sb="19" eb="21">
      <t>バアイ</t>
    </rPh>
    <rPh sb="23" eb="24">
      <t>アラ</t>
    </rPh>
    <rPh sb="26" eb="28">
      <t>サクセイ</t>
    </rPh>
    <rPh sb="32" eb="34">
      <t>ヒツヨウ</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</si>
  <si>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</si>
  <si>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</si>
  <si>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</si>
  <si>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</si>
  <si>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</si>
  <si>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定款</t>
    <phoneticPr fontId="1"/>
  </si>
  <si>
    <t>登記事項証明書（履歴事項全部証明書，３ヵ月以内）</t>
    <phoneticPr fontId="1"/>
  </si>
  <si>
    <t>理事会議事録（事業者として応募を決議したことがわかる書類）</t>
    <phoneticPr fontId="1"/>
  </si>
  <si>
    <t>積算内訳書等</t>
    <rPh sb="0" eb="2">
      <t>セキサン</t>
    </rPh>
    <rPh sb="2" eb="5">
      <t>ウチワケショ</t>
    </rPh>
    <rPh sb="5" eb="6">
      <t>ナド</t>
    </rPh>
    <phoneticPr fontId="1"/>
  </si>
  <si>
    <t>様式６－３</t>
    <rPh sb="0" eb="2">
      <t>ヨウシキ</t>
    </rPh>
    <phoneticPr fontId="1"/>
  </si>
  <si>
    <t>様式６－３添付書類　　</t>
    <rPh sb="0" eb="2">
      <t>ヨウシキ</t>
    </rPh>
    <rPh sb="5" eb="9">
      <t>テンプショルイ</t>
    </rPh>
    <phoneticPr fontId="1"/>
  </si>
  <si>
    <t>履歴書（園長予定者）</t>
    <rPh sb="0" eb="3">
      <t>リレキショ</t>
    </rPh>
    <rPh sb="4" eb="6">
      <t>エンチョウ</t>
    </rPh>
    <rPh sb="6" eb="9">
      <t>ヨテイシャ</t>
    </rPh>
    <phoneticPr fontId="1"/>
  </si>
  <si>
    <t>食育計画</t>
    <rPh sb="0" eb="2">
      <t>ショクイク</t>
    </rPh>
    <rPh sb="2" eb="4">
      <t>ケイカク</t>
    </rPh>
    <phoneticPr fontId="1"/>
  </si>
  <si>
    <t>法人運営や社会福祉事業経営に係る考え方
【様式2-3】</t>
    <rPh sb="0" eb="2">
      <t>ホウジン</t>
    </rPh>
    <rPh sb="2" eb="4">
      <t>ウンエイ</t>
    </rPh>
    <rPh sb="5" eb="7">
      <t>シャカイ</t>
    </rPh>
    <rPh sb="7" eb="9">
      <t>フクシ</t>
    </rPh>
    <rPh sb="9" eb="11">
      <t>ジギョウ</t>
    </rPh>
    <rPh sb="11" eb="13">
      <t>ケイエイ</t>
    </rPh>
    <rPh sb="14" eb="15">
      <t>カカ</t>
    </rPh>
    <rPh sb="16" eb="17">
      <t>カンガ</t>
    </rPh>
    <rPh sb="18" eb="19">
      <t>カタ</t>
    </rPh>
    <rPh sb="21" eb="23">
      <t>ヨウシキ</t>
    </rPh>
    <phoneticPr fontId="1"/>
  </si>
  <si>
    <t>事業者の基本理念
【様式2-5】</t>
    <rPh sb="0" eb="3">
      <t>ジギョウシャ</t>
    </rPh>
    <rPh sb="4" eb="6">
      <t>キホン</t>
    </rPh>
    <rPh sb="6" eb="8">
      <t>リネン</t>
    </rPh>
    <rPh sb="10" eb="12">
      <t>ヨウシキ</t>
    </rPh>
    <phoneticPr fontId="1"/>
  </si>
  <si>
    <t>事業者の基本方針
【様式2-5】</t>
    <rPh sb="0" eb="3">
      <t>ジギョウシャ</t>
    </rPh>
    <rPh sb="4" eb="6">
      <t>キホン</t>
    </rPh>
    <rPh sb="6" eb="8">
      <t>ホウシン</t>
    </rPh>
    <rPh sb="10" eb="12">
      <t>ヨウシキ</t>
    </rPh>
    <phoneticPr fontId="1"/>
  </si>
  <si>
    <t>職員への処遇（勤務労働条件，健康管理，福利厚生等）に関する考え方</t>
    <rPh sb="0" eb="2">
      <t>ショクイン</t>
    </rPh>
    <rPh sb="4" eb="6">
      <t>ショグウ</t>
    </rPh>
    <rPh sb="7" eb="9">
      <t>キンム</t>
    </rPh>
    <rPh sb="9" eb="11">
      <t>ロウドウ</t>
    </rPh>
    <rPh sb="11" eb="13">
      <t>ジョウケン</t>
    </rPh>
    <rPh sb="14" eb="16">
      <t>ケンコウ</t>
    </rPh>
    <rPh sb="16" eb="18">
      <t>カンリ</t>
    </rPh>
    <rPh sb="19" eb="21">
      <t>フクリ</t>
    </rPh>
    <rPh sb="21" eb="23">
      <t>コウセイ</t>
    </rPh>
    <rPh sb="23" eb="24">
      <t>ナド</t>
    </rPh>
    <rPh sb="26" eb="27">
      <t>カン</t>
    </rPh>
    <rPh sb="29" eb="30">
      <t>カンガ</t>
    </rPh>
    <rPh sb="31" eb="32">
      <t>カタ</t>
    </rPh>
    <phoneticPr fontId="1"/>
  </si>
  <si>
    <t>教育・保育理念
【様式4-1】</t>
    <rPh sb="0" eb="2">
      <t>キョウイク</t>
    </rPh>
    <rPh sb="3" eb="5">
      <t>ホイク</t>
    </rPh>
    <rPh sb="5" eb="7">
      <t>リネン</t>
    </rPh>
    <rPh sb="9" eb="11">
      <t>ヨウシキ</t>
    </rPh>
    <phoneticPr fontId="1"/>
  </si>
  <si>
    <t>教育・保育方針
【様式4-1】</t>
    <rPh sb="0" eb="2">
      <t>キョウイク</t>
    </rPh>
    <rPh sb="3" eb="5">
      <t>ホイク</t>
    </rPh>
    <rPh sb="5" eb="7">
      <t>ホウシン</t>
    </rPh>
    <rPh sb="9" eb="11">
      <t>ヨウシキ</t>
    </rPh>
    <phoneticPr fontId="1"/>
  </si>
  <si>
    <t>園長就任に際しての現職の後任者の配置計画
【様式6-3】</t>
    <rPh sb="0" eb="2">
      <t>エンチョウ</t>
    </rPh>
    <rPh sb="2" eb="4">
      <t>シュウニン</t>
    </rPh>
    <rPh sb="5" eb="6">
      <t>サイ</t>
    </rPh>
    <rPh sb="9" eb="11">
      <t>ゲンショク</t>
    </rPh>
    <rPh sb="12" eb="15">
      <t>コウニンシャ</t>
    </rPh>
    <rPh sb="16" eb="18">
      <t>ハイチ</t>
    </rPh>
    <rPh sb="18" eb="20">
      <t>ケイカク</t>
    </rPh>
    <rPh sb="22" eb="24">
      <t>ヨウシキ</t>
    </rPh>
    <phoneticPr fontId="1"/>
  </si>
  <si>
    <t>施設だより</t>
    <rPh sb="0" eb="2">
      <t>シセツ</t>
    </rPh>
    <phoneticPr fontId="1"/>
  </si>
  <si>
    <t>連絡帳</t>
    <rPh sb="0" eb="2">
      <t>レンラク</t>
    </rPh>
    <rPh sb="2" eb="3">
      <t>チョウ</t>
    </rPh>
    <phoneticPr fontId="1"/>
  </si>
  <si>
    <t>幼保連携型認定こども園として特に配慮する点
【様式8-2】</t>
    <rPh sb="0" eb="1">
      <t>ヨウ</t>
    </rPh>
    <rPh sb="1" eb="2">
      <t>タモツ</t>
    </rPh>
    <rPh sb="2" eb="4">
      <t>レンケイ</t>
    </rPh>
    <rPh sb="4" eb="5">
      <t>カタ</t>
    </rPh>
    <rPh sb="5" eb="7">
      <t>ニンテイ</t>
    </rPh>
    <rPh sb="10" eb="11">
      <t>エン</t>
    </rPh>
    <rPh sb="14" eb="15">
      <t>トク</t>
    </rPh>
    <rPh sb="16" eb="18">
      <t>ハイリョ</t>
    </rPh>
    <rPh sb="20" eb="21">
      <t>テン</t>
    </rPh>
    <rPh sb="23" eb="25">
      <t>ヨウシキ</t>
    </rPh>
    <phoneticPr fontId="1"/>
  </si>
  <si>
    <t>個人情報等の取扱い
【様式7】</t>
    <phoneticPr fontId="1"/>
  </si>
  <si>
    <t>教育及び保育に関する全体的な計画，指導計画等と環境構成について
【様式8-1】</t>
    <rPh sb="0" eb="2">
      <t>キョウイク</t>
    </rPh>
    <rPh sb="2" eb="3">
      <t>オヨ</t>
    </rPh>
    <rPh sb="4" eb="6">
      <t>ホイク</t>
    </rPh>
    <rPh sb="7" eb="8">
      <t>カン</t>
    </rPh>
    <rPh sb="10" eb="13">
      <t>ゼンタイテキ</t>
    </rPh>
    <rPh sb="14" eb="16">
      <t>ケイカク</t>
    </rPh>
    <rPh sb="17" eb="19">
      <t>シドウ</t>
    </rPh>
    <rPh sb="19" eb="21">
      <t>ケイカク</t>
    </rPh>
    <rPh sb="21" eb="22">
      <t>ナド</t>
    </rPh>
    <rPh sb="23" eb="25">
      <t>カンキョウ</t>
    </rPh>
    <rPh sb="25" eb="27">
      <t>コウセイ</t>
    </rPh>
    <rPh sb="33" eb="35">
      <t>ヨウシキ</t>
    </rPh>
    <phoneticPr fontId="1"/>
  </si>
  <si>
    <t>保護者に対する支援・連携
【様式12】</t>
    <phoneticPr fontId="1"/>
  </si>
  <si>
    <t>園舎の特徴
【様式13-2】</t>
    <rPh sb="0" eb="2">
      <t>エンシャ</t>
    </rPh>
    <rPh sb="3" eb="5">
      <t>トクチョウ</t>
    </rPh>
    <phoneticPr fontId="1"/>
  </si>
  <si>
    <t>園庭（プール等の確保を含む）の特徴
【様式13-2】</t>
    <rPh sb="0" eb="2">
      <t>エンテイ</t>
    </rPh>
    <rPh sb="6" eb="7">
      <t>ナド</t>
    </rPh>
    <rPh sb="8" eb="10">
      <t>カクホ</t>
    </rPh>
    <rPh sb="11" eb="12">
      <t>フク</t>
    </rPh>
    <rPh sb="15" eb="17">
      <t>トクチョウ</t>
    </rPh>
    <phoneticPr fontId="1"/>
  </si>
  <si>
    <t>施設建設にあたっての安全確保や住民説明等の考え方
【様式13-2】</t>
    <rPh sb="0" eb="2">
      <t>シセツ</t>
    </rPh>
    <rPh sb="2" eb="4">
      <t>ケンセツ</t>
    </rPh>
    <rPh sb="10" eb="12">
      <t>アンゼン</t>
    </rPh>
    <rPh sb="12" eb="14">
      <t>カクホ</t>
    </rPh>
    <rPh sb="15" eb="17">
      <t>ジュウミン</t>
    </rPh>
    <rPh sb="17" eb="19">
      <t>セツメイ</t>
    </rPh>
    <rPh sb="19" eb="20">
      <t>ナド</t>
    </rPh>
    <rPh sb="21" eb="22">
      <t>カンガ</t>
    </rPh>
    <rPh sb="23" eb="24">
      <t>カタ</t>
    </rPh>
    <phoneticPr fontId="1"/>
  </si>
  <si>
    <t>事業者の目標
【様式2-5】</t>
    <rPh sb="0" eb="3">
      <t>ジギョウシャ</t>
    </rPh>
    <rPh sb="4" eb="6">
      <t>モクヒョウ</t>
    </rPh>
    <rPh sb="8" eb="10">
      <t>ヨウシキ</t>
    </rPh>
    <phoneticPr fontId="1"/>
  </si>
  <si>
    <t>職員への処遇（勤務労働条件，健康管理，福利厚生等）に関する考え方
【様式2-5】</t>
    <rPh sb="0" eb="2">
      <t>ショクイン</t>
    </rPh>
    <rPh sb="4" eb="6">
      <t>ショグウ</t>
    </rPh>
    <rPh sb="26" eb="27">
      <t>カン</t>
    </rPh>
    <rPh sb="29" eb="30">
      <t>カンガ</t>
    </rPh>
    <rPh sb="31" eb="32">
      <t>カタ</t>
    </rPh>
    <rPh sb="34" eb="36">
      <t>ヨウシキ</t>
    </rPh>
    <phoneticPr fontId="1"/>
  </si>
  <si>
    <t>人材育成の概要について
【様式6-1】</t>
    <rPh sb="0" eb="2">
      <t>ジンザイ</t>
    </rPh>
    <rPh sb="2" eb="4">
      <t>イクセイ</t>
    </rPh>
    <rPh sb="5" eb="7">
      <t>ガイヨウ</t>
    </rPh>
    <rPh sb="13" eb="15">
      <t>ヨウシキ</t>
    </rPh>
    <phoneticPr fontId="1"/>
  </si>
  <si>
    <t>ＯＪＴについて
【様式6-1】</t>
    <rPh sb="9" eb="11">
      <t>ヨウシキ</t>
    </rPh>
    <phoneticPr fontId="1"/>
  </si>
  <si>
    <t>保育士等の自己評価及び人事評価について
【様式6-1】</t>
    <rPh sb="0" eb="3">
      <t>ホイクシ</t>
    </rPh>
    <rPh sb="3" eb="4">
      <t>ナド</t>
    </rPh>
    <rPh sb="5" eb="7">
      <t>ジコ</t>
    </rPh>
    <rPh sb="7" eb="9">
      <t>ヒョウカ</t>
    </rPh>
    <rPh sb="9" eb="10">
      <t>オヨ</t>
    </rPh>
    <rPh sb="11" eb="13">
      <t>ジンジ</t>
    </rPh>
    <rPh sb="13" eb="15">
      <t>ヒョウカ</t>
    </rPh>
    <rPh sb="21" eb="23">
      <t>ヨウシキ</t>
    </rPh>
    <phoneticPr fontId="1"/>
  </si>
  <si>
    <t>法令等の遵守に関する取組について
【様式6-1】</t>
    <rPh sb="0" eb="2">
      <t>ホウレイ</t>
    </rPh>
    <rPh sb="2" eb="3">
      <t>トウ</t>
    </rPh>
    <rPh sb="4" eb="6">
      <t>ジュンシュ</t>
    </rPh>
    <rPh sb="7" eb="8">
      <t>カン</t>
    </rPh>
    <rPh sb="10" eb="12">
      <t>トリクミ</t>
    </rPh>
    <rPh sb="18" eb="20">
      <t>ヨウシキ</t>
    </rPh>
    <phoneticPr fontId="1"/>
  </si>
  <si>
    <t>園長及びその他の職員の経験年数の割合に関する考え方
【様式6-2】</t>
    <rPh sb="0" eb="2">
      <t>エンチョウ</t>
    </rPh>
    <rPh sb="2" eb="3">
      <t>オヨ</t>
    </rPh>
    <rPh sb="6" eb="7">
      <t>タ</t>
    </rPh>
    <rPh sb="8" eb="10">
      <t>ショクイン</t>
    </rPh>
    <rPh sb="11" eb="13">
      <t>ケイケン</t>
    </rPh>
    <rPh sb="13" eb="15">
      <t>ネンスウ</t>
    </rPh>
    <rPh sb="16" eb="18">
      <t>ワリアイ</t>
    </rPh>
    <rPh sb="19" eb="20">
      <t>カン</t>
    </rPh>
    <rPh sb="22" eb="23">
      <t>カンガ</t>
    </rPh>
    <rPh sb="24" eb="25">
      <t>カタ</t>
    </rPh>
    <rPh sb="27" eb="29">
      <t>ヨウシキ</t>
    </rPh>
    <phoneticPr fontId="1"/>
  </si>
  <si>
    <t>人事異動・新規採用での対応割合に関する考え方
【様式6-2】</t>
    <rPh sb="0" eb="2">
      <t>ジンジ</t>
    </rPh>
    <rPh sb="2" eb="4">
      <t>イドウ</t>
    </rPh>
    <rPh sb="5" eb="7">
      <t>シンキ</t>
    </rPh>
    <rPh sb="7" eb="9">
      <t>サイヨウ</t>
    </rPh>
    <rPh sb="11" eb="13">
      <t>タイオウ</t>
    </rPh>
    <rPh sb="13" eb="15">
      <t>ワリアイ</t>
    </rPh>
    <rPh sb="16" eb="17">
      <t>カン</t>
    </rPh>
    <rPh sb="19" eb="20">
      <t>カンガ</t>
    </rPh>
    <rPh sb="21" eb="22">
      <t>カタ</t>
    </rPh>
    <rPh sb="24" eb="26">
      <t>ヨウシキ</t>
    </rPh>
    <phoneticPr fontId="1"/>
  </si>
  <si>
    <t>感染症発生時への対応
【様式7】</t>
    <rPh sb="0" eb="3">
      <t>カンセンショウ</t>
    </rPh>
    <rPh sb="3" eb="5">
      <t>ハッセイ</t>
    </rPh>
    <rPh sb="5" eb="6">
      <t>ジ</t>
    </rPh>
    <rPh sb="8" eb="10">
      <t>タイオウ</t>
    </rPh>
    <rPh sb="12" eb="14">
      <t>ヨウシキ</t>
    </rPh>
    <phoneticPr fontId="1"/>
  </si>
  <si>
    <t>登降園時等の車や自転車利用等についての考え方，対応方法
【様式13-1】</t>
    <rPh sb="0" eb="1">
      <t>トウ</t>
    </rPh>
    <rPh sb="1" eb="3">
      <t>コウエン</t>
    </rPh>
    <rPh sb="3" eb="5">
      <t>ジナド</t>
    </rPh>
    <rPh sb="6" eb="7">
      <t>クルマ</t>
    </rPh>
    <rPh sb="8" eb="11">
      <t>ジテンシャ</t>
    </rPh>
    <rPh sb="11" eb="14">
      <t>リヨウナド</t>
    </rPh>
    <rPh sb="19" eb="20">
      <t>カンガ</t>
    </rPh>
    <rPh sb="21" eb="22">
      <t>カタ</t>
    </rPh>
    <rPh sb="23" eb="25">
      <t>タイオウ</t>
    </rPh>
    <rPh sb="25" eb="27">
      <t>ホウホウ</t>
    </rPh>
    <phoneticPr fontId="1"/>
  </si>
  <si>
    <t>その他安全教育等の取組
【様式13-1】</t>
    <rPh sb="2" eb="3">
      <t>タ</t>
    </rPh>
    <rPh sb="3" eb="5">
      <t>アンゼン</t>
    </rPh>
    <rPh sb="5" eb="8">
      <t>キョウイクナド</t>
    </rPh>
    <rPh sb="9" eb="11">
      <t>トリクミ</t>
    </rPh>
    <phoneticPr fontId="1"/>
  </si>
  <si>
    <t>設計においてのコンセプト
【様式13-2】</t>
    <rPh sb="0" eb="2">
      <t>セッケイ</t>
    </rPh>
    <phoneticPr fontId="1"/>
  </si>
  <si>
    <t>応募においての待機児童解消に関する考え方
【様式2-5】</t>
    <rPh sb="0" eb="2">
      <t>オウボ</t>
    </rPh>
    <rPh sb="7" eb="9">
      <t>タイキ</t>
    </rPh>
    <rPh sb="9" eb="11">
      <t>ジドウ</t>
    </rPh>
    <rPh sb="11" eb="13">
      <t>カイショウ</t>
    </rPh>
    <rPh sb="14" eb="15">
      <t>カン</t>
    </rPh>
    <rPh sb="17" eb="18">
      <t>カンガ</t>
    </rPh>
    <rPh sb="19" eb="20">
      <t>カタ</t>
    </rPh>
    <rPh sb="22" eb="24">
      <t>ヨウシキ</t>
    </rPh>
    <phoneticPr fontId="1"/>
  </si>
  <si>
    <t>２・３号
認定子ども</t>
    <rPh sb="3" eb="4">
      <t>ゴウ</t>
    </rPh>
    <rPh sb="5" eb="7">
      <t>ニンテイ</t>
    </rPh>
    <rPh sb="7" eb="8">
      <t>コ</t>
    </rPh>
    <phoneticPr fontId="1"/>
  </si>
  <si>
    <t>１号
認定子ども</t>
    <rPh sb="1" eb="2">
      <t>ゴウ</t>
    </rPh>
    <rPh sb="3" eb="5">
      <t>ニンテイ</t>
    </rPh>
    <rPh sb="5" eb="6">
      <t>コ</t>
    </rPh>
    <phoneticPr fontId="1"/>
  </si>
  <si>
    <t>※その他職員の内訳</t>
    <phoneticPr fontId="1"/>
  </si>
  <si>
    <t>施設整備計画【様式１３－２】</t>
    <rPh sb="0" eb="2">
      <t>シセツ</t>
    </rPh>
    <rPh sb="2" eb="4">
      <t>セイビ</t>
    </rPh>
    <rPh sb="4" eb="6">
      <t>ケイカク</t>
    </rPh>
    <rPh sb="7" eb="9">
      <t>ヨウシキ</t>
    </rPh>
    <phoneticPr fontId="1"/>
  </si>
  <si>
    <t>施設整備計画の概要</t>
    <rPh sb="0" eb="2">
      <t>シセツ</t>
    </rPh>
    <rPh sb="2" eb="4">
      <t>セイビ</t>
    </rPh>
    <rPh sb="4" eb="6">
      <t>ケイカク</t>
    </rPh>
    <rPh sb="7" eb="9">
      <t>ガイヨウ</t>
    </rPh>
    <phoneticPr fontId="1"/>
  </si>
  <si>
    <t>延床面積表</t>
    <rPh sb="0" eb="2">
      <t>ノベユカ</t>
    </rPh>
    <rPh sb="2" eb="4">
      <t>メンセキ</t>
    </rPh>
    <rPh sb="4" eb="5">
      <t>ヒョウ</t>
    </rPh>
    <phoneticPr fontId="1"/>
  </si>
  <si>
    <t>駐車場台数等</t>
    <rPh sb="5" eb="6">
      <t>ナド</t>
    </rPh>
    <phoneticPr fontId="1"/>
  </si>
  <si>
    <t xml:space="preserve">　幼保連携型認定こども園設置運営事業者募集要項に基づき，関係書類を添えて申し込みます。
　なお，関係書類の記載内容が事実であること，添付書類が写しの場合は原本であること及び提案内容については誠実に履行することを誓約します。
</t>
    <rPh sb="1" eb="2">
      <t>ヨウ</t>
    </rPh>
    <rPh sb="2" eb="3">
      <t>タモツ</t>
    </rPh>
    <rPh sb="3" eb="5">
      <t>レンケイ</t>
    </rPh>
    <rPh sb="5" eb="6">
      <t>カタ</t>
    </rPh>
    <rPh sb="6" eb="8">
      <t>ニンテイ</t>
    </rPh>
    <rPh sb="11" eb="12">
      <t>エン</t>
    </rPh>
    <rPh sb="12" eb="14">
      <t>セッチ</t>
    </rPh>
    <rPh sb="66" eb="68">
      <t>テンプ</t>
    </rPh>
    <rPh sb="68" eb="70">
      <t>ショルイ</t>
    </rPh>
    <rPh sb="71" eb="72">
      <t>ウツ</t>
    </rPh>
    <rPh sb="74" eb="76">
      <t>バアイ</t>
    </rPh>
    <rPh sb="77" eb="79">
      <t>ゲンポン</t>
    </rPh>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</si>
  <si>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</si>
  <si>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応募書類一覧表①</t>
    <rPh sb="0" eb="2">
      <t>オウボ</t>
    </rPh>
    <rPh sb="2" eb="4">
      <t>ショルイ</t>
    </rPh>
    <rPh sb="4" eb="6">
      <t>イチラン</t>
    </rPh>
    <rPh sb="6" eb="7">
      <t>ヒョウ</t>
    </rPh>
    <phoneticPr fontId="1"/>
  </si>
  <si>
    <t>応募書類一覧表②</t>
    <rPh sb="4" eb="6">
      <t>イチラン</t>
    </rPh>
    <rPh sb="6" eb="7">
      <t>ヒョウ</t>
    </rPh>
    <phoneticPr fontId="1"/>
  </si>
  <si>
    <t>応募書類一覧表③</t>
    <rPh sb="4" eb="6">
      <t>イチラン</t>
    </rPh>
    <rPh sb="6" eb="7">
      <t>ヒョウ</t>
    </rPh>
    <phoneticPr fontId="1"/>
  </si>
  <si>
    <t>就業規則，給与規定，旅費規定，休業規則，経理規定（※各園によって異なる場合は，実地調査希望施設のものを添付）</t>
    <rPh sb="10" eb="12">
      <t>リョヒ</t>
    </rPh>
    <rPh sb="12" eb="14">
      <t>キテイ</t>
    </rPh>
    <rPh sb="15" eb="17">
      <t>キュウギョウ</t>
    </rPh>
    <rPh sb="17" eb="19">
      <t>キソク</t>
    </rPh>
    <phoneticPr fontId="1"/>
  </si>
  <si>
    <t>平成30年度処遇改善加算決定通知（事業者が平成30年度中に運営していた全施設分（児童福祉施設に限る））</t>
    <rPh sb="21" eb="23">
      <t>ヘイセイ</t>
    </rPh>
    <rPh sb="25" eb="27">
      <t>ネンド</t>
    </rPh>
    <rPh sb="27" eb="28">
      <t>チュウ</t>
    </rPh>
    <rPh sb="38" eb="39">
      <t>ブン</t>
    </rPh>
    <rPh sb="40" eb="42">
      <t>ジドウ</t>
    </rPh>
    <rPh sb="42" eb="44">
      <t>フクシ</t>
    </rPh>
    <rPh sb="44" eb="46">
      <t>シセツ</t>
    </rPh>
    <rPh sb="47" eb="48">
      <t>カギ</t>
    </rPh>
    <phoneticPr fontId="1"/>
  </si>
  <si>
    <t>運転資金を保有することの証明（残高証明等。複数ある場合は同一日現在で提出。令和元年１２月９日以後のもの。預金通帳の写しは不可。）</t>
    <rPh sb="37" eb="38">
      <t>レイ</t>
    </rPh>
    <rPh sb="38" eb="39">
      <t>ワ</t>
    </rPh>
    <rPh sb="39" eb="41">
      <t>ガンネン</t>
    </rPh>
    <rPh sb="43" eb="44">
      <t>ガツ</t>
    </rPh>
    <rPh sb="45" eb="46">
      <t>ニチ</t>
    </rPh>
    <phoneticPr fontId="1"/>
  </si>
  <si>
    <t>避難経路（計画）図</t>
    <rPh sb="0" eb="2">
      <t>ヒナン</t>
    </rPh>
    <rPh sb="2" eb="4">
      <t>ケイロ</t>
    </rPh>
    <rPh sb="5" eb="7">
      <t>ケイカク</t>
    </rPh>
    <rPh sb="8" eb="9">
      <t>ズ</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</si>
  <si>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</si>
  <si>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</si>
  <si>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施設平面図（Ａ３カラー版で作成。各保育室の面積が記載されていること。採光可能な窓が記載されていること。便器や手洗いなどの個数がわかるように記載されていること。）</t>
    <rPh sb="0" eb="2">
      <t>シセツ</t>
    </rPh>
    <rPh sb="2" eb="5">
      <t>ヘイメンズ</t>
    </rPh>
    <rPh sb="11" eb="12">
      <t>バン</t>
    </rPh>
    <rPh sb="13" eb="15">
      <t>サクセイ</t>
    </rPh>
    <rPh sb="16" eb="17">
      <t>カク</t>
    </rPh>
    <rPh sb="17" eb="20">
      <t>ホイクシツ</t>
    </rPh>
    <rPh sb="21" eb="23">
      <t>メンセキ</t>
    </rPh>
    <rPh sb="24" eb="26">
      <t>キサイ</t>
    </rPh>
    <rPh sb="34" eb="36">
      <t>サイコウ</t>
    </rPh>
    <rPh sb="36" eb="38">
      <t>カノウ</t>
    </rPh>
    <rPh sb="39" eb="40">
      <t>マド</t>
    </rPh>
    <rPh sb="41" eb="43">
      <t>キサイ</t>
    </rPh>
    <rPh sb="51" eb="53">
      <t>ベンキ</t>
    </rPh>
    <rPh sb="54" eb="56">
      <t>テアラ</t>
    </rPh>
    <rPh sb="60" eb="62">
      <t>コスウ</t>
    </rPh>
    <rPh sb="69" eb="71">
      <t>キサイ</t>
    </rPh>
    <phoneticPr fontId="1"/>
  </si>
  <si>
    <t>日常の園運営における
安全対策（子どもの健康管理，SIDSへの対応，衛生管理を含む）
【様式7】</t>
    <rPh sb="0" eb="2">
      <t>ニチジョウ</t>
    </rPh>
    <rPh sb="3" eb="4">
      <t>エン</t>
    </rPh>
    <rPh sb="4" eb="6">
      <t>ウンエイ</t>
    </rPh>
    <rPh sb="16" eb="17">
      <t>コ</t>
    </rPh>
    <rPh sb="20" eb="22">
      <t>ケンコウ</t>
    </rPh>
    <rPh sb="22" eb="24">
      <t>カンリ</t>
    </rPh>
    <rPh sb="31" eb="33">
      <t>タイオウ</t>
    </rPh>
    <rPh sb="34" eb="36">
      <t>エイセイ</t>
    </rPh>
    <rPh sb="36" eb="38">
      <t>カンリ</t>
    </rPh>
    <rPh sb="39" eb="40">
      <t>フク</t>
    </rPh>
    <rPh sb="44" eb="46">
      <t>ヨウシキ</t>
    </rPh>
    <phoneticPr fontId="1"/>
  </si>
  <si>
    <t>非常時（事故・災害），不審者等への対応・安全対策
【様式7】</t>
    <rPh sb="0" eb="2">
      <t>ヒジョウ</t>
    </rPh>
    <rPh sb="11" eb="14">
      <t>フシンシャ</t>
    </rPh>
    <rPh sb="14" eb="15">
      <t>ナド</t>
    </rPh>
    <phoneticPr fontId="1"/>
  </si>
  <si>
    <t>(２)配慮を要する子ども及び家庭支援が必要な世帯への対応</t>
    <rPh sb="22" eb="24">
      <t>セタイ</t>
    </rPh>
    <phoneticPr fontId="1"/>
  </si>
  <si>
    <t>障がいのある子ども又は個別的配慮を要する子ども（保護者への対応を含む）
【様式9】</t>
    <rPh sb="9" eb="10">
      <t>マタ</t>
    </rPh>
    <rPh sb="11" eb="14">
      <t>コベツテキ</t>
    </rPh>
    <rPh sb="14" eb="16">
      <t>ハイリョ</t>
    </rPh>
    <rPh sb="17" eb="18">
      <t>ヨウ</t>
    </rPh>
    <rPh sb="20" eb="21">
      <t>コ</t>
    </rPh>
    <rPh sb="24" eb="27">
      <t>ホゴシャ</t>
    </rPh>
    <rPh sb="29" eb="31">
      <t>タイオウ</t>
    </rPh>
    <rPh sb="32" eb="33">
      <t>フク</t>
    </rPh>
    <rPh sb="37" eb="39">
      <t>ヨウシキ</t>
    </rPh>
    <phoneticPr fontId="1"/>
  </si>
  <si>
    <t>アレルギー症状のある子ども（保護者への対応を含む）
【様式9】</t>
    <rPh sb="14" eb="17">
      <t>ホゴシャ</t>
    </rPh>
    <rPh sb="19" eb="21">
      <t>タイオウ</t>
    </rPh>
    <rPh sb="22" eb="23">
      <t>フク</t>
    </rPh>
    <phoneticPr fontId="1"/>
  </si>
  <si>
    <t>虐待等により支援の必要な子ども（保護者への対応を含む）
【様式9】</t>
    <phoneticPr fontId="1"/>
  </si>
  <si>
    <t>外国籍等文化の異なる子ども（保護者への対応を含む）
【様式9】</t>
    <phoneticPr fontId="1"/>
  </si>
  <si>
    <t>家庭支援の必要な世帯（関係機関との連携を含む）
【様式9】</t>
    <rPh sb="8" eb="10">
      <t>セタイ</t>
    </rPh>
    <rPh sb="11" eb="13">
      <t>カンケイ</t>
    </rPh>
    <rPh sb="13" eb="15">
      <t>キカン</t>
    </rPh>
    <rPh sb="17" eb="19">
      <t>レンケイ</t>
    </rPh>
    <rPh sb="20" eb="21">
      <t>フク</t>
    </rPh>
    <phoneticPr fontId="1"/>
  </si>
  <si>
    <t>食育について（食育計画を含む）
【様式10】</t>
    <rPh sb="0" eb="2">
      <t>ショクイク</t>
    </rPh>
    <rPh sb="7" eb="8">
      <t>ショク</t>
    </rPh>
    <rPh sb="8" eb="9">
      <t>イク</t>
    </rPh>
    <rPh sb="9" eb="11">
      <t>ケイカク</t>
    </rPh>
    <rPh sb="12" eb="13">
      <t>フク</t>
    </rPh>
    <phoneticPr fontId="1"/>
  </si>
  <si>
    <t>給食提供についての考え方（食事を楽しむことができる工夫を含む）
【様式10】</t>
    <rPh sb="13" eb="15">
      <t>ショクジ</t>
    </rPh>
    <rPh sb="16" eb="17">
      <t>タノ</t>
    </rPh>
    <rPh sb="25" eb="27">
      <t>クフウ</t>
    </rPh>
    <rPh sb="28" eb="29">
      <t>フク</t>
    </rPh>
    <phoneticPr fontId="1"/>
  </si>
  <si>
    <t>小学校との接続及び連携等（他の就学前施設との連携・交流を含む）
【様式11】</t>
    <rPh sb="0" eb="3">
      <t>ショウガッコウ</t>
    </rPh>
    <rPh sb="5" eb="7">
      <t>セツゾク</t>
    </rPh>
    <rPh sb="7" eb="8">
      <t>オヨ</t>
    </rPh>
    <rPh sb="9" eb="11">
      <t>レンケイ</t>
    </rPh>
    <rPh sb="11" eb="12">
      <t>ナド</t>
    </rPh>
    <rPh sb="13" eb="14">
      <t>タ</t>
    </rPh>
    <rPh sb="15" eb="18">
      <t>シュウガクマエ</t>
    </rPh>
    <rPh sb="18" eb="20">
      <t>シセツ</t>
    </rPh>
    <rPh sb="22" eb="24">
      <t>レンケイ</t>
    </rPh>
    <rPh sb="25" eb="27">
      <t>コウリュウ</t>
    </rPh>
    <rPh sb="28" eb="29">
      <t>フク</t>
    </rPh>
    <rPh sb="33" eb="35">
      <t>ヨウシキ</t>
    </rPh>
    <phoneticPr fontId="1"/>
  </si>
  <si>
    <t>家庭的保育事業等との連携（3歳児の受入機能も含めた連携施設としての対応を含む）
【様式11】</t>
    <rPh sb="0" eb="3">
      <t>カテイテキ</t>
    </rPh>
    <rPh sb="3" eb="5">
      <t>ホイク</t>
    </rPh>
    <rPh sb="5" eb="7">
      <t>ジギョウ</t>
    </rPh>
    <rPh sb="7" eb="8">
      <t>トウ</t>
    </rPh>
    <rPh sb="10" eb="12">
      <t>レンケイ</t>
    </rPh>
    <rPh sb="14" eb="15">
      <t>サイ</t>
    </rPh>
    <rPh sb="15" eb="16">
      <t>ジ</t>
    </rPh>
    <rPh sb="17" eb="18">
      <t>ウ</t>
    </rPh>
    <rPh sb="18" eb="19">
      <t>イ</t>
    </rPh>
    <rPh sb="19" eb="21">
      <t>キノウ</t>
    </rPh>
    <rPh sb="22" eb="23">
      <t>フク</t>
    </rPh>
    <rPh sb="25" eb="27">
      <t>レンケイ</t>
    </rPh>
    <rPh sb="27" eb="29">
      <t>シセツ</t>
    </rPh>
    <rPh sb="33" eb="35">
      <t>タイオウ</t>
    </rPh>
    <rPh sb="36" eb="37">
      <t>フク</t>
    </rPh>
    <phoneticPr fontId="1"/>
  </si>
  <si>
    <r>
      <t>開園準備や開園後の取組等</t>
    </r>
    <r>
      <rPr>
        <strike/>
        <sz val="10"/>
        <rFont val="HG丸ｺﾞｼｯｸM-PRO"/>
        <family val="3"/>
        <charset val="128"/>
      </rPr>
      <t xml:space="preserve">
</t>
    </r>
    <r>
      <rPr>
        <sz val="10"/>
        <rFont val="HG丸ｺﾞｼｯｸM-PRO"/>
        <family val="3"/>
        <charset val="128"/>
      </rPr>
      <t>【様式13-1】</t>
    </r>
    <rPh sb="0" eb="2">
      <t>カイエン</t>
    </rPh>
    <rPh sb="2" eb="4">
      <t>ジュンビ</t>
    </rPh>
    <rPh sb="5" eb="7">
      <t>カイエン</t>
    </rPh>
    <rPh sb="7" eb="8">
      <t>ゴ</t>
    </rPh>
    <rPh sb="9" eb="11">
      <t>トリクミ</t>
    </rPh>
    <rPh sb="11" eb="12">
      <t>ナド</t>
    </rPh>
    <phoneticPr fontId="1"/>
  </si>
  <si>
    <r>
      <t>その他</t>
    </r>
    <r>
      <rPr>
        <strike/>
        <sz val="10"/>
        <rFont val="HG丸ｺﾞｼｯｸM-PRO"/>
        <family val="3"/>
        <charset val="128"/>
      </rPr>
      <t xml:space="preserve">
</t>
    </r>
    <r>
      <rPr>
        <sz val="10"/>
        <rFont val="HG丸ｺﾞｼｯｸM-PRO"/>
        <family val="3"/>
        <charset val="128"/>
      </rPr>
      <t>【様式13-1】</t>
    </r>
    <rPh sb="2" eb="3">
      <t>タ</t>
    </rPh>
    <phoneticPr fontId="1"/>
  </si>
  <si>
    <t>職員数</t>
    <rPh sb="0" eb="2">
      <t>ショクイン</t>
    </rPh>
    <rPh sb="2" eb="3">
      <t>スウ</t>
    </rPh>
    <phoneticPr fontId="1"/>
  </si>
  <si>
    <t>※各項目が４００字以内で記載されているか確認してください。</t>
    <rPh sb="1" eb="4">
      <t>カクコウモク</t>
    </rPh>
    <rPh sb="8" eb="9">
      <t>ジ</t>
    </rPh>
    <rPh sb="9" eb="11">
      <t>イナイ</t>
    </rPh>
    <rPh sb="12" eb="14">
      <t>キサイ</t>
    </rPh>
    <rPh sb="20" eb="22">
      <t>カクニン</t>
    </rPh>
    <phoneticPr fontId="1"/>
  </si>
  <si>
    <t>※応募様式から自動転記されるため，このシートへの直接入力はできません。</t>
    <rPh sb="1" eb="3">
      <t>オウボ</t>
    </rPh>
    <rPh sb="3" eb="5">
      <t>ヨウシキ</t>
    </rPh>
    <rPh sb="7" eb="9">
      <t>ジドウ</t>
    </rPh>
    <rPh sb="9" eb="11">
      <t>テンキ</t>
    </rPh>
    <rPh sb="24" eb="26">
      <t>チョクセツ</t>
    </rPh>
    <rPh sb="26" eb="28">
      <t>ニュウリョク</t>
    </rPh>
    <phoneticPr fontId="1"/>
  </si>
  <si>
    <r>
      <t xml:space="preserve">収益合計
</t>
    </r>
    <r>
      <rPr>
        <sz val="9"/>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</si>
  <si>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r>
      <t xml:space="preserve">当期活動増減差額
</t>
    </r>
    <r>
      <rPr>
        <sz val="9"/>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</si>
  <si>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r>
      <t xml:space="preserve">次期繰越活動増減差額
</t>
    </r>
    <r>
      <rPr>
        <sz val="9"/>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</si>
  <si>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r>
      <t>（２）施設運営に係るもの</t>
    </r>
    <r>
      <rPr>
        <sz val="8"/>
        <rFont val="HG丸ｺﾞｼｯｸM-PRO"/>
        <family val="3"/>
        <charset val="128"/>
      </rPr>
      <t>（前頁の続き）</t>
    </r>
    <rPh sb="13" eb="14">
      <t>ゼン</t>
    </rPh>
    <rPh sb="14" eb="15">
      <t>ページ</t>
    </rPh>
    <rPh sb="16" eb="17">
      <t>ツヅ</t>
    </rPh>
    <phoneticPr fontId="1"/>
  </si>
  <si>
    <t>・定款</t>
    <phoneticPr fontId="1"/>
  </si>
  <si>
    <t>・登記事項証明書（履歴事項全部証明書，３ヵ月以内）</t>
    <phoneticPr fontId="1"/>
  </si>
  <si>
    <t>・理事会議事録（事業者として応募を決議したことがわかる書類）</t>
    <rPh sb="1" eb="4">
      <t>リジカイ</t>
    </rPh>
    <rPh sb="4" eb="7">
      <t>ギジロク</t>
    </rPh>
    <phoneticPr fontId="1"/>
  </si>
  <si>
    <t>・就業規則，給与規定，旅費規定，休業規則，経理規定（※各園によって異なる場合は，実地調査希望施設のものを添付）</t>
    <rPh sb="11" eb="13">
      <t>リョヒ</t>
    </rPh>
    <rPh sb="13" eb="15">
      <t>キテイ</t>
    </rPh>
    <rPh sb="16" eb="18">
      <t>キュウギョウ</t>
    </rPh>
    <rPh sb="18" eb="20">
      <t>キソク</t>
    </rPh>
    <rPh sb="21" eb="23">
      <t>ケイリ</t>
    </rPh>
    <rPh sb="23" eb="25">
      <t>キテイ</t>
    </rPh>
    <rPh sb="27" eb="29">
      <t>カクエン</t>
    </rPh>
    <rPh sb="33" eb="34">
      <t>コト</t>
    </rPh>
    <rPh sb="36" eb="38">
      <t>バアイ</t>
    </rPh>
    <rPh sb="40" eb="42">
      <t>ジッチ</t>
    </rPh>
    <rPh sb="42" eb="44">
      <t>チョウサ</t>
    </rPh>
    <rPh sb="44" eb="46">
      <t>キボウ</t>
    </rPh>
    <rPh sb="46" eb="48">
      <t>シセツ</t>
    </rPh>
    <rPh sb="52" eb="54">
      <t>テンプ</t>
    </rPh>
    <phoneticPr fontId="1"/>
  </si>
  <si>
    <t>法人運営や社会福祉事業経営に係る考え方</t>
    <rPh sb="0" eb="2">
      <t>ホウジン</t>
    </rPh>
    <rPh sb="2" eb="4">
      <t>ウンエイ</t>
    </rPh>
    <rPh sb="5" eb="7">
      <t>シャカイ</t>
    </rPh>
    <rPh sb="7" eb="9">
      <t>フクシ</t>
    </rPh>
    <rPh sb="9" eb="11">
      <t>ジギョウ</t>
    </rPh>
    <rPh sb="11" eb="13">
      <t>ケイエイ</t>
    </rPh>
    <rPh sb="14" eb="15">
      <t>カカ</t>
    </rPh>
    <rPh sb="16" eb="17">
      <t>カンガ</t>
    </rPh>
    <rPh sb="18" eb="19">
      <t>カタ</t>
    </rPh>
    <phoneticPr fontId="1"/>
  </si>
  <si>
    <t>・所轄庁の指摘内容を示す文書</t>
    <rPh sb="1" eb="3">
      <t>ショカツ</t>
    </rPh>
    <rPh sb="3" eb="4">
      <t>チョウ</t>
    </rPh>
    <rPh sb="5" eb="7">
      <t>シテキ</t>
    </rPh>
    <rPh sb="7" eb="9">
      <t>ナイヨウ</t>
    </rPh>
    <rPh sb="10" eb="11">
      <t>シメ</t>
    </rPh>
    <rPh sb="12" eb="14">
      <t>ブンショ</t>
    </rPh>
    <phoneticPr fontId="1"/>
  </si>
  <si>
    <t>・指摘に対する事業者の解決策として示した文書</t>
    <rPh sb="1" eb="3">
      <t>シテキ</t>
    </rPh>
    <rPh sb="4" eb="5">
      <t>タイ</t>
    </rPh>
    <rPh sb="11" eb="14">
      <t>カイケツサク</t>
    </rPh>
    <rPh sb="17" eb="18">
      <t>シメ</t>
    </rPh>
    <rPh sb="20" eb="22">
      <t>ブンショ</t>
    </rPh>
    <phoneticPr fontId="1"/>
  </si>
  <si>
    <t>別紙のとおり（開始ページ番号:P.○～）</t>
    <rPh sb="0" eb="2">
      <t>ベッシ</t>
    </rPh>
    <rPh sb="7" eb="9">
      <t>カイシ</t>
    </rPh>
    <rPh sb="12" eb="14">
      <t>バンゴウ</t>
    </rPh>
    <phoneticPr fontId="1"/>
  </si>
  <si>
    <t>別紙のとおり（開始ページ番号:P.○～）</t>
    <rPh sb="0" eb="2">
      <t>ベッシ</t>
    </rPh>
    <phoneticPr fontId="1"/>
  </si>
  <si>
    <t>利用定員については，それぞれ持ち上がりが可能となるように設定した。また，３歳児の利用定員は，２歳児の利用定員よりも３人以上多く設定した。</t>
    <rPh sb="37" eb="38">
      <t>サイ</t>
    </rPh>
    <rPh sb="38" eb="39">
      <t>ジ</t>
    </rPh>
    <rPh sb="40" eb="42">
      <t>リヨウ</t>
    </rPh>
    <rPh sb="42" eb="44">
      <t>テイイン</t>
    </rPh>
    <rPh sb="47" eb="48">
      <t>サイ</t>
    </rPh>
    <rPh sb="48" eb="49">
      <t>ジ</t>
    </rPh>
    <rPh sb="50" eb="52">
      <t>リヨウ</t>
    </rPh>
    <rPh sb="52" eb="54">
      <t>テイイン</t>
    </rPh>
    <rPh sb="58" eb="59">
      <t>ニン</t>
    </rPh>
    <rPh sb="59" eb="61">
      <t>イジョウ</t>
    </rPh>
    <rPh sb="61" eb="62">
      <t>オオ</t>
    </rPh>
    <rPh sb="63" eb="65">
      <t>セッテイ</t>
    </rPh>
    <phoneticPr fontId="1"/>
  </si>
  <si>
    <r>
      <t>○　</t>
    </r>
    <r>
      <rPr>
        <sz val="11"/>
        <rFont val="Meiryo UI"/>
        <family val="3"/>
        <charset val="128"/>
      </rPr>
      <t>施設整備に係る自己資金充当計画</t>
    </r>
    <rPh sb="9" eb="11">
      <t>ジコ</t>
    </rPh>
    <rPh sb="11" eb="13">
      <t>シキン</t>
    </rPh>
    <rPh sb="13" eb="15">
      <t>ジュウトウ</t>
    </rPh>
    <rPh sb="15" eb="17">
      <t>ケイカク</t>
    </rPh>
    <phoneticPr fontId="1"/>
  </si>
  <si>
    <t>□　あり（　　　　　　　　　　　　　　　　　　　　　　　　　　　　　　　　　　　　　　　　）　　　　□　なし</t>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</si>
  <si>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</si>
  <si>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</si>
  <si>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</si>
  <si>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園長予定者に対する事業者の評価及び園長予定者に充てる理由</t>
    <rPh sb="0" eb="2">
      <t>エンチョウ</t>
    </rPh>
    <rPh sb="2" eb="5">
      <t>ヨテイシャ</t>
    </rPh>
    <rPh sb="6" eb="7">
      <t>タイ</t>
    </rPh>
    <rPh sb="9" eb="12">
      <t>ジギョウシャ</t>
    </rPh>
    <rPh sb="13" eb="15">
      <t>ヒョウカ</t>
    </rPh>
    <rPh sb="15" eb="16">
      <t>オヨ</t>
    </rPh>
    <rPh sb="17" eb="19">
      <t>エンチョウ</t>
    </rPh>
    <rPh sb="19" eb="21">
      <t>ヨテイ</t>
    </rPh>
    <rPh sb="21" eb="22">
      <t>シャ</t>
    </rPh>
    <rPh sb="23" eb="24">
      <t>ア</t>
    </rPh>
    <rPh sb="26" eb="28">
      <t>リユウ</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</si>
  <si>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</si>
  <si>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（４）個人情報等の取扱い</t>
    <rPh sb="3" eb="5">
      <t>コジン</t>
    </rPh>
    <rPh sb="5" eb="7">
      <t>ジョウホウ</t>
    </rPh>
    <rPh sb="7" eb="8">
      <t>トウ</t>
    </rPh>
    <rPh sb="9" eb="11">
      <t>トリアツカ</t>
    </rPh>
    <phoneticPr fontId="1"/>
  </si>
  <si>
    <t>・避難経路（計画）図</t>
    <rPh sb="1" eb="3">
      <t>ヒナン</t>
    </rPh>
    <rPh sb="3" eb="5">
      <t>ケイロ</t>
    </rPh>
    <rPh sb="6" eb="8">
      <t>ケイカク</t>
    </rPh>
    <rPh sb="9" eb="10">
      <t>ズ</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</si>
  <si>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</si>
  <si>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</si>
  <si>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（２）芦屋市就学前カリキュラム及び芦屋市接続期カリキュラムに基づいた取組の計画について</t>
    <rPh sb="3" eb="6">
      <t>アシヤシ</t>
    </rPh>
    <rPh sb="6" eb="9">
      <t>シュウガクマエ</t>
    </rPh>
    <rPh sb="15" eb="16">
      <t>オヨ</t>
    </rPh>
    <rPh sb="17" eb="20">
      <t>アシヤシ</t>
    </rPh>
    <rPh sb="20" eb="22">
      <t>セツゾク</t>
    </rPh>
    <rPh sb="22" eb="23">
      <t>キ</t>
    </rPh>
    <rPh sb="30" eb="31">
      <t>モト</t>
    </rPh>
    <rPh sb="34" eb="36">
      <t>トリクミ</t>
    </rPh>
    <rPh sb="37" eb="39">
      <t>ケイカク</t>
    </rPh>
    <phoneticPr fontId="1"/>
  </si>
  <si>
    <t>園長予定者に対する事業者の評価及び園長予定者に充てる理由
【様式6-3】</t>
    <rPh sb="0" eb="2">
      <t>エンチョウ</t>
    </rPh>
    <rPh sb="2" eb="5">
      <t>ヨテイシャ</t>
    </rPh>
    <rPh sb="6" eb="7">
      <t>タイ</t>
    </rPh>
    <rPh sb="9" eb="12">
      <t>ジギョウシャ</t>
    </rPh>
    <rPh sb="13" eb="15">
      <t>ヒョウカ</t>
    </rPh>
    <rPh sb="15" eb="16">
      <t>オヨ</t>
    </rPh>
    <rPh sb="17" eb="19">
      <t>エンチョウ</t>
    </rPh>
    <rPh sb="19" eb="22">
      <t>ヨテイシャ</t>
    </rPh>
    <rPh sb="23" eb="24">
      <t>ア</t>
    </rPh>
    <rPh sb="26" eb="28">
      <t>リユウ</t>
    </rPh>
    <rPh sb="30" eb="32">
      <t>ヨウシキ</t>
    </rPh>
    <phoneticPr fontId="1"/>
  </si>
  <si>
    <t>芦屋市就学前カリキュラム及び芦屋市接続期カリキュラムに基づいた取組の計画について
【様式8-1】</t>
    <rPh sb="0" eb="3">
      <t>アシヤシ</t>
    </rPh>
    <rPh sb="3" eb="6">
      <t>シュウガクマエ</t>
    </rPh>
    <rPh sb="12" eb="13">
      <t>オヨ</t>
    </rPh>
    <rPh sb="14" eb="17">
      <t>アシヤシ</t>
    </rPh>
    <rPh sb="17" eb="19">
      <t>セツゾク</t>
    </rPh>
    <rPh sb="19" eb="20">
      <t>キ</t>
    </rPh>
    <rPh sb="27" eb="28">
      <t>モト</t>
    </rPh>
    <rPh sb="31" eb="33">
      <t>トリクミ</t>
    </rPh>
    <rPh sb="34" eb="36">
      <t>ケイカク</t>
    </rPh>
    <rPh sb="42" eb="44">
      <t>ヨウシキ</t>
    </rPh>
    <phoneticPr fontId="1"/>
  </si>
  <si>
    <t>（前頁の続き）</t>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</si>
  <si>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</si>
  <si>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</si>
  <si>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障がいのある子ども又は個別的配慮を要する子ども（保護者への対応を含む）」欄には，インクルーシブ教育・保育事業を行うための体制の整備及び取組についての考え方を記載した。また，入園前の面談等，保護者からの相談への対応や関係機関との連携，個別の計画の作成，合理的配慮の提供についての考え方等も記載した。</t>
    <rPh sb="37" eb="38">
      <t>ラン</t>
    </rPh>
    <rPh sb="48" eb="50">
      <t>キョウイク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</si>
  <si>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</si>
  <si>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</si>
  <si>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</si>
  <si>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</si>
  <si>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</si>
  <si>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「施設整備計画の概要」に記載した内容と，添付する施設平面図との整合を確認した。</t>
    <rPh sb="1" eb="3">
      <t>シセツ</t>
    </rPh>
    <rPh sb="3" eb="5">
      <t>セイビ</t>
    </rPh>
    <rPh sb="5" eb="7">
      <t>ケイカク</t>
    </rPh>
    <rPh sb="8" eb="10">
      <t>ガイヨウ</t>
    </rPh>
    <rPh sb="12" eb="14">
      <t>キサイ</t>
    </rPh>
    <rPh sb="16" eb="18">
      <t>ナイヨウ</t>
    </rPh>
    <rPh sb="20" eb="22">
      <t>テンプ</t>
    </rPh>
    <rPh sb="24" eb="26">
      <t>シセツ</t>
    </rPh>
    <rPh sb="26" eb="29">
      <t>ヘイメンズ</t>
    </rPh>
    <rPh sb="31" eb="33">
      <t>セイゴウ</t>
    </rPh>
    <rPh sb="34" eb="36">
      <t>カクニン</t>
    </rPh>
    <phoneticPr fontId="1"/>
  </si>
  <si>
    <t>事業者への監査状況</t>
    <rPh sb="0" eb="3">
      <t>ジギョウシャ</t>
    </rPh>
    <rPh sb="5" eb="7">
      <t>カンサ</t>
    </rPh>
    <rPh sb="7" eb="9">
      <t>ジョウキョウ</t>
    </rPh>
    <phoneticPr fontId="1"/>
  </si>
  <si>
    <t>（５）その他の研修について</t>
    <rPh sb="5" eb="6">
      <t>タ</t>
    </rPh>
    <rPh sb="7" eb="9">
      <t>ケンシュウ</t>
    </rPh>
    <phoneticPr fontId="1"/>
  </si>
  <si>
    <t>（１）取組の概要</t>
    <rPh sb="3" eb="5">
      <t>トリクミ</t>
    </rPh>
    <rPh sb="6" eb="8">
      <t>ガイヨウ</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</si>
  <si>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</si>
  <si>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その他の研修について
【様式6-1】</t>
    <rPh sb="2" eb="3">
      <t>タ</t>
    </rPh>
    <rPh sb="4" eb="6">
      <t>ケンシュウ</t>
    </rPh>
    <rPh sb="12" eb="14">
      <t>ヨウシキ</t>
    </rPh>
    <phoneticPr fontId="1"/>
  </si>
  <si>
    <t>（様式２－６）</t>
    <phoneticPr fontId="1"/>
  </si>
  <si>
    <t>○</t>
    <phoneticPr fontId="1"/>
  </si>
  <si>
    <t>事業者が運営する児童福祉施設一覧（施設概要（２））*3</t>
    <rPh sb="4" eb="6">
      <t>ウンエイ</t>
    </rPh>
    <rPh sb="8" eb="10">
      <t>ジドウ</t>
    </rPh>
    <rPh sb="10" eb="12">
      <t>フクシ</t>
    </rPh>
    <rPh sb="12" eb="14">
      <t>シセツ</t>
    </rPh>
    <rPh sb="14" eb="16">
      <t>イチラン</t>
    </rPh>
    <rPh sb="17" eb="19">
      <t>シセツ</t>
    </rPh>
    <rPh sb="19" eb="21">
      <t>ガイヨウ</t>
    </rPh>
    <phoneticPr fontId="1"/>
  </si>
  <si>
    <t>重要事項説明書</t>
    <rPh sb="0" eb="2">
      <t>ジュウヨウ</t>
    </rPh>
    <rPh sb="2" eb="4">
      <t>ジコウ</t>
    </rPh>
    <rPh sb="4" eb="7">
      <t>セツメイショ</t>
    </rPh>
    <phoneticPr fontId="1"/>
  </si>
  <si>
    <t>施設長履歴書</t>
    <rPh sb="0" eb="2">
      <t>シセツ</t>
    </rPh>
    <rPh sb="2" eb="3">
      <t>チョウ</t>
    </rPh>
    <rPh sb="3" eb="6">
      <t>リレキショ</t>
    </rPh>
    <phoneticPr fontId="1"/>
  </si>
  <si>
    <t>処遇改善加算決定
通知（平成30年度）</t>
    <rPh sb="0" eb="2">
      <t>ショグウ</t>
    </rPh>
    <rPh sb="2" eb="4">
      <t>カイゼン</t>
    </rPh>
    <rPh sb="4" eb="5">
      <t>クワ</t>
    </rPh>
    <rPh sb="6" eb="8">
      <t>ケッテイ</t>
    </rPh>
    <rPh sb="9" eb="11">
      <t>ツウチ</t>
    </rPh>
    <phoneticPr fontId="1"/>
  </si>
  <si>
    <t>処遇改善等加算Ⅰに係る加算率認定申請書（平成30年度）</t>
    <rPh sb="0" eb="2">
      <t>ショグウ</t>
    </rPh>
    <rPh sb="2" eb="4">
      <t>カイゼン</t>
    </rPh>
    <rPh sb="4" eb="5">
      <t>ナド</t>
    </rPh>
    <rPh sb="5" eb="7">
      <t>カサン</t>
    </rPh>
    <rPh sb="9" eb="10">
      <t>カカ</t>
    </rPh>
    <rPh sb="11" eb="13">
      <t>カサン</t>
    </rPh>
    <rPh sb="13" eb="14">
      <t>リツ</t>
    </rPh>
    <rPh sb="14" eb="16">
      <t>ニンテイ</t>
    </rPh>
    <rPh sb="16" eb="19">
      <t>シンセイショ</t>
    </rPh>
    <rPh sb="20" eb="22">
      <t>ヘイセイ</t>
    </rPh>
    <rPh sb="24" eb="26">
      <t>ネンド</t>
    </rPh>
    <phoneticPr fontId="1"/>
  </si>
  <si>
    <t>職員の平均経験年数*4</t>
    <rPh sb="0" eb="2">
      <t>ショクイン</t>
    </rPh>
    <rPh sb="3" eb="5">
      <t>ヘイキン</t>
    </rPh>
    <rPh sb="5" eb="7">
      <t>ケイケン</t>
    </rPh>
    <rPh sb="7" eb="9">
      <t>ネンスウ</t>
    </rPh>
    <phoneticPr fontId="1"/>
  </si>
  <si>
    <t>P.○～</t>
    <phoneticPr fontId="1"/>
  </si>
  <si>
    <t>*3　表に記載のある資料を施設毎に添付し，その開始ページ番号を記載してください。
*4　平成30年度処遇改善加算決定通知の数値を記載してください。今年度開園した施設については，記載不要です。</t>
    <rPh sb="3" eb="4">
      <t>ヒョウ</t>
    </rPh>
    <rPh sb="5" eb="7">
      <t>キサイ</t>
    </rPh>
    <rPh sb="10" eb="12">
      <t>シリョウ</t>
    </rPh>
    <rPh sb="13" eb="15">
      <t>シセツ</t>
    </rPh>
    <rPh sb="15" eb="16">
      <t>マイ</t>
    </rPh>
    <rPh sb="17" eb="19">
      <t>テンプ</t>
    </rPh>
    <rPh sb="23" eb="25">
      <t>カイシ</t>
    </rPh>
    <rPh sb="28" eb="30">
      <t>バンゴウ</t>
    </rPh>
    <rPh sb="31" eb="33">
      <t>キサイ</t>
    </rPh>
    <rPh sb="44" eb="46">
      <t>ヘイセイ</t>
    </rPh>
    <rPh sb="48" eb="50">
      <t>ネンド</t>
    </rPh>
    <rPh sb="50" eb="52">
      <t>ショグウ</t>
    </rPh>
    <rPh sb="52" eb="54">
      <t>カイゼン</t>
    </rPh>
    <rPh sb="54" eb="56">
      <t>カサン</t>
    </rPh>
    <rPh sb="56" eb="58">
      <t>ケッテイ</t>
    </rPh>
    <rPh sb="58" eb="60">
      <t>ツウチ</t>
    </rPh>
    <rPh sb="61" eb="63">
      <t>スウチ</t>
    </rPh>
    <rPh sb="64" eb="66">
      <t>キサイ</t>
    </rPh>
    <rPh sb="73" eb="76">
      <t>コンネンド</t>
    </rPh>
    <rPh sb="76" eb="78">
      <t>カイエン</t>
    </rPh>
    <rPh sb="80" eb="82">
      <t>シセツ</t>
    </rPh>
    <rPh sb="88" eb="90">
      <t>キサイ</t>
    </rPh>
    <rPh sb="90" eb="92">
      <t>フヨウ</t>
    </rPh>
    <phoneticPr fontId="1"/>
  </si>
  <si>
    <t>利用者アンケート</t>
    <rPh sb="0" eb="3">
      <t>リヨウシャ</t>
    </rPh>
    <phoneticPr fontId="1"/>
  </si>
  <si>
    <t>*5　表に記載のある資料を施設毎に添付し，その実績日及び開始ページ番号を記載してください。</t>
    <rPh sb="3" eb="4">
      <t>ヒョウ</t>
    </rPh>
    <rPh sb="5" eb="7">
      <t>キサイ</t>
    </rPh>
    <rPh sb="10" eb="12">
      <t>シリョウ</t>
    </rPh>
    <rPh sb="13" eb="15">
      <t>シセツ</t>
    </rPh>
    <rPh sb="15" eb="16">
      <t>マイ</t>
    </rPh>
    <rPh sb="17" eb="19">
      <t>テンプ</t>
    </rPh>
    <rPh sb="23" eb="25">
      <t>ジッセキ</t>
    </rPh>
    <rPh sb="25" eb="26">
      <t>ビ</t>
    </rPh>
    <rPh sb="26" eb="27">
      <t>オヨ</t>
    </rPh>
    <rPh sb="28" eb="30">
      <t>カイシ</t>
    </rPh>
    <rPh sb="33" eb="35">
      <t>バンゴウ</t>
    </rPh>
    <rPh sb="36" eb="38">
      <t>キサイ</t>
    </rPh>
    <phoneticPr fontId="1"/>
  </si>
  <si>
    <t>（次頁へ続く）</t>
    <phoneticPr fontId="1"/>
  </si>
  <si>
    <t>事業者が運営する児童福祉施設一覧（監査の状況（各施設における直近のもの））</t>
    <rPh sb="0" eb="3">
      <t>ジギョウシャ</t>
    </rPh>
    <rPh sb="4" eb="6">
      <t>ウンエイ</t>
    </rPh>
    <rPh sb="8" eb="10">
      <t>ジドウ</t>
    </rPh>
    <rPh sb="10" eb="12">
      <t>フクシ</t>
    </rPh>
    <rPh sb="12" eb="14">
      <t>シセツ</t>
    </rPh>
    <rPh sb="14" eb="16">
      <t>イチラン</t>
    </rPh>
    <rPh sb="17" eb="19">
      <t>カンサ</t>
    </rPh>
    <rPh sb="20" eb="22">
      <t>ジョウキョウ</t>
    </rPh>
    <rPh sb="23" eb="26">
      <t>カクシセツ</t>
    </rPh>
    <rPh sb="30" eb="32">
      <t>チョッキン</t>
    </rPh>
    <phoneticPr fontId="1"/>
  </si>
  <si>
    <t>所轄庁</t>
    <rPh sb="0" eb="3">
      <t>ショカツチョウ</t>
    </rPh>
    <phoneticPr fontId="1"/>
  </si>
  <si>
    <t>監査の実施日</t>
    <rPh sb="0" eb="2">
      <t>カンサ</t>
    </rPh>
    <rPh sb="3" eb="6">
      <t>ジッシビ</t>
    </rPh>
    <phoneticPr fontId="1"/>
  </si>
  <si>
    <t>文書指摘及び
その解決策*6</t>
    <rPh sb="0" eb="2">
      <t>ブンショ</t>
    </rPh>
    <rPh sb="2" eb="4">
      <t>シテキ</t>
    </rPh>
    <rPh sb="4" eb="5">
      <t>オヨ</t>
    </rPh>
    <rPh sb="9" eb="12">
      <t>カイケツサク</t>
    </rPh>
    <phoneticPr fontId="1"/>
  </si>
  <si>
    <t>P.○～</t>
  </si>
  <si>
    <t>*6　表に記載のある資料を施設毎に添付し，その開始ページ番号を記載してください。</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</si>
  <si>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食物アレルギー
対応状況</t>
    <phoneticPr fontId="1"/>
  </si>
  <si>
    <t>実地調査希望施設の運営管理等*7</t>
    <rPh sb="0" eb="2">
      <t>ジッチ</t>
    </rPh>
    <rPh sb="2" eb="4">
      <t>チョウサ</t>
    </rPh>
    <rPh sb="4" eb="6">
      <t>キボウ</t>
    </rPh>
    <rPh sb="6" eb="8">
      <t>シセツ</t>
    </rPh>
    <rPh sb="9" eb="11">
      <t>ウンエイ</t>
    </rPh>
    <rPh sb="11" eb="13">
      <t>カンリ</t>
    </rPh>
    <rPh sb="13" eb="14">
      <t>ナド</t>
    </rPh>
    <phoneticPr fontId="1"/>
  </si>
  <si>
    <t>実地調査
希望施設名</t>
    <rPh sb="0" eb="2">
      <t>ジッチ</t>
    </rPh>
    <rPh sb="2" eb="4">
      <t>チョウサ</t>
    </rPh>
    <rPh sb="5" eb="7">
      <t>キボウ</t>
    </rPh>
    <rPh sb="7" eb="9">
      <t>シセツ</t>
    </rPh>
    <rPh sb="9" eb="10">
      <t>メイ</t>
    </rPh>
    <phoneticPr fontId="1"/>
  </si>
  <si>
    <t>健康管理
マニュアル</t>
    <rPh sb="0" eb="2">
      <t>ケンコウ</t>
    </rPh>
    <rPh sb="2" eb="4">
      <t>カンリ</t>
    </rPh>
    <phoneticPr fontId="1"/>
  </si>
  <si>
    <t>感染症対応
マニュアル</t>
    <rPh sb="0" eb="3">
      <t>カンセンショウ</t>
    </rPh>
    <rPh sb="3" eb="5">
      <t>タイオウ</t>
    </rPh>
    <phoneticPr fontId="1"/>
  </si>
  <si>
    <t>衛生管理マニュアル</t>
    <rPh sb="0" eb="2">
      <t>エイセイ</t>
    </rPh>
    <rPh sb="2" eb="4">
      <t>カンリ</t>
    </rPh>
    <phoneticPr fontId="1"/>
  </si>
  <si>
    <t>安全管理
マニュアル</t>
    <rPh sb="0" eb="2">
      <t>アンゼン</t>
    </rPh>
    <rPh sb="2" eb="4">
      <t>カンリ</t>
    </rPh>
    <phoneticPr fontId="1"/>
  </si>
  <si>
    <t>個人情報
保護規定</t>
    <rPh sb="0" eb="2">
      <t>コジン</t>
    </rPh>
    <rPh sb="2" eb="4">
      <t>ジョウホウ</t>
    </rPh>
    <rPh sb="5" eb="7">
      <t>ホゴ</t>
    </rPh>
    <rPh sb="7" eb="9">
      <t>キテイ</t>
    </rPh>
    <phoneticPr fontId="1"/>
  </si>
  <si>
    <t>苦情対応規定</t>
    <rPh sb="0" eb="2">
      <t>クジョウ</t>
    </rPh>
    <rPh sb="2" eb="4">
      <t>タイオウ</t>
    </rPh>
    <rPh sb="4" eb="6">
      <t>キテイ</t>
    </rPh>
    <phoneticPr fontId="1"/>
  </si>
  <si>
    <t>P.○～</t>
    <phoneticPr fontId="1"/>
  </si>
  <si>
    <t>（次頁へ続く）</t>
    <phoneticPr fontId="1"/>
  </si>
  <si>
    <t>*2　実地調査希望施設に関するもの。無い場合は，新たに作成いただく必要はありません。</t>
    <phoneticPr fontId="1"/>
  </si>
  <si>
    <t>所轄庁の指摘内容を示す文書</t>
    <phoneticPr fontId="1"/>
  </si>
  <si>
    <t>指摘に対する事業者の解決策として示した文書</t>
    <phoneticPr fontId="1"/>
  </si>
  <si>
    <t>・文書指摘及びその解決策（各児童福祉施設のそれぞれ直近のもの）</t>
    <rPh sb="1" eb="3">
      <t>ブンショ</t>
    </rPh>
    <rPh sb="3" eb="5">
      <t>シテキ</t>
    </rPh>
    <rPh sb="5" eb="6">
      <t>オヨ</t>
    </rPh>
    <rPh sb="9" eb="12">
      <t>カイケツサク</t>
    </rPh>
    <phoneticPr fontId="1"/>
  </si>
  <si>
    <t>・口頭指導事項及び口頭指導事項への対応状況（各児童福祉施設のそれぞれ直近のもの）</t>
    <rPh sb="1" eb="3">
      <t>コウトウ</t>
    </rPh>
    <rPh sb="3" eb="5">
      <t>シドウ</t>
    </rPh>
    <rPh sb="5" eb="7">
      <t>ジコウ</t>
    </rPh>
    <rPh sb="7" eb="8">
      <t>オヨ</t>
    </rPh>
    <rPh sb="9" eb="11">
      <t>コウトウ</t>
    </rPh>
    <rPh sb="11" eb="13">
      <t>シドウ</t>
    </rPh>
    <rPh sb="13" eb="15">
      <t>ジコウ</t>
    </rPh>
    <rPh sb="17" eb="19">
      <t>タイオウ</t>
    </rPh>
    <rPh sb="19" eb="21">
      <t>ジョウキョウ</t>
    </rPh>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</si>
  <si>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</si>
  <si>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</si>
  <si>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</si>
  <si>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除去食（代替食含む）</t>
    <phoneticPr fontId="1"/>
  </si>
  <si>
    <t>弁当持参</t>
    <phoneticPr fontId="1"/>
  </si>
  <si>
    <t>市単独助成金収入については，「その他の事業収入」欄の「補助金事業収入（公費）」欄に記載した。</t>
    <rPh sb="0" eb="1">
      <t>シ</t>
    </rPh>
    <rPh sb="1" eb="3">
      <t>タンドク</t>
    </rPh>
    <rPh sb="3" eb="6">
      <t>ジョセイキン</t>
    </rPh>
    <rPh sb="6" eb="8">
      <t>シュウニュウ</t>
    </rPh>
    <rPh sb="17" eb="18">
      <t>タ</t>
    </rPh>
    <rPh sb="19" eb="21">
      <t>ジギョウ</t>
    </rPh>
    <rPh sb="21" eb="23">
      <t>シュウニュウ</t>
    </rPh>
    <rPh sb="24" eb="25">
      <t>ラン</t>
    </rPh>
    <rPh sb="27" eb="30">
      <t>ホジョキン</t>
    </rPh>
    <rPh sb="30" eb="32">
      <t>ジギョウ</t>
    </rPh>
    <rPh sb="32" eb="34">
      <t>シュウニュウ</t>
    </rPh>
    <rPh sb="35" eb="37">
      <t>コウヒ</t>
    </rPh>
    <rPh sb="39" eb="40">
      <t>ラン</t>
    </rPh>
    <rPh sb="41" eb="43">
      <t>キサイ</t>
    </rPh>
    <phoneticPr fontId="1"/>
  </si>
  <si>
    <t>延長保育事業委託料については，「その他の事業収入」欄の「受託事業収入（公費）」欄に記載した。</t>
    <rPh sb="0" eb="2">
      <t>エンチョウ</t>
    </rPh>
    <rPh sb="2" eb="4">
      <t>ホイク</t>
    </rPh>
    <rPh sb="4" eb="6">
      <t>ジギョウ</t>
    </rPh>
    <rPh sb="6" eb="9">
      <t>イタクリョウ</t>
    </rPh>
    <rPh sb="28" eb="30">
      <t>ジュタク</t>
    </rPh>
    <rPh sb="30" eb="32">
      <t>ジギョウ</t>
    </rPh>
    <rPh sb="32" eb="34">
      <t>シュウニュウ</t>
    </rPh>
    <phoneticPr fontId="1"/>
  </si>
  <si>
    <t>虐待，外国籍，家庭支援についての受け入れ実績の有無</t>
    <phoneticPr fontId="1"/>
  </si>
  <si>
    <t>口頭指導事項及び口頭指導事項への対応状況*6</t>
    <rPh sb="0" eb="2">
      <t>コウトウ</t>
    </rPh>
    <rPh sb="2" eb="4">
      <t>シドウ</t>
    </rPh>
    <rPh sb="4" eb="6">
      <t>ジコウ</t>
    </rPh>
    <rPh sb="6" eb="7">
      <t>オヨ</t>
    </rPh>
    <rPh sb="8" eb="10">
      <t>コウトウ</t>
    </rPh>
    <rPh sb="10" eb="12">
      <t>シドウ</t>
    </rPh>
    <rPh sb="12" eb="14">
      <t>ジコウ</t>
    </rPh>
    <rPh sb="16" eb="18">
      <t>タイオウ</t>
    </rPh>
    <rPh sb="18" eb="20">
      <t>ジョウキョウ</t>
    </rPh>
    <phoneticPr fontId="1"/>
  </si>
  <si>
    <t>応募書類は正本１部，副本１０部の合計１１部（１部ずつＡ４ファイルに綴じること。）を提出し，データファイル（ワード，エクセル，ＰＤＦ）でも提出すること（ＣＤ化等）（１部）。なお，応募様式及び応募書類一覧表はエクセルデータで提出してください。</t>
    <rPh sb="94" eb="96">
      <t>オウボ</t>
    </rPh>
    <rPh sb="96" eb="98">
      <t>ショルイ</t>
    </rPh>
    <rPh sb="98" eb="100">
      <t>イチラン</t>
    </rPh>
    <phoneticPr fontId="1"/>
  </si>
  <si>
    <t>１号認定子どもの選考方法
【様式4-3】</t>
    <rPh sb="1" eb="2">
      <t>ゴウ</t>
    </rPh>
    <rPh sb="2" eb="4">
      <t>ニンテイ</t>
    </rPh>
    <rPh sb="4" eb="5">
      <t>コ</t>
    </rPh>
    <rPh sb="8" eb="10">
      <t>センコウ</t>
    </rPh>
    <rPh sb="10" eb="12">
      <t>ホウホウ</t>
    </rPh>
    <phoneticPr fontId="1"/>
  </si>
  <si>
    <t>職員定着化への取組の効果，課題（事業者の所見）及び課題への対応について
【様式6-1】</t>
    <rPh sb="0" eb="2">
      <t>ショクイン</t>
    </rPh>
    <rPh sb="2" eb="5">
      <t>テイチャクカ</t>
    </rPh>
    <rPh sb="7" eb="9">
      <t>トリクミ</t>
    </rPh>
    <rPh sb="10" eb="12">
      <t>コウカ</t>
    </rPh>
    <rPh sb="13" eb="15">
      <t>カダイ</t>
    </rPh>
    <rPh sb="16" eb="19">
      <t>ジギョウシャ</t>
    </rPh>
    <rPh sb="20" eb="22">
      <t>ショケン</t>
    </rPh>
    <rPh sb="23" eb="24">
      <t>オヨ</t>
    </rPh>
    <rPh sb="25" eb="27">
      <t>カダイ</t>
    </rPh>
    <rPh sb="29" eb="31">
      <t>タイオウ</t>
    </rPh>
    <rPh sb="37" eb="39">
      <t>ヨウシキ</t>
    </rPh>
    <phoneticPr fontId="1"/>
  </si>
  <si>
    <t>「現在実施している事業の内容」と，様式2-6（事業者が運営する施設一覧等）の記載内容との整合を確認した。</t>
    <rPh sb="1" eb="3">
      <t>ゲンザイ</t>
    </rPh>
    <rPh sb="3" eb="5">
      <t>ジッシ</t>
    </rPh>
    <rPh sb="9" eb="11">
      <t>ジギョウ</t>
    </rPh>
    <rPh sb="12" eb="14">
      <t>ナイヨウ</t>
    </rPh>
    <rPh sb="17" eb="19">
      <t>ヨウシキ</t>
    </rPh>
    <rPh sb="35" eb="36">
      <t>ナド</t>
    </rPh>
    <rPh sb="38" eb="40">
      <t>キサイ</t>
    </rPh>
    <rPh sb="40" eb="42">
      <t>ナイヨウ</t>
    </rPh>
    <rPh sb="44" eb="46">
      <t>セイゴウ</t>
    </rPh>
    <rPh sb="47" eb="49">
      <t>カクニン</t>
    </rPh>
    <phoneticPr fontId="1"/>
  </si>
  <si>
    <t>・平成30年度処遇改善等加算Ⅰに係る加算率認定申請書（事業者が平成30年度中に運営していた全施設分（児童福祉施設に限る）の写しの余白欄に，平成30年4月1日時点での事業者における職員の通算勤続年数を全員分記載したもの）</t>
    <rPh sb="61" eb="62">
      <t>ウツ</t>
    </rPh>
    <rPh sb="64" eb="66">
      <t>ヨハク</t>
    </rPh>
    <rPh sb="66" eb="67">
      <t>ラン</t>
    </rPh>
    <rPh sb="69" eb="71">
      <t>ヘイセイ</t>
    </rPh>
    <rPh sb="73" eb="74">
      <t>ネン</t>
    </rPh>
    <rPh sb="75" eb="76">
      <t>ガツ</t>
    </rPh>
    <rPh sb="77" eb="78">
      <t>ニチ</t>
    </rPh>
    <rPh sb="78" eb="80">
      <t>ジテン</t>
    </rPh>
    <rPh sb="82" eb="85">
      <t>ジギョウシャ</t>
    </rPh>
    <rPh sb="89" eb="91">
      <t>ショクイン</t>
    </rPh>
    <rPh sb="92" eb="94">
      <t>ツウサン</t>
    </rPh>
    <rPh sb="94" eb="96">
      <t>キンゾク</t>
    </rPh>
    <rPh sb="96" eb="98">
      <t>ネンスウ</t>
    </rPh>
    <rPh sb="99" eb="101">
      <t>ゼンイン</t>
    </rPh>
    <rPh sb="101" eb="102">
      <t>ブン</t>
    </rPh>
    <rPh sb="102" eb="104">
      <t>キサイ</t>
    </rPh>
    <phoneticPr fontId="1"/>
  </si>
  <si>
    <t>・履歴書（全ての児童福祉施設の施設長のもの）</t>
    <rPh sb="1" eb="4">
      <t>リレキショ</t>
    </rPh>
    <rPh sb="5" eb="6">
      <t>スベ</t>
    </rPh>
    <rPh sb="8" eb="10">
      <t>ジドウ</t>
    </rPh>
    <rPh sb="10" eb="12">
      <t>フクシ</t>
    </rPh>
    <rPh sb="12" eb="14">
      <t>シセツ</t>
    </rPh>
    <rPh sb="15" eb="17">
      <t>シセツ</t>
    </rPh>
    <rPh sb="17" eb="18">
      <t>チョウ</t>
    </rPh>
    <phoneticPr fontId="1"/>
  </si>
  <si>
    <t>・重要事項説明書（全ての児童福祉施設のもの）</t>
    <rPh sb="1" eb="3">
      <t>ジュウヨウ</t>
    </rPh>
    <rPh sb="3" eb="5">
      <t>ジコウ</t>
    </rPh>
    <rPh sb="5" eb="8">
      <t>セツメイショ</t>
    </rPh>
    <rPh sb="9" eb="10">
      <t>スベ</t>
    </rPh>
    <rPh sb="12" eb="14">
      <t>ジドウ</t>
    </rPh>
    <rPh sb="14" eb="16">
      <t>フクシ</t>
    </rPh>
    <rPh sb="16" eb="18">
      <t>シセツ</t>
    </rPh>
    <phoneticPr fontId="1"/>
  </si>
  <si>
    <t>・事業者の自己評価・第三者評価・利用者アンケートに関する書類（全ての児童福祉施設のそれぞれ直近のもの）</t>
    <rPh sb="31" eb="32">
      <t>スベ</t>
    </rPh>
    <phoneticPr fontId="1"/>
  </si>
  <si>
    <t>「事業者が運営する児童福祉施設一覧（施設概要（２））」の「平均経験年数」欄について，添付資料の「平成30年度処遇改善加算決定通知」との整合を確認した。</t>
    <rPh sb="1" eb="4">
      <t>ジギョウシャ</t>
    </rPh>
    <rPh sb="5" eb="7">
      <t>ウンエイ</t>
    </rPh>
    <rPh sb="9" eb="11">
      <t>ジドウ</t>
    </rPh>
    <rPh sb="11" eb="13">
      <t>フクシ</t>
    </rPh>
    <rPh sb="13" eb="15">
      <t>シセツ</t>
    </rPh>
    <rPh sb="15" eb="17">
      <t>イチラン</t>
    </rPh>
    <rPh sb="18" eb="20">
      <t>シセツ</t>
    </rPh>
    <rPh sb="20" eb="22">
      <t>ガイヨウ</t>
    </rPh>
    <rPh sb="29" eb="31">
      <t>ヘイキン</t>
    </rPh>
    <rPh sb="31" eb="33">
      <t>ケイケン</t>
    </rPh>
    <rPh sb="33" eb="35">
      <t>ネンスウ</t>
    </rPh>
    <rPh sb="36" eb="37">
      <t>ラン</t>
    </rPh>
    <rPh sb="42" eb="44">
      <t>テンプ</t>
    </rPh>
    <rPh sb="44" eb="46">
      <t>シリョウ</t>
    </rPh>
    <rPh sb="48" eb="50">
      <t>ヘイセイ</t>
    </rPh>
    <rPh sb="52" eb="54">
      <t>ネンド</t>
    </rPh>
    <rPh sb="54" eb="56">
      <t>ショグウ</t>
    </rPh>
    <rPh sb="56" eb="58">
      <t>カイゼン</t>
    </rPh>
    <rPh sb="58" eb="60">
      <t>カサン</t>
    </rPh>
    <rPh sb="60" eb="62">
      <t>ケッテイ</t>
    </rPh>
    <rPh sb="62" eb="64">
      <t>ツウチ</t>
    </rPh>
    <rPh sb="67" eb="69">
      <t>セイゴウ</t>
    </rPh>
    <rPh sb="70" eb="72">
      <t>カクニン</t>
    </rPh>
    <phoneticPr fontId="1"/>
  </si>
  <si>
    <t>３　園の運営 　（１）教育及び保育の内容に関する計画</t>
    <rPh sb="4" eb="6">
      <t>ウンエイ</t>
    </rPh>
    <rPh sb="11" eb="13">
      <t>キョウイク</t>
    </rPh>
    <rPh sb="13" eb="14">
      <t>オヨ</t>
    </rPh>
    <rPh sb="15" eb="17">
      <t>ホイク</t>
    </rPh>
    <rPh sb="18" eb="20">
      <t>ナイヨウ</t>
    </rPh>
    <rPh sb="21" eb="22">
      <t>カン</t>
    </rPh>
    <rPh sb="24" eb="26">
      <t>ケイカク</t>
    </rPh>
    <phoneticPr fontId="1"/>
  </si>
  <si>
    <t>３　園の運営 　（１）教育及び保育の内容に関する計画</t>
    <rPh sb="2" eb="3">
      <t>エン</t>
    </rPh>
    <rPh sb="4" eb="6">
      <t>ウンエイ</t>
    </rPh>
    <rPh sb="11" eb="13">
      <t>キョウイク</t>
    </rPh>
    <rPh sb="13" eb="14">
      <t>オヨ</t>
    </rPh>
    <rPh sb="15" eb="17">
      <t>ホイク</t>
    </rPh>
    <rPh sb="18" eb="20">
      <t>ナイヨウ</t>
    </rPh>
    <rPh sb="21" eb="22">
      <t>カン</t>
    </rPh>
    <rPh sb="24" eb="26">
      <t>ケイカク</t>
    </rPh>
    <phoneticPr fontId="1"/>
  </si>
  <si>
    <t>事業者が運営する施設一覧等</t>
    <rPh sb="0" eb="3">
      <t>ジギョウシャ</t>
    </rPh>
    <rPh sb="4" eb="6">
      <t>ウンエイ</t>
    </rPh>
    <rPh sb="8" eb="10">
      <t>シセツ</t>
    </rPh>
    <rPh sb="10" eb="12">
      <t>イチラン</t>
    </rPh>
    <rPh sb="12" eb="13">
      <t>ナド</t>
    </rPh>
    <phoneticPr fontId="1"/>
  </si>
  <si>
    <t>平成30年度処遇改善等加算Ⅰに係る加算率認定申請書（事業者が平成30年度中に運営していた全施設分（児童福祉施設に限る）の写しの余白欄に，平成30年4月1日時点での事業者における職員の通算勤続年数を全員分記載したもの）</t>
    <rPh sb="88" eb="90">
      <t>ショクイン</t>
    </rPh>
    <phoneticPr fontId="1"/>
  </si>
  <si>
    <t>文字数カウントの設定されている項目については，全て４００字以内で記載した。</t>
    <rPh sb="0" eb="3">
      <t>モジスウ</t>
    </rPh>
    <rPh sb="8" eb="10">
      <t>セッテイ</t>
    </rPh>
    <rPh sb="15" eb="17">
      <t>コウモク</t>
    </rPh>
    <rPh sb="23" eb="24">
      <t>スベ</t>
    </rPh>
    <rPh sb="28" eb="29">
      <t>ジ</t>
    </rPh>
    <rPh sb="29" eb="31">
      <t>イナイ</t>
    </rPh>
    <rPh sb="32" eb="34">
      <t>キサイ</t>
    </rPh>
    <phoneticPr fontId="1"/>
  </si>
  <si>
    <t>様式２，様式３（事業者の状況に関する様式）については，現状についての具体的な取組内容等を記入した。</t>
    <phoneticPr fontId="1"/>
  </si>
  <si>
    <t>提出にあたっては，提出書類に不足がないか確認した（不足書類がある場合は，選定の対象外となります。）。</t>
    <phoneticPr fontId="1"/>
  </si>
  <si>
    <t>本様式及び各様式の【事業者確認欄】の内容を確認した（「確認状況」欄が全て「確認済」となっていることを確認した）。</t>
    <rPh sb="50" eb="52">
      <t>カクニン</t>
    </rPh>
    <phoneticPr fontId="1"/>
  </si>
  <si>
    <t>その他，募集要項等を確認し，応募した。</t>
    <phoneticPr fontId="1"/>
  </si>
  <si>
    <t>職員定着化への取組の概要
【様式6-1】</t>
    <rPh sb="0" eb="2">
      <t>ショクイン</t>
    </rPh>
    <rPh sb="2" eb="5">
      <t>テイチャクカ</t>
    </rPh>
    <rPh sb="7" eb="9">
      <t>トリクミ</t>
    </rPh>
    <rPh sb="10" eb="12">
      <t>ガイヨウ</t>
    </rPh>
    <rPh sb="14" eb="16">
      <t>ヨウシキ</t>
    </rPh>
    <phoneticPr fontId="1"/>
  </si>
  <si>
    <t>(１)教育及び保育の内容に関する計画</t>
    <rPh sb="3" eb="5">
      <t>キョウイク</t>
    </rPh>
    <rPh sb="5" eb="6">
      <t>オヨ</t>
    </rPh>
    <rPh sb="7" eb="9">
      <t>ホイク</t>
    </rPh>
    <rPh sb="10" eb="12">
      <t>ナイヨウ</t>
    </rPh>
    <rPh sb="13" eb="14">
      <t>カン</t>
    </rPh>
    <rPh sb="16" eb="18">
      <t>ケイカク</t>
    </rPh>
    <phoneticPr fontId="1"/>
  </si>
  <si>
    <t>教育及び保育に関する全体的な計画，指導計画等の概要
【様式8-1】</t>
    <rPh sb="0" eb="2">
      <t>キョウイク</t>
    </rPh>
    <rPh sb="2" eb="3">
      <t>オヨ</t>
    </rPh>
    <rPh sb="4" eb="6">
      <t>ホイク</t>
    </rPh>
    <rPh sb="7" eb="8">
      <t>カン</t>
    </rPh>
    <rPh sb="10" eb="13">
      <t>ゼンタイテキ</t>
    </rPh>
    <rPh sb="14" eb="16">
      <t>ケイカク</t>
    </rPh>
    <rPh sb="17" eb="19">
      <t>シドウ</t>
    </rPh>
    <rPh sb="19" eb="21">
      <t>ケイカク</t>
    </rPh>
    <rPh sb="21" eb="22">
      <t>ナド</t>
    </rPh>
    <rPh sb="23" eb="25">
      <t>ガイヨウ</t>
    </rPh>
    <rPh sb="27" eb="29">
      <t>ヨウシキ</t>
    </rPh>
    <phoneticPr fontId="1"/>
  </si>
  <si>
    <t>教育及び保育に関する全体的な計画，指導計画等における，在園時間の多様性や入園時期の違いを踏まえた工夫
【様式8-1】</t>
    <rPh sb="48" eb="50">
      <t>クフウ</t>
    </rPh>
    <rPh sb="52" eb="54">
      <t>ヨウシキ</t>
    </rPh>
    <phoneticPr fontId="1"/>
  </si>
  <si>
    <t>教育及び保育に関する全体的な計画，指導計画等における，日々の保育の内容等の考慮
【様式8-1】</t>
    <rPh sb="27" eb="29">
      <t>ヒビ</t>
    </rPh>
    <rPh sb="30" eb="32">
      <t>ホイク</t>
    </rPh>
    <rPh sb="33" eb="35">
      <t>ナイヨウ</t>
    </rPh>
    <rPh sb="35" eb="36">
      <t>ナド</t>
    </rPh>
    <rPh sb="41" eb="43">
      <t>ヨウシキ</t>
    </rPh>
    <phoneticPr fontId="1"/>
  </si>
  <si>
    <r>
      <t>地域の住環境に配慮した取組</t>
    </r>
    <r>
      <rPr>
        <strike/>
        <sz val="10"/>
        <rFont val="HG丸ｺﾞｼｯｸM-PRO"/>
        <family val="3"/>
        <charset val="128"/>
      </rPr>
      <t xml:space="preserve">
</t>
    </r>
    <r>
      <rPr>
        <sz val="10"/>
        <rFont val="HG丸ｺﾞｼｯｸM-PRO"/>
        <family val="3"/>
        <charset val="128"/>
      </rPr>
      <t>【様式13-1】</t>
    </r>
    <phoneticPr fontId="1"/>
  </si>
  <si>
    <t>その他施設整備において考慮したこと（樹木等現市立伊勢幼稚園の附属物等をできるだけ残すような配慮を含む）
【様式13-2】</t>
    <rPh sb="2" eb="3">
      <t>タ</t>
    </rPh>
    <rPh sb="3" eb="5">
      <t>シセツ</t>
    </rPh>
    <rPh sb="5" eb="7">
      <t>セイビ</t>
    </rPh>
    <rPh sb="11" eb="13">
      <t>コウリョ</t>
    </rPh>
    <phoneticPr fontId="1"/>
  </si>
  <si>
    <t>事業者が運営する施設一覧等</t>
    <rPh sb="4" eb="6">
      <t>ウンエイ</t>
    </rPh>
    <rPh sb="8" eb="10">
      <t>シセツ</t>
    </rPh>
    <rPh sb="10" eb="12">
      <t>イチラン</t>
    </rPh>
    <rPh sb="12" eb="13">
      <t>ナド</t>
    </rPh>
    <phoneticPr fontId="1"/>
  </si>
  <si>
    <t>事業者が運営する児童福祉施設一覧（施設概要（１））</t>
    <rPh sb="4" eb="6">
      <t>ウンエイ</t>
    </rPh>
    <rPh sb="8" eb="10">
      <t>ジドウ</t>
    </rPh>
    <rPh sb="10" eb="12">
      <t>フクシ</t>
    </rPh>
    <rPh sb="12" eb="14">
      <t>シセツ</t>
    </rPh>
    <rPh sb="14" eb="16">
      <t>イチラン</t>
    </rPh>
    <rPh sb="17" eb="19">
      <t>シセツ</t>
    </rPh>
    <rPh sb="19" eb="21">
      <t>ガイヨウ</t>
    </rPh>
    <phoneticPr fontId="1"/>
  </si>
  <si>
    <r>
      <t>*2：第3次審査を受ける際，実地調査を希望する施設として一つだけ「○」を記入してください。このとき，</t>
    </r>
    <r>
      <rPr>
        <u/>
        <sz val="11"/>
        <rFont val="Meiryo UI"/>
        <family val="3"/>
        <charset val="128"/>
      </rPr>
      <t>芦屋市を出発した同日の午前中に，当該施設で調査を実施できるよう，</t>
    </r>
    <r>
      <rPr>
        <sz val="11"/>
        <rFont val="Meiryo UI"/>
        <family val="3"/>
        <charset val="128"/>
      </rPr>
      <t>所在地を考慮のうえ施設を選択してください。</t>
    </r>
    <rPh sb="3" eb="4">
      <t>ダイ</t>
    </rPh>
    <rPh sb="5" eb="6">
      <t>ジ</t>
    </rPh>
    <rPh sb="6" eb="8">
      <t>シンサ</t>
    </rPh>
    <rPh sb="9" eb="10">
      <t>ウ</t>
    </rPh>
    <rPh sb="12" eb="13">
      <t>サイ</t>
    </rPh>
    <rPh sb="14" eb="16">
      <t>ジッチ</t>
    </rPh>
    <rPh sb="16" eb="18">
      <t>チョウサ</t>
    </rPh>
    <rPh sb="19" eb="21">
      <t>キボウ</t>
    </rPh>
    <rPh sb="23" eb="25">
      <t>シセツ</t>
    </rPh>
    <rPh sb="28" eb="29">
      <t>ヒト</t>
    </rPh>
    <rPh sb="36" eb="38">
      <t>キニュウ</t>
    </rPh>
    <rPh sb="50" eb="53">
      <t>アシヤシ</t>
    </rPh>
    <rPh sb="58" eb="59">
      <t>ドウ</t>
    </rPh>
    <rPh sb="59" eb="60">
      <t>ヒ</t>
    </rPh>
    <rPh sb="66" eb="68">
      <t>トウガイ</t>
    </rPh>
    <rPh sb="68" eb="70">
      <t>シセツ</t>
    </rPh>
    <rPh sb="71" eb="73">
      <t>チョウサ</t>
    </rPh>
    <rPh sb="74" eb="76">
      <t>ジッシ</t>
    </rPh>
    <rPh sb="82" eb="85">
      <t>ショザイチ</t>
    </rPh>
    <rPh sb="86" eb="88">
      <t>コウリョ</t>
    </rPh>
    <rPh sb="91" eb="93">
      <t>シセツ</t>
    </rPh>
    <rPh sb="94" eb="96">
      <t>センタク</t>
    </rPh>
    <phoneticPr fontId="1"/>
  </si>
  <si>
    <t>事業者が運営する児童福祉施設一覧（自己評価・第三者評価等の状況）*5</t>
    <rPh sb="0" eb="3">
      <t>ジギョウシャ</t>
    </rPh>
    <rPh sb="4" eb="6">
      <t>ウンエイ</t>
    </rPh>
    <rPh sb="8" eb="10">
      <t>ジドウ</t>
    </rPh>
    <rPh sb="10" eb="12">
      <t>フクシ</t>
    </rPh>
    <rPh sb="12" eb="14">
      <t>シセツ</t>
    </rPh>
    <rPh sb="14" eb="16">
      <t>イチラン</t>
    </rPh>
    <rPh sb="17" eb="19">
      <t>ジコ</t>
    </rPh>
    <rPh sb="19" eb="21">
      <t>ヒョウカ</t>
    </rPh>
    <rPh sb="22" eb="23">
      <t>ダイ</t>
    </rPh>
    <rPh sb="23" eb="25">
      <t>サンシャ</t>
    </rPh>
    <rPh sb="25" eb="27">
      <t>ヒョウカ</t>
    </rPh>
    <rPh sb="27" eb="28">
      <t>ナド</t>
    </rPh>
    <rPh sb="29" eb="31">
      <t>ジョウキョウ</t>
    </rPh>
    <phoneticPr fontId="1"/>
  </si>
  <si>
    <r>
      <t>事業者が運営する児童福祉施設一覧（</t>
    </r>
    <r>
      <rPr>
        <b/>
        <u/>
        <sz val="11"/>
        <rFont val="Meiryo UI"/>
        <family val="3"/>
        <charset val="128"/>
      </rPr>
      <t>平成３０年度運営実績</t>
    </r>
    <r>
      <rPr>
        <sz val="11"/>
        <rFont val="Meiryo UI"/>
        <family val="3"/>
        <charset val="128"/>
      </rPr>
      <t>）</t>
    </r>
    <rPh sb="4" eb="6">
      <t>ウンエイ</t>
    </rPh>
    <rPh sb="8" eb="10">
      <t>ジドウ</t>
    </rPh>
    <rPh sb="10" eb="12">
      <t>フクシ</t>
    </rPh>
    <rPh sb="12" eb="14">
      <t>シセツ</t>
    </rPh>
    <rPh sb="14" eb="16">
      <t>イチラン</t>
    </rPh>
    <rPh sb="17" eb="19">
      <t>ヘイセイ</t>
    </rPh>
    <rPh sb="21" eb="23">
      <t>ネンド</t>
    </rPh>
    <rPh sb="23" eb="25">
      <t>ウンエイ</t>
    </rPh>
    <rPh sb="25" eb="27">
      <t>ジッセキ</t>
    </rPh>
    <phoneticPr fontId="1"/>
  </si>
  <si>
    <r>
      <t>*7　表に記載のある資料を添付し，その開始ページ番号を記載してください。</t>
    </r>
    <r>
      <rPr>
        <u/>
        <sz val="11"/>
        <rFont val="Meiryo UI"/>
        <family val="3"/>
        <charset val="128"/>
      </rPr>
      <t>無い場合は，新たに作成いただく必要はありません（開始ページ番号欄に「該当なし」と記載してください）</t>
    </r>
    <r>
      <rPr>
        <sz val="11"/>
        <rFont val="Meiryo UI"/>
        <family val="3"/>
        <charset val="128"/>
      </rPr>
      <t>。</t>
    </r>
    <rPh sb="3" eb="4">
      <t>ヒョウ</t>
    </rPh>
    <rPh sb="5" eb="7">
      <t>キサイ</t>
    </rPh>
    <rPh sb="10" eb="12">
      <t>シリョウ</t>
    </rPh>
    <rPh sb="13" eb="15">
      <t>テンプ</t>
    </rPh>
    <rPh sb="19" eb="21">
      <t>カイシ</t>
    </rPh>
    <rPh sb="24" eb="26">
      <t>バンゴウ</t>
    </rPh>
    <rPh sb="27" eb="29">
      <t>キサイ</t>
    </rPh>
    <rPh sb="36" eb="37">
      <t>ナ</t>
    </rPh>
    <rPh sb="38" eb="40">
      <t>バアイ</t>
    </rPh>
    <rPh sb="42" eb="43">
      <t>アラ</t>
    </rPh>
    <rPh sb="45" eb="47">
      <t>サクセイ</t>
    </rPh>
    <rPh sb="51" eb="53">
      <t>ヒツヨウ</t>
    </rPh>
    <rPh sb="60" eb="62">
      <t>カイシ</t>
    </rPh>
    <rPh sb="65" eb="67">
      <t>バンゴウ</t>
    </rPh>
    <rPh sb="67" eb="68">
      <t>ラン</t>
    </rPh>
    <rPh sb="70" eb="72">
      <t>ガイトウ</t>
    </rPh>
    <rPh sb="76" eb="78">
      <t>キサイ</t>
    </rPh>
    <phoneticPr fontId="1"/>
  </si>
  <si>
    <t>事業者における
事業開始年月日*8</t>
    <rPh sb="8" eb="10">
      <t>ジギョウ</t>
    </rPh>
    <rPh sb="10" eb="12">
      <t>カイシ</t>
    </rPh>
    <rPh sb="12" eb="15">
      <t>ネンガッピ</t>
    </rPh>
    <phoneticPr fontId="1"/>
  </si>
  <si>
    <t>*8　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</si>
  <si>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本様式における記載内容と，添付資料「重要事項説明書（全ての児童福祉施設のもの）」における記載内容との整合を確認した。</t>
    <rPh sb="0" eb="1">
      <t>ホン</t>
    </rPh>
    <rPh sb="1" eb="3">
      <t>ヨウシキ</t>
    </rPh>
    <rPh sb="7" eb="9">
      <t>キサイ</t>
    </rPh>
    <rPh sb="9" eb="11">
      <t>ナイヨウ</t>
    </rPh>
    <rPh sb="13" eb="15">
      <t>テンプ</t>
    </rPh>
    <rPh sb="15" eb="17">
      <t>シリョウ</t>
    </rPh>
    <rPh sb="18" eb="20">
      <t>ジュウヨウ</t>
    </rPh>
    <rPh sb="20" eb="22">
      <t>ジコウ</t>
    </rPh>
    <rPh sb="22" eb="25">
      <t>セツメイショ</t>
    </rPh>
    <rPh sb="26" eb="27">
      <t>スベ</t>
    </rPh>
    <rPh sb="29" eb="31">
      <t>ジドウ</t>
    </rPh>
    <rPh sb="31" eb="33">
      <t>フクシ</t>
    </rPh>
    <rPh sb="33" eb="35">
      <t>シセツ</t>
    </rPh>
    <phoneticPr fontId="1"/>
  </si>
  <si>
    <t>事業者への監査状況</t>
    <rPh sb="5" eb="7">
      <t>カンサ</t>
    </rPh>
    <rPh sb="7" eb="9">
      <t>ジョウキョウ</t>
    </rPh>
    <phoneticPr fontId="1"/>
  </si>
  <si>
    <t>所轄庁による事業者への監査に係る直近分の資料を提出してください。</t>
    <rPh sb="0" eb="3">
      <t>ショカツチョウ</t>
    </rPh>
    <rPh sb="6" eb="9">
      <t>ジギョウシャ</t>
    </rPh>
    <rPh sb="11" eb="13">
      <t>カンサ</t>
    </rPh>
    <rPh sb="14" eb="15">
      <t>カカ</t>
    </rPh>
    <rPh sb="16" eb="18">
      <t>チョッキン</t>
    </rPh>
    <rPh sb="18" eb="19">
      <t>ブン</t>
    </rPh>
    <rPh sb="20" eb="22">
      <t>シリョウ</t>
    </rPh>
    <rPh sb="23" eb="25">
      <t>テイシュツ</t>
    </rPh>
    <phoneticPr fontId="1"/>
  </si>
  <si>
    <t>（1）　開園の際の施設整備に係るもの</t>
    <rPh sb="4" eb="6">
      <t>カイエン</t>
    </rPh>
    <rPh sb="7" eb="8">
      <t>サイ</t>
    </rPh>
    <rPh sb="9" eb="11">
      <t>シセツ</t>
    </rPh>
    <rPh sb="11" eb="13">
      <t>セイビ</t>
    </rPh>
    <rPh sb="14" eb="15">
      <t>カカ</t>
    </rPh>
    <phoneticPr fontId="11"/>
  </si>
  <si>
    <t>（2）　施設運営に係るもの</t>
    <rPh sb="4" eb="6">
      <t>シセツ</t>
    </rPh>
    <rPh sb="6" eb="8">
      <t>ウンエイ</t>
    </rPh>
    <rPh sb="9" eb="10">
      <t>カカ</t>
    </rPh>
    <phoneticPr fontId="11"/>
  </si>
  <si>
    <t>施設運営に係る収支計画については，単に定員のとおり計上するのではなく，定員に対する認可基準を満たす職員を配置した上で，各年度における在籍児童数を見込んで積算を行った。</t>
    <rPh sb="0" eb="2">
      <t>シセツ</t>
    </rPh>
    <rPh sb="2" eb="4">
      <t>ウンエイ</t>
    </rPh>
    <rPh sb="5" eb="6">
      <t>カカ</t>
    </rPh>
    <rPh sb="7" eb="9">
      <t>シュウシ</t>
    </rPh>
    <rPh sb="9" eb="11">
      <t>ケイカク</t>
    </rPh>
    <rPh sb="17" eb="18">
      <t>タン</t>
    </rPh>
    <rPh sb="19" eb="21">
      <t>テイイン</t>
    </rPh>
    <rPh sb="25" eb="27">
      <t>ケイジョウ</t>
    </rPh>
    <rPh sb="35" eb="37">
      <t>テイイン</t>
    </rPh>
    <rPh sb="38" eb="39">
      <t>タイ</t>
    </rPh>
    <rPh sb="41" eb="43">
      <t>ニンカ</t>
    </rPh>
    <rPh sb="43" eb="45">
      <t>キジュン</t>
    </rPh>
    <rPh sb="46" eb="47">
      <t>ミ</t>
    </rPh>
    <rPh sb="49" eb="51">
      <t>ショクイン</t>
    </rPh>
    <rPh sb="52" eb="54">
      <t>ハイチ</t>
    </rPh>
    <rPh sb="56" eb="57">
      <t>ウエ</t>
    </rPh>
    <rPh sb="59" eb="62">
      <t>カクネンド</t>
    </rPh>
    <rPh sb="66" eb="68">
      <t>ザイセキ</t>
    </rPh>
    <rPh sb="68" eb="70">
      <t>ジドウ</t>
    </rPh>
    <rPh sb="70" eb="71">
      <t>スウ</t>
    </rPh>
    <rPh sb="72" eb="74">
      <t>ミコ</t>
    </rPh>
    <rPh sb="76" eb="78">
      <t>セキサン</t>
    </rPh>
    <rPh sb="79" eb="80">
      <t>オコナ</t>
    </rPh>
    <phoneticPr fontId="1"/>
  </si>
  <si>
    <t>（１）教育及び保育に関する全体的な計画，指導計画等の概要</t>
    <rPh sb="3" eb="5">
      <t>キョウイク</t>
    </rPh>
    <rPh sb="5" eb="6">
      <t>オヨ</t>
    </rPh>
    <rPh sb="7" eb="9">
      <t>ホイク</t>
    </rPh>
    <rPh sb="10" eb="11">
      <t>カン</t>
    </rPh>
    <rPh sb="13" eb="15">
      <t>ゼンタイ</t>
    </rPh>
    <rPh sb="15" eb="16">
      <t>テキ</t>
    </rPh>
    <rPh sb="17" eb="19">
      <t>ケイカク</t>
    </rPh>
    <rPh sb="20" eb="22">
      <t>シドウ</t>
    </rPh>
    <rPh sb="22" eb="24">
      <t>ケイカク</t>
    </rPh>
    <rPh sb="24" eb="25">
      <t>ナド</t>
    </rPh>
    <rPh sb="26" eb="28">
      <t>ガイヨウ</t>
    </rPh>
    <phoneticPr fontId="1"/>
  </si>
  <si>
    <t>（３）教育及び保育に関する全体的な計画，指導計画等と環境構成について</t>
    <rPh sb="3" eb="5">
      <t>キョウイク</t>
    </rPh>
    <rPh sb="5" eb="6">
      <t>オヨ</t>
    </rPh>
    <rPh sb="7" eb="9">
      <t>ホイク</t>
    </rPh>
    <rPh sb="10" eb="11">
      <t>カン</t>
    </rPh>
    <rPh sb="13" eb="15">
      <t>ゼンタイ</t>
    </rPh>
    <rPh sb="15" eb="16">
      <t>テキ</t>
    </rPh>
    <rPh sb="17" eb="19">
      <t>ケイカク</t>
    </rPh>
    <rPh sb="20" eb="22">
      <t>シドウ</t>
    </rPh>
    <rPh sb="22" eb="24">
      <t>ケイカク</t>
    </rPh>
    <rPh sb="24" eb="25">
      <t>ナド</t>
    </rPh>
    <rPh sb="26" eb="28">
      <t>カンキョウ</t>
    </rPh>
    <rPh sb="28" eb="30">
      <t>コウセイ</t>
    </rPh>
    <phoneticPr fontId="1"/>
  </si>
  <si>
    <t>（４）教育及び保育に関する全体的な計画，指導計画等における，在園時間の多様性や入園時期の違いを踏まえた工夫</t>
    <rPh sb="3" eb="5">
      <t>キョウイク</t>
    </rPh>
    <rPh sb="5" eb="6">
      <t>オヨ</t>
    </rPh>
    <rPh sb="7" eb="9">
      <t>ホイク</t>
    </rPh>
    <rPh sb="10" eb="11">
      <t>カン</t>
    </rPh>
    <rPh sb="13" eb="16">
      <t>ゼンタイテキ</t>
    </rPh>
    <rPh sb="17" eb="19">
      <t>ケイカク</t>
    </rPh>
    <rPh sb="20" eb="22">
      <t>シドウ</t>
    </rPh>
    <rPh sb="22" eb="24">
      <t>ケイカク</t>
    </rPh>
    <rPh sb="24" eb="25">
      <t>ナド</t>
    </rPh>
    <rPh sb="30" eb="31">
      <t>ザイ</t>
    </rPh>
    <rPh sb="31" eb="32">
      <t>エン</t>
    </rPh>
    <rPh sb="32" eb="34">
      <t>ジカン</t>
    </rPh>
    <rPh sb="35" eb="38">
      <t>タヨウセイ</t>
    </rPh>
    <rPh sb="39" eb="41">
      <t>ニュウエン</t>
    </rPh>
    <rPh sb="41" eb="43">
      <t>ジキ</t>
    </rPh>
    <rPh sb="44" eb="45">
      <t>チガ</t>
    </rPh>
    <rPh sb="47" eb="48">
      <t>フ</t>
    </rPh>
    <rPh sb="51" eb="53">
      <t>クフウ</t>
    </rPh>
    <phoneticPr fontId="1"/>
  </si>
  <si>
    <t>（５）教育及び保育に関する全体的な計画，指導計画等における，日々の保育の内容等の考慮</t>
    <rPh sb="15" eb="16">
      <t>テキ</t>
    </rPh>
    <rPh sb="30" eb="32">
      <t>ヒビ</t>
    </rPh>
    <rPh sb="33" eb="35">
      <t>ホイク</t>
    </rPh>
    <rPh sb="36" eb="38">
      <t>ナイヨウ</t>
    </rPh>
    <rPh sb="38" eb="39">
      <t>ナド</t>
    </rPh>
    <rPh sb="40" eb="42">
      <t>コウリョ</t>
    </rPh>
    <phoneticPr fontId="1"/>
  </si>
  <si>
    <t>（５）その他施設整備において考慮したこと（樹木等現市立伊勢幼稚園の附属物等をできるだけ残すような配慮を含む）</t>
    <rPh sb="5" eb="6">
      <t>タ</t>
    </rPh>
    <rPh sb="6" eb="8">
      <t>シセツ</t>
    </rPh>
    <rPh sb="8" eb="10">
      <t>セイビ</t>
    </rPh>
    <rPh sb="14" eb="16">
      <t>コウリョ</t>
    </rPh>
    <rPh sb="21" eb="23">
      <t>ジュモク</t>
    </rPh>
    <rPh sb="23" eb="24">
      <t>ナド</t>
    </rPh>
    <rPh sb="24" eb="25">
      <t>ゲン</t>
    </rPh>
    <rPh sb="25" eb="27">
      <t>イチリツ</t>
    </rPh>
    <rPh sb="27" eb="29">
      <t>イセ</t>
    </rPh>
    <rPh sb="29" eb="32">
      <t>ヨウチエン</t>
    </rPh>
    <rPh sb="33" eb="35">
      <t>フゾク</t>
    </rPh>
    <rPh sb="35" eb="36">
      <t>ブツ</t>
    </rPh>
    <rPh sb="36" eb="37">
      <t>ナド</t>
    </rPh>
    <rPh sb="43" eb="44">
      <t>ノコ</t>
    </rPh>
    <rPh sb="48" eb="50">
      <t>ハイリョ</t>
    </rPh>
    <rPh sb="51" eb="52">
      <t>フク</t>
    </rPh>
    <phoneticPr fontId="1"/>
  </si>
  <si>
    <t>延床面積表</t>
    <rPh sb="0" eb="1">
      <t>ノ</t>
    </rPh>
    <rPh sb="1" eb="2">
      <t>ユカ</t>
    </rPh>
    <rPh sb="2" eb="4">
      <t>メンセキ</t>
    </rPh>
    <rPh sb="4" eb="5">
      <t>ヒョウ</t>
    </rPh>
    <phoneticPr fontId="1"/>
  </si>
  <si>
    <t>既存施設について自己評価・第三者評価等の実績が無い場合，その理由と今後の受審の考え方について記載した。</t>
    <rPh sb="0" eb="2">
      <t>キソン</t>
    </rPh>
    <rPh sb="2" eb="4">
      <t>シセツ</t>
    </rPh>
    <rPh sb="8" eb="10">
      <t>ジコ</t>
    </rPh>
    <rPh sb="10" eb="12">
      <t>ヒョウカ</t>
    </rPh>
    <rPh sb="13" eb="14">
      <t>ダイ</t>
    </rPh>
    <rPh sb="14" eb="16">
      <t>サンシャ</t>
    </rPh>
    <rPh sb="16" eb="18">
      <t>ヒョウカ</t>
    </rPh>
    <rPh sb="18" eb="19">
      <t>ナド</t>
    </rPh>
    <rPh sb="20" eb="22">
      <t>ジッセキ</t>
    </rPh>
    <rPh sb="23" eb="24">
      <t>ナ</t>
    </rPh>
    <rPh sb="25" eb="27">
      <t>バアイ</t>
    </rPh>
    <rPh sb="30" eb="32">
      <t>リユウ</t>
    </rPh>
    <rPh sb="33" eb="35">
      <t>コンゴ</t>
    </rPh>
    <rPh sb="36" eb="37">
      <t>ジュ</t>
    </rPh>
    <rPh sb="37" eb="38">
      <t>シン</t>
    </rPh>
    <rPh sb="39" eb="40">
      <t>カンガ</t>
    </rPh>
    <rPh sb="41" eb="42">
      <t>カタ</t>
    </rPh>
    <rPh sb="46" eb="48">
      <t>キサイ</t>
    </rPh>
    <phoneticPr fontId="1"/>
  </si>
  <si>
    <t>P.○～</t>
    <phoneticPr fontId="1"/>
  </si>
  <si>
    <t>○○○</t>
    <phoneticPr fontId="1"/>
  </si>
  <si>
    <t>保育教諭
※常勤換算後の職員数を表示</t>
    <rPh sb="0" eb="2">
      <t>ホイク</t>
    </rPh>
    <rPh sb="2" eb="4">
      <t>キョウユ</t>
    </rPh>
    <rPh sb="6" eb="8">
      <t>ジョウキン</t>
    </rPh>
    <rPh sb="8" eb="10">
      <t>カンサン</t>
    </rPh>
    <rPh sb="10" eb="11">
      <t>ゴ</t>
    </rPh>
    <rPh sb="12" eb="15">
      <t>ショクインスウ</t>
    </rPh>
    <rPh sb="16" eb="18">
      <t>ヒョウジ</t>
    </rPh>
    <phoneticPr fontId="1"/>
  </si>
  <si>
    <t>有（虐待，外国籍）</t>
    <rPh sb="0" eb="1">
      <t>ア</t>
    </rPh>
    <rPh sb="2" eb="4">
      <t>ギャクタイ</t>
    </rPh>
    <rPh sb="5" eb="8">
      <t>ガイコクセキ</t>
    </rPh>
    <phoneticPr fontId="1"/>
  </si>
  <si>
    <t>休園日の設定</t>
    <rPh sb="4" eb="6">
      <t>セッテイ</t>
    </rPh>
    <phoneticPr fontId="1"/>
  </si>
  <si>
    <t>　応募様式のデータファイルについて，自動表示部分が適切に作動しない場合等は，入力誤り等が無いかご確認頂いたうえで，当該欄に直接入力をして頂いて構いません。また，応募書類の作成にあたり，シート保護の解除を必要とする場合は，パスワードの入力なしでシート保護の解除をした上で，必要項目を入力してください。</t>
    <rPh sb="1" eb="3">
      <t>オウボ</t>
    </rPh>
    <rPh sb="3" eb="5">
      <t>ヨウシキ</t>
    </rPh>
    <rPh sb="18" eb="20">
      <t>ジドウ</t>
    </rPh>
    <rPh sb="20" eb="22">
      <t>ヒョウジ</t>
    </rPh>
    <rPh sb="22" eb="24">
      <t>ブブン</t>
    </rPh>
    <rPh sb="25" eb="27">
      <t>テキセツ</t>
    </rPh>
    <rPh sb="28" eb="30">
      <t>サドウ</t>
    </rPh>
    <rPh sb="33" eb="35">
      <t>バアイ</t>
    </rPh>
    <rPh sb="35" eb="36">
      <t>ナド</t>
    </rPh>
    <rPh sb="38" eb="40">
      <t>ニュウリョク</t>
    </rPh>
    <rPh sb="40" eb="41">
      <t>アヤマ</t>
    </rPh>
    <rPh sb="42" eb="43">
      <t>ナド</t>
    </rPh>
    <rPh sb="44" eb="45">
      <t>ナ</t>
    </rPh>
    <rPh sb="48" eb="51">
      <t>カクニンイタダ</t>
    </rPh>
    <rPh sb="57" eb="59">
      <t>トウガイ</t>
    </rPh>
    <rPh sb="59" eb="60">
      <t>ラン</t>
    </rPh>
    <rPh sb="61" eb="63">
      <t>チョクセツ</t>
    </rPh>
    <rPh sb="63" eb="65">
      <t>ニュウリョク</t>
    </rPh>
    <rPh sb="68" eb="69">
      <t>イタダ</t>
    </rPh>
    <rPh sb="71" eb="72">
      <t>カマ</t>
    </rPh>
    <rPh sb="80" eb="82">
      <t>オウボ</t>
    </rPh>
    <rPh sb="82" eb="84">
      <t>ショルイ</t>
    </rPh>
    <rPh sb="85" eb="87">
      <t>サクセイ</t>
    </rPh>
    <rPh sb="95" eb="97">
      <t>ホゴ</t>
    </rPh>
    <rPh sb="98" eb="100">
      <t>カイジョ</t>
    </rPh>
    <rPh sb="101" eb="103">
      <t>ヒツヨウ</t>
    </rPh>
    <rPh sb="106" eb="108">
      <t>バアイ</t>
    </rPh>
    <rPh sb="116" eb="118">
      <t>ニュウリョク</t>
    </rPh>
    <rPh sb="124" eb="126">
      <t>ホゴ</t>
    </rPh>
    <rPh sb="127" eb="129">
      <t>カイジョ</t>
    </rPh>
    <rPh sb="132" eb="133">
      <t>ウエ</t>
    </rPh>
    <rPh sb="135" eb="137">
      <t>ヒツヨウ</t>
    </rPh>
    <rPh sb="137" eb="139">
      <t>コウモク</t>
    </rPh>
    <rPh sb="140" eb="142">
      <t>ニュウリョク</t>
    </rPh>
    <phoneticPr fontId="1"/>
  </si>
  <si>
    <t>※応募書類の提出日時は，令和２年１月２３日（木）以降に準備が整い次第メールで連絡いたします。</t>
    <rPh sb="1" eb="3">
      <t>オウボ</t>
    </rPh>
    <rPh sb="3" eb="5">
      <t>ショルイ</t>
    </rPh>
    <rPh sb="6" eb="8">
      <t>テイシュツ</t>
    </rPh>
    <rPh sb="8" eb="10">
      <t>ニチジ</t>
    </rPh>
    <rPh sb="12" eb="13">
      <t>レイ</t>
    </rPh>
    <rPh sb="13" eb="14">
      <t>ワ</t>
    </rPh>
    <rPh sb="15" eb="16">
      <t>ネン</t>
    </rPh>
    <rPh sb="17" eb="18">
      <t>ガツ</t>
    </rPh>
    <rPh sb="20" eb="21">
      <t>ニチ</t>
    </rPh>
    <rPh sb="22" eb="23">
      <t>モク</t>
    </rPh>
    <rPh sb="24" eb="26">
      <t>イコウ</t>
    </rPh>
    <rPh sb="27" eb="29">
      <t>ジュンビ</t>
    </rPh>
    <rPh sb="30" eb="31">
      <t>トトノ</t>
    </rPh>
    <rPh sb="32" eb="34">
      <t>シダイ</t>
    </rPh>
    <rPh sb="38" eb="40">
      <t>レンラク</t>
    </rPh>
    <phoneticPr fontId="1"/>
  </si>
  <si>
    <t>※提出予定日を予約制としますので，可能な時間枠に５か所以上「○」をご記入ください。</t>
    <rPh sb="1" eb="3">
      <t>テイシュツ</t>
    </rPh>
    <rPh sb="3" eb="6">
      <t>ヨテイビ</t>
    </rPh>
    <rPh sb="7" eb="10">
      <t>ヨヤクセイ</t>
    </rPh>
    <rPh sb="17" eb="19">
      <t>カノウ</t>
    </rPh>
    <rPh sb="20" eb="23">
      <t>ジカンワク</t>
    </rPh>
    <rPh sb="26" eb="27">
      <t>ショ</t>
    </rPh>
    <rPh sb="27" eb="29">
      <t>イジョウ</t>
    </rPh>
    <rPh sb="34" eb="36">
      <t>キニュウ</t>
    </rPh>
    <phoneticPr fontId="1"/>
  </si>
  <si>
    <t>※応募書類については，受付期間を過ぎたものは受理しませんので，予約の際はご注意ください。</t>
    <rPh sb="1" eb="3">
      <t>オウボ</t>
    </rPh>
    <rPh sb="3" eb="5">
      <t>ショルイ</t>
    </rPh>
    <rPh sb="11" eb="13">
      <t>ウケツケ</t>
    </rPh>
    <rPh sb="13" eb="15">
      <t>キカン</t>
    </rPh>
    <rPh sb="16" eb="17">
      <t>ス</t>
    </rPh>
    <rPh sb="22" eb="24">
      <t>ジュリ</t>
    </rPh>
    <rPh sb="31" eb="33">
      <t>ヨヤク</t>
    </rPh>
    <rPh sb="34" eb="35">
      <t>サイ</t>
    </rPh>
    <rPh sb="37" eb="39">
      <t>チュウイ</t>
    </rPh>
    <phoneticPr fontId="1"/>
  </si>
  <si>
    <t xml:space="preserve">様式４～様式１３については，事業者が現在運営している施設に関する実態や実績などを踏まえ，募集要項で募集する施設を運営するにあたっての，提案内容等を記入した。なお，「幼保連携型認定こども園設置運営事業者応募書類一覧」の「添付する書類」欄に「●」で表示されている添付書類については，既存施設のものではなく，本募集において提案する施設に関するものを提出した。 </t>
    <rPh sb="82" eb="83">
      <t>ヨウ</t>
    </rPh>
    <rPh sb="83" eb="84">
      <t>ホ</t>
    </rPh>
    <rPh sb="84" eb="87">
      <t>レンケイガタ</t>
    </rPh>
    <rPh sb="87" eb="89">
      <t>ニンテイ</t>
    </rPh>
    <rPh sb="92" eb="93">
      <t>エン</t>
    </rPh>
    <rPh sb="93" eb="95">
      <t>セッチ</t>
    </rPh>
    <rPh sb="95" eb="97">
      <t>ウンエイ</t>
    </rPh>
    <rPh sb="97" eb="100">
      <t>ジギョウシャ</t>
    </rPh>
    <rPh sb="100" eb="102">
      <t>オウボ</t>
    </rPh>
    <rPh sb="102" eb="104">
      <t>ショルイ</t>
    </rPh>
    <rPh sb="104" eb="106">
      <t>イチラン</t>
    </rPh>
    <rPh sb="109" eb="111">
      <t>テンプ</t>
    </rPh>
    <rPh sb="113" eb="115">
      <t>ショルイ</t>
    </rPh>
    <rPh sb="116" eb="117">
      <t>ラン</t>
    </rPh>
    <rPh sb="122" eb="124">
      <t>ヒョウジ</t>
    </rPh>
    <rPh sb="158" eb="160">
      <t>テイアン</t>
    </rPh>
    <rPh sb="162" eb="164">
      <t>シセツ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</si>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</sst>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quot;台&quot;"/>
    <numFmt numFmtId="182" formatCode="0.0%"/>
    <numFmt numFmtId="183" formatCode="#,##0.00&quot;㎡&quot;"/>
    <numFmt numFmtId="184" formatCode="#,##0.0;[Red]\-#,##0.0"/>
    <numFmt numFmtId="185" formatCode="&quot;（&quot;#,##0&quot;台）&quot;"/>
    <numFmt numFmtId="186" formatCode="#,##0.000&quot;人&quot;"/>
    <numFmt numFmtId="187" formatCode="#,##0&quot;学級&quot;"/>
    <numFmt numFmtId="188" formatCode="#,##0&quot;日&quot;"/>
    <numFmt numFmtId="189" formatCode="#,##0&quot;ページ&quot;"/>
    <numFmt numFmtId="190" formatCode="#,##0&quot;歳児学級&quot;"/>
    <numFmt numFmtId="191" formatCode="0_);[Red]\(0\)"/>
  </numFmts>
  <fonts count="58">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u/>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b/>
      <u/>
      <sz val="11"/>
      <name val="Meiryo UI"/>
      <family val="3"/>
      <charset val="128"/>
    </font>
    <font>
      <u/>
      <sz val="11"/>
      <name val="ＭＳ 明朝"/>
      <family val="1"/>
      <charset val="128"/>
    </font>
    <font>
      <sz val="8"/>
      <color rgb="FFFF0000"/>
      <name val="HG丸ｺﾞｼｯｸM-PRO"/>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11"/>
      <name val="メイリオ"/>
      <family val="3"/>
      <charset val="128"/>
    </font>
    <font>
      <sz val="6"/>
      <name val="ＭＳ Ｐゴシック"/>
      <family val="3"/>
      <charset val="128"/>
    </font>
    <font>
      <sz val="11"/>
      <name val="HG丸ｺﾞｼｯｸM-PRO"/>
      <family val="3"/>
      <charset val="128"/>
    </font>
    <font>
      <strike/>
      <sz val="10"/>
      <name val="Meiryo UI"/>
      <family val="3"/>
      <charset val="128"/>
    </font>
    <font>
      <sz val="8"/>
      <name val="HG丸ｺﾞｼｯｸM-PRO"/>
      <family val="3"/>
      <charset val="128"/>
    </font>
    <font>
      <strike/>
      <sz val="10"/>
      <name val="HG丸ｺﾞｼｯｸM-PRO"/>
      <family val="3"/>
      <charset val="128"/>
    </font>
    <font>
      <sz val="6"/>
      <name val="HG丸ｺﾞｼｯｸM-PRO"/>
      <family val="3"/>
      <charset val="128"/>
    </font>
    <font>
      <sz val="9"/>
      <name val="HG丸ｺﾞｼｯｸM-PRO"/>
      <family val="3"/>
      <charset val="128"/>
    </font>
    <font>
      <sz val="10"/>
      <color rgb="FFFF0000"/>
      <name val="HG丸ｺﾞｼｯｸM-PRO"/>
      <family val="3"/>
      <charset val="128"/>
    </font>
    <font>
      <sz val="11"/>
      <color rgb="FFFF0000"/>
      <name val="HG丸ｺﾞｼｯｸM-PRO"/>
      <family val="3"/>
      <charset val="128"/>
    </font>
    <font>
      <sz val="11"/>
      <color rgb="FF00B050"/>
      <name val="ＭＳ Ｐゴシック"/>
      <family val="2"/>
      <charset val="128"/>
      <scheme val="minor"/>
    </font>
    <font>
      <b/>
      <sz val="10"/>
      <color rgb="FFFF0000"/>
      <name val="ＭＳ Ｐゴシック"/>
      <family val="3"/>
      <charset val="128"/>
      <scheme val="minor"/>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DE9D9"/>
        <bgColor indexed="64"/>
      </patternFill>
    </fill>
    <fill>
      <patternFill patternType="solid">
        <fgColor theme="0" tint="-0.14996795556505021"/>
        <bgColor indexed="64"/>
      </patternFill>
    </fill>
    <fill>
      <patternFill patternType="solid">
        <fgColor rgb="FFFFFF00"/>
        <bgColor indexed="64"/>
      </patternFill>
    </fill>
    <fill>
      <patternFill patternType="solid">
        <fgColor rgb="FF00B0F0"/>
        <bgColor indexed="64"/>
      </patternFill>
    </fill>
  </fills>
  <borders count="2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left style="medium">
        <color indexed="64"/>
      </left>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thin">
        <color indexed="64"/>
      </left>
      <right style="thin">
        <color indexed="64"/>
      </right>
      <top style="double">
        <color indexed="64"/>
      </top>
      <bottom style="thin">
        <color indexed="64"/>
      </bottom>
      <diagonal/>
    </border>
    <border diagonalDown="1">
      <left style="thin">
        <color auto="1"/>
      </left>
      <right style="thin">
        <color auto="1"/>
      </right>
      <top style="thin">
        <color auto="1"/>
      </top>
      <bottom/>
      <diagonal style="thin">
        <color auto="1"/>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auto="1"/>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bottom style="dashed">
        <color auto="1"/>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uble">
        <color indexed="64"/>
      </top>
      <bottom style="double">
        <color indexed="64"/>
      </bottom>
      <diagonal/>
    </border>
    <border diagonalDown="1">
      <left/>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top style="double">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diagonalDown="1">
      <left style="thin">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medium">
        <color indexed="64"/>
      </right>
      <top style="dotted">
        <color indexed="64"/>
      </top>
      <bottom style="thin">
        <color indexed="64"/>
      </bottom>
      <diagonal style="thin">
        <color indexed="64"/>
      </diagonal>
    </border>
  </borders>
  <cellStyleXfs count="21">
    <xf numFmtId="0" fontId="0" fillId="0" borderId="0">
      <alignment vertical="center"/>
    </xf>
    <xf numFmtId="0" fontId="8" fillId="0" borderId="0">
      <alignment vertical="center"/>
    </xf>
    <xf numFmtId="38" fontId="13" fillId="0" borderId="0" applyFont="0" applyFill="0" applyBorder="0" applyAlignment="0" applyProtection="0">
      <alignment vertical="center"/>
    </xf>
    <xf numFmtId="38" fontId="8" fillId="0" borderId="0" applyFont="0" applyFill="0" applyBorder="0" applyAlignment="0" applyProtection="0">
      <alignment vertical="center"/>
    </xf>
    <xf numFmtId="0" fontId="54" fillId="0" borderId="0">
      <alignment vertical="center"/>
    </xf>
    <xf numFmtId="0" fontId="55" fillId="0" borderId="0">
      <alignment vertical="center"/>
    </xf>
    <xf numFmtId="0" fontId="56" fillId="0" borderId="0">
      <alignment vertical="center"/>
    </xf>
    <xf numFmtId="38" fontId="54"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4" fillId="0" borderId="0"/>
    <xf numFmtId="0" fontId="54" fillId="0" borderId="0"/>
    <xf numFmtId="0" fontId="54" fillId="0" borderId="0"/>
    <xf numFmtId="0" fontId="8" fillId="0" borderId="0">
      <alignment vertical="center"/>
    </xf>
    <xf numFmtId="0" fontId="8" fillId="0" borderId="0">
      <alignment vertical="center"/>
    </xf>
    <xf numFmtId="0" fontId="54" fillId="0" borderId="0">
      <alignment vertical="center"/>
    </xf>
    <xf numFmtId="0" fontId="8" fillId="0" borderId="0">
      <alignment vertical="center"/>
    </xf>
    <xf numFmtId="0" fontId="8" fillId="0" borderId="0">
      <alignment vertical="center"/>
    </xf>
    <xf numFmtId="0" fontId="8" fillId="0" borderId="0">
      <alignment vertical="center"/>
    </xf>
    <xf numFmtId="0" fontId="57" fillId="0" borderId="0" applyNumberFormat="0" applyFont="0" applyFill="0" applyBorder="0" applyProtection="0">
      <alignment vertical="center"/>
    </xf>
  </cellStyleXfs>
  <cellXfs count="1992">
    <xf numFmtId="0" fontId="0" fillId="0" borderId="0" xfId="0">
      <alignment vertical="center"/>
    </xf>
    <xf numFmtId="0" fontId="2" fillId="0" borderId="0" xfId="0" applyFont="1">
      <alignment vertical="center"/>
    </xf>
    <xf numFmtId="0" fontId="9"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2" fillId="0" borderId="0" xfId="1" applyFont="1" applyBorder="1" applyAlignment="1">
      <alignment horizontal="center" vertical="center"/>
    </xf>
    <xf numFmtId="0" fontId="9"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6" fillId="0" borderId="0" xfId="1" applyFont="1" applyAlignment="1">
      <alignment horizontal="left" vertical="center" indent="1"/>
    </xf>
    <xf numFmtId="0" fontId="10" fillId="0" borderId="0" xfId="1" applyFont="1" applyBorder="1" applyAlignment="1">
      <alignment horizontal="center" vertical="center"/>
    </xf>
    <xf numFmtId="176" fontId="12"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7" fillId="0" borderId="0" xfId="1" applyFont="1" applyBorder="1" applyAlignment="1">
      <alignment horizontal="left" vertical="center" indent="2"/>
    </xf>
    <xf numFmtId="0" fontId="17" fillId="0" borderId="0" xfId="1" applyFont="1" applyBorder="1">
      <alignment vertical="center"/>
    </xf>
    <xf numFmtId="0" fontId="18" fillId="0" borderId="0" xfId="1" applyFont="1" applyBorder="1" applyAlignment="1">
      <alignment horizontal="left" vertical="center" wrapText="1"/>
    </xf>
    <xf numFmtId="0" fontId="18" fillId="0" borderId="0" xfId="1" applyFont="1" applyBorder="1" applyAlignment="1">
      <alignment horizontal="left" vertical="center"/>
    </xf>
    <xf numFmtId="0" fontId="9"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4" fillId="0" borderId="0" xfId="0" applyFont="1" applyFill="1" applyAlignment="1">
      <alignment vertical="center"/>
    </xf>
    <xf numFmtId="0" fontId="17" fillId="0" borderId="1" xfId="0" applyFont="1" applyBorder="1" applyAlignment="1">
      <alignment horizontal="center" vertical="center" wrapText="1"/>
    </xf>
    <xf numFmtId="0" fontId="10" fillId="0" borderId="0" xfId="0" applyFont="1">
      <alignment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right" vertical="center" wrapText="1"/>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12" fillId="0" borderId="1" xfId="0" applyFont="1" applyBorder="1" applyAlignment="1">
      <alignment horizontal="center" vertical="center" wrapText="1"/>
    </xf>
    <xf numFmtId="0" fontId="20" fillId="0" borderId="0" xfId="0" applyFont="1">
      <alignment vertical="center"/>
    </xf>
    <xf numFmtId="0" fontId="21" fillId="0" borderId="0" xfId="0" applyFo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Border="1">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7" fillId="0" borderId="0" xfId="0" applyFont="1">
      <alignment vertical="center"/>
    </xf>
    <xf numFmtId="58" fontId="7" fillId="0" borderId="0" xfId="0" applyNumberFormat="1" applyFont="1" applyAlignment="1">
      <alignment vertical="center"/>
    </xf>
    <xf numFmtId="0" fontId="27" fillId="0" borderId="0" xfId="0" applyFont="1" applyBorder="1" applyAlignment="1">
      <alignment vertical="center"/>
    </xf>
    <xf numFmtId="49" fontId="7" fillId="2" borderId="1" xfId="0" applyNumberFormat="1" applyFont="1" applyFill="1" applyBorder="1" applyAlignment="1">
      <alignment horizontal="center" vertical="center" wrapText="1"/>
    </xf>
    <xf numFmtId="0" fontId="9" fillId="0" borderId="0" xfId="0" applyFont="1" applyBorder="1">
      <alignment vertical="center"/>
    </xf>
    <xf numFmtId="0" fontId="4" fillId="6" borderId="10" xfId="0" applyFont="1" applyFill="1" applyBorder="1" applyAlignment="1">
      <alignment horizontal="right" vertical="center"/>
    </xf>
    <xf numFmtId="0" fontId="4" fillId="6" borderId="12" xfId="0" applyFont="1" applyFill="1" applyBorder="1" applyAlignment="1">
      <alignment horizontal="left" vertical="center"/>
    </xf>
    <xf numFmtId="0" fontId="10" fillId="0" borderId="0" xfId="1" applyFont="1" applyBorder="1" applyAlignment="1">
      <alignment vertical="center" wrapText="1"/>
    </xf>
    <xf numFmtId="0" fontId="10" fillId="0" borderId="0" xfId="1" applyFont="1" applyBorder="1" applyAlignment="1">
      <alignment vertical="center"/>
    </xf>
    <xf numFmtId="0" fontId="4" fillId="0" borderId="83" xfId="0" applyFont="1" applyBorder="1">
      <alignment vertical="center"/>
    </xf>
    <xf numFmtId="0" fontId="4" fillId="0" borderId="84" xfId="0" applyFont="1" applyBorder="1">
      <alignment vertical="center"/>
    </xf>
    <xf numFmtId="0" fontId="4" fillId="0" borderId="5" xfId="0" applyFont="1" applyBorder="1" applyAlignment="1">
      <alignment vertical="top"/>
    </xf>
    <xf numFmtId="0" fontId="9" fillId="0" borderId="0" xfId="0" applyFont="1" applyAlignment="1">
      <alignment horizontal="left" vertical="center"/>
    </xf>
    <xf numFmtId="0" fontId="4" fillId="0" borderId="0" xfId="1" applyFont="1" applyBorder="1" applyAlignment="1">
      <alignment horizontal="right" vertical="center"/>
    </xf>
    <xf numFmtId="183" fontId="4" fillId="6" borderId="34" xfId="0" applyNumberFormat="1" applyFont="1" applyFill="1" applyBorder="1" applyAlignment="1">
      <alignment horizontal="right" vertical="center"/>
    </xf>
    <xf numFmtId="183" fontId="4" fillId="6" borderId="43" xfId="0" applyNumberFormat="1" applyFont="1" applyFill="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9" fillId="0" borderId="0" xfId="0" applyFont="1" applyFill="1">
      <alignment vertical="center"/>
    </xf>
    <xf numFmtId="0" fontId="34" fillId="0" borderId="0" xfId="1" applyFont="1" applyBorder="1" applyAlignment="1">
      <alignment horizontal="left" vertical="center" indent="2"/>
    </xf>
    <xf numFmtId="0" fontId="4" fillId="2" borderId="7" xfId="0" applyFont="1" applyFill="1" applyBorder="1" applyAlignment="1">
      <alignment vertical="center" textRotation="255"/>
    </xf>
    <xf numFmtId="0" fontId="4" fillId="2" borderId="1" xfId="0" applyFont="1" applyFill="1" applyBorder="1" applyAlignment="1">
      <alignment vertical="center" textRotation="255" wrapText="1"/>
    </xf>
    <xf numFmtId="0" fontId="4" fillId="0" borderId="0" xfId="1" applyFont="1" applyAlignment="1">
      <alignment horizontal="left" vertical="center"/>
    </xf>
    <xf numFmtId="0" fontId="35" fillId="0" borderId="0" xfId="1" applyFont="1" applyBorder="1" applyAlignment="1">
      <alignment horizontal="left" vertical="center" indent="2"/>
    </xf>
    <xf numFmtId="0" fontId="4" fillId="0" borderId="73" xfId="1" applyFont="1" applyBorder="1" applyAlignment="1">
      <alignment vertical="center" wrapText="1"/>
    </xf>
    <xf numFmtId="0" fontId="4" fillId="0" borderId="39" xfId="1" applyFont="1" applyBorder="1" applyAlignment="1">
      <alignment vertical="center" wrapText="1"/>
    </xf>
    <xf numFmtId="0" fontId="3" fillId="0" borderId="10" xfId="0" applyFont="1" applyBorder="1" applyAlignment="1">
      <alignment vertical="center" shrinkToFit="1"/>
    </xf>
    <xf numFmtId="0" fontId="4" fillId="3" borderId="0" xfId="1" applyFont="1" applyFill="1" applyAlignment="1">
      <alignment vertical="center"/>
    </xf>
    <xf numFmtId="0" fontId="4" fillId="0" borderId="52" xfId="1" applyFont="1" applyBorder="1" applyAlignment="1">
      <alignment vertical="center" wrapText="1"/>
    </xf>
    <xf numFmtId="0" fontId="3" fillId="0" borderId="2" xfId="0" applyFont="1" applyBorder="1" applyAlignment="1">
      <alignment vertical="center" shrinkToFit="1"/>
    </xf>
    <xf numFmtId="0" fontId="12" fillId="0" borderId="16" xfId="1" applyFont="1" applyBorder="1" applyAlignment="1">
      <alignment vertical="center" wrapText="1"/>
    </xf>
    <xf numFmtId="0" fontId="12" fillId="0" borderId="13" xfId="1" applyFont="1" applyBorder="1" applyAlignment="1">
      <alignment vertical="center" wrapText="1"/>
    </xf>
    <xf numFmtId="0" fontId="3" fillId="0" borderId="10" xfId="0" applyFont="1" applyFill="1" applyBorder="1" applyAlignment="1">
      <alignment vertical="center" shrinkToFit="1"/>
    </xf>
    <xf numFmtId="0" fontId="20" fillId="0" borderId="0" xfId="0" applyFont="1" applyAlignment="1">
      <alignment horizontal="center" vertical="center"/>
    </xf>
    <xf numFmtId="0" fontId="21" fillId="0" borderId="1" xfId="0" applyFont="1" applyBorder="1">
      <alignment vertical="center"/>
    </xf>
    <xf numFmtId="0" fontId="20" fillId="0" borderId="1" xfId="0" applyFont="1" applyBorder="1">
      <alignment vertical="center"/>
    </xf>
    <xf numFmtId="0" fontId="2" fillId="0" borderId="0" xfId="0" applyFont="1" applyBorder="1" applyAlignment="1">
      <alignment horizontal="left" vertical="center"/>
    </xf>
    <xf numFmtId="0" fontId="2" fillId="0" borderId="129" xfId="0" applyFont="1" applyBorder="1" applyAlignment="1">
      <alignment horizontal="center" vertical="center"/>
    </xf>
    <xf numFmtId="0" fontId="2" fillId="0" borderId="131" xfId="0" applyFont="1" applyBorder="1" applyAlignment="1">
      <alignment horizontal="center" vertical="center"/>
    </xf>
    <xf numFmtId="0" fontId="2" fillId="0" borderId="131"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133" xfId="0" applyFont="1" applyFill="1" applyBorder="1" applyAlignment="1">
      <alignment horizontal="center" vertical="center"/>
    </xf>
    <xf numFmtId="0" fontId="38" fillId="10" borderId="50" xfId="0" applyFont="1" applyFill="1" applyBorder="1" applyAlignment="1">
      <alignment horizontal="center" vertical="center"/>
    </xf>
    <xf numFmtId="0" fontId="2" fillId="10" borderId="46" xfId="0" applyFont="1" applyFill="1" applyBorder="1" applyAlignment="1">
      <alignment horizontal="center" vertical="center"/>
    </xf>
    <xf numFmtId="0" fontId="2" fillId="10" borderId="134" xfId="0" applyFont="1" applyFill="1" applyBorder="1" applyAlignment="1">
      <alignment horizontal="center" vertical="center" shrinkToFit="1"/>
    </xf>
    <xf numFmtId="0" fontId="2" fillId="10" borderId="9"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37" xfId="0" applyFont="1" applyFill="1" applyBorder="1" applyAlignment="1">
      <alignment horizontal="center" vertical="center"/>
    </xf>
    <xf numFmtId="0" fontId="2" fillId="10" borderId="51" xfId="0" applyFont="1" applyFill="1" applyBorder="1" applyAlignment="1">
      <alignment horizontal="center" vertical="center"/>
    </xf>
    <xf numFmtId="0" fontId="38" fillId="0" borderId="13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lignment vertical="center"/>
    </xf>
    <xf numFmtId="0" fontId="2" fillId="11" borderId="58" xfId="0" applyFont="1" applyFill="1" applyBorder="1">
      <alignment vertical="center"/>
    </xf>
    <xf numFmtId="0" fontId="2" fillId="11" borderId="26" xfId="0" applyFont="1" applyFill="1" applyBorder="1">
      <alignment vertical="center"/>
    </xf>
    <xf numFmtId="0" fontId="2" fillId="11" borderId="12" xfId="0" applyFont="1" applyFill="1" applyBorder="1">
      <alignment vertical="center"/>
    </xf>
    <xf numFmtId="0" fontId="2" fillId="11" borderId="1" xfId="0" applyFont="1" applyFill="1" applyBorder="1">
      <alignment vertical="center"/>
    </xf>
    <xf numFmtId="0" fontId="2" fillId="11" borderId="137" xfId="0" applyFont="1" applyFill="1" applyBorder="1">
      <alignment vertical="center"/>
    </xf>
    <xf numFmtId="0" fontId="2" fillId="11" borderId="51" xfId="0" applyFont="1" applyFill="1" applyBorder="1">
      <alignment vertical="center"/>
    </xf>
    <xf numFmtId="0" fontId="38" fillId="10" borderId="58" xfId="0" applyFont="1" applyFill="1" applyBorder="1" applyAlignment="1">
      <alignment horizontal="center" vertical="center"/>
    </xf>
    <xf numFmtId="0" fontId="38" fillId="10" borderId="26" xfId="0" applyFont="1" applyFill="1" applyBorder="1" applyAlignment="1">
      <alignment horizontal="center" vertical="center"/>
    </xf>
    <xf numFmtId="0" fontId="2" fillId="0" borderId="135" xfId="0" applyFont="1" applyFill="1" applyBorder="1" applyAlignment="1">
      <alignment vertical="center"/>
    </xf>
    <xf numFmtId="0" fontId="38" fillId="10" borderId="12" xfId="0" applyFont="1" applyFill="1" applyBorder="1" applyAlignment="1">
      <alignment horizontal="center" vertical="center"/>
    </xf>
    <xf numFmtId="0" fontId="38" fillId="10" borderId="1" xfId="0" applyFont="1" applyFill="1" applyBorder="1" applyAlignment="1">
      <alignment horizontal="center" vertical="center"/>
    </xf>
    <xf numFmtId="0" fontId="2" fillId="0" borderId="136" xfId="0" applyFont="1" applyFill="1" applyBorder="1" applyAlignment="1">
      <alignment vertical="center"/>
    </xf>
    <xf numFmtId="0" fontId="38" fillId="10" borderId="137" xfId="0" applyFont="1" applyFill="1" applyBorder="1" applyAlignment="1">
      <alignment horizontal="center" vertical="center"/>
    </xf>
    <xf numFmtId="0" fontId="38" fillId="10" borderId="51" xfId="0" applyFont="1" applyFill="1" applyBorder="1" applyAlignment="1">
      <alignment horizontal="center" vertical="center"/>
    </xf>
    <xf numFmtId="0" fontId="2" fillId="0" borderId="129" xfId="0" applyFont="1" applyFill="1" applyBorder="1" applyAlignment="1">
      <alignment vertical="center"/>
    </xf>
    <xf numFmtId="0" fontId="2" fillId="0" borderId="133" xfId="0" applyFont="1" applyFill="1" applyBorder="1" applyAlignment="1">
      <alignment horizontal="center" vertical="center" shrinkToFit="1"/>
    </xf>
    <xf numFmtId="20" fontId="2" fillId="0" borderId="132" xfId="0" applyNumberFormat="1" applyFont="1" applyBorder="1" applyAlignment="1">
      <alignment vertical="center" shrinkToFit="1"/>
    </xf>
    <xf numFmtId="0" fontId="2" fillId="0" borderId="139" xfId="0" applyFont="1" applyFill="1" applyBorder="1" applyAlignment="1">
      <alignment horizontal="center" vertical="center"/>
    </xf>
    <xf numFmtId="0" fontId="27" fillId="0" borderId="8" xfId="0" applyFont="1" applyBorder="1" applyAlignment="1">
      <alignment vertical="center"/>
    </xf>
    <xf numFmtId="0" fontId="27" fillId="0" borderId="11" xfId="0" applyFont="1" applyBorder="1" applyAlignment="1">
      <alignment vertical="center"/>
    </xf>
    <xf numFmtId="0" fontId="23" fillId="0" borderId="0" xfId="0" applyFont="1" applyAlignment="1">
      <alignment vertical="center"/>
    </xf>
    <xf numFmtId="0" fontId="4" fillId="0" borderId="7" xfId="0" applyFont="1" applyBorder="1" applyAlignment="1">
      <alignment horizontal="center" vertical="center" textRotation="255"/>
    </xf>
    <xf numFmtId="184" fontId="2" fillId="0" borderId="9" xfId="3" applyNumberFormat="1" applyFont="1" applyBorder="1" applyAlignment="1">
      <alignment vertical="center" shrinkToFit="1"/>
    </xf>
    <xf numFmtId="0" fontId="12" fillId="0" borderId="0" xfId="1" applyFont="1" applyBorder="1" applyAlignment="1">
      <alignment vertical="center" shrinkToFit="1"/>
    </xf>
    <xf numFmtId="0" fontId="9" fillId="0" borderId="140" xfId="1" applyFont="1" applyBorder="1">
      <alignment vertical="center"/>
    </xf>
    <xf numFmtId="0" fontId="9" fillId="0" borderId="141" xfId="1" applyFont="1" applyBorder="1" applyAlignment="1">
      <alignment horizontal="center" vertical="center"/>
    </xf>
    <xf numFmtId="0" fontId="9" fillId="0" borderId="142" xfId="1" applyFont="1" applyBorder="1" applyAlignment="1">
      <alignment horizontal="center" vertical="center"/>
    </xf>
    <xf numFmtId="0" fontId="9" fillId="0" borderId="0" xfId="1" applyFont="1" applyBorder="1" applyAlignment="1">
      <alignment horizontal="center" vertical="center"/>
    </xf>
    <xf numFmtId="0" fontId="17" fillId="2" borderId="1" xfId="0" applyFont="1" applyFill="1" applyBorder="1" applyAlignment="1">
      <alignment vertical="center" textRotation="255"/>
    </xf>
    <xf numFmtId="177" fontId="4" fillId="0" borderId="82" xfId="0" applyNumberFormat="1" applyFont="1" applyBorder="1" applyAlignment="1">
      <alignment horizontal="right" vertical="center"/>
    </xf>
    <xf numFmtId="0" fontId="38" fillId="0" borderId="134"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0" xfId="0" applyFont="1" applyFill="1" applyBorder="1" applyAlignment="1">
      <alignment horizontal="center" vertical="center" shrinkToFit="1"/>
    </xf>
    <xf numFmtId="0" fontId="38" fillId="0" borderId="135" xfId="0" applyFont="1" applyFill="1" applyBorder="1" applyAlignment="1">
      <alignment horizontal="center" vertical="center"/>
    </xf>
    <xf numFmtId="0" fontId="2" fillId="10" borderId="135" xfId="0" applyFont="1" applyFill="1" applyBorder="1" applyAlignment="1">
      <alignment horizontal="center" vertical="center" shrinkToFit="1"/>
    </xf>
    <xf numFmtId="0" fontId="2" fillId="0" borderId="172" xfId="0" applyFont="1" applyFill="1" applyBorder="1" applyAlignment="1">
      <alignment horizontal="center" vertical="center"/>
    </xf>
    <xf numFmtId="0" fontId="2" fillId="0" borderId="174" xfId="0" applyFont="1" applyFill="1" applyBorder="1" applyAlignment="1">
      <alignment vertical="center"/>
    </xf>
    <xf numFmtId="0" fontId="2" fillId="0" borderId="176" xfId="0" applyFont="1" applyFill="1" applyBorder="1" applyAlignment="1">
      <alignment vertical="center"/>
    </xf>
    <xf numFmtId="0" fontId="2" fillId="0" borderId="177" xfId="0" applyFont="1" applyFill="1" applyBorder="1" applyAlignment="1">
      <alignment vertical="center"/>
    </xf>
    <xf numFmtId="0" fontId="2" fillId="0" borderId="173" xfId="0" applyFont="1" applyFill="1" applyBorder="1" applyAlignment="1">
      <alignment horizontal="center" vertical="center" shrinkToFit="1"/>
    </xf>
    <xf numFmtId="0" fontId="38" fillId="0" borderId="178" xfId="0" applyFont="1" applyBorder="1" applyAlignment="1">
      <alignment horizontal="center" vertical="center" wrapText="1"/>
    </xf>
    <xf numFmtId="0" fontId="38" fillId="0" borderId="175" xfId="0" applyFont="1" applyBorder="1" applyAlignment="1">
      <alignment horizontal="center" vertical="center"/>
    </xf>
    <xf numFmtId="0" fontId="38" fillId="0" borderId="136" xfId="0" applyFont="1" applyFill="1" applyBorder="1" applyAlignment="1">
      <alignment horizontal="center"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38" fillId="0" borderId="128" xfId="0" applyFont="1" applyFill="1" applyBorder="1" applyAlignment="1">
      <alignment horizontal="center" vertical="center"/>
    </xf>
    <xf numFmtId="0" fontId="38" fillId="0" borderId="131" xfId="0" applyFont="1" applyFill="1" applyBorder="1" applyAlignment="1">
      <alignment horizontal="center" vertical="center"/>
    </xf>
    <xf numFmtId="0" fontId="2" fillId="10" borderId="129" xfId="0" applyFont="1" applyFill="1" applyBorder="1" applyAlignment="1">
      <alignment horizontal="center" vertical="center"/>
    </xf>
    <xf numFmtId="0" fontId="2" fillId="10" borderId="135" xfId="0" applyFont="1" applyFill="1" applyBorder="1" applyAlignment="1">
      <alignment horizontal="center" vertical="center"/>
    </xf>
    <xf numFmtId="0" fontId="2" fillId="10" borderId="136" xfId="0" applyFont="1" applyFill="1" applyBorder="1" applyAlignment="1">
      <alignment horizontal="center" vertical="center"/>
    </xf>
    <xf numFmtId="0" fontId="2" fillId="0" borderId="140" xfId="0" applyFont="1" applyBorder="1">
      <alignment vertical="center"/>
    </xf>
    <xf numFmtId="0" fontId="2" fillId="0" borderId="141" xfId="0" applyFont="1" applyBorder="1">
      <alignment vertical="center"/>
    </xf>
    <xf numFmtId="0" fontId="2" fillId="0" borderId="142" xfId="0" applyFont="1" applyBorder="1">
      <alignment vertical="center"/>
    </xf>
    <xf numFmtId="0" fontId="2" fillId="0" borderId="0" xfId="0" applyFont="1" applyBorder="1">
      <alignment vertical="center"/>
    </xf>
    <xf numFmtId="184" fontId="2" fillId="0" borderId="4" xfId="0" applyNumberFormat="1" applyFont="1" applyBorder="1" applyAlignment="1">
      <alignment vertical="center" shrinkToFit="1"/>
    </xf>
    <xf numFmtId="0" fontId="38" fillId="0" borderId="172" xfId="0" applyFont="1" applyBorder="1" applyAlignment="1">
      <alignment horizontal="center" vertical="center"/>
    </xf>
    <xf numFmtId="0" fontId="2" fillId="0" borderId="50" xfId="0" applyFont="1" applyBorder="1" applyAlignment="1">
      <alignment horizontal="center" vertical="center"/>
    </xf>
    <xf numFmtId="0" fontId="2" fillId="0" borderId="182" xfId="0" applyFont="1" applyBorder="1" applyAlignment="1">
      <alignment horizontal="center" vertical="center"/>
    </xf>
    <xf numFmtId="0" fontId="2" fillId="0" borderId="181" xfId="0" applyFont="1" applyBorder="1">
      <alignment vertical="center"/>
    </xf>
    <xf numFmtId="0" fontId="2" fillId="0" borderId="182" xfId="0" applyFont="1" applyBorder="1">
      <alignment vertical="center"/>
    </xf>
    <xf numFmtId="0" fontId="2" fillId="0" borderId="169" xfId="0" applyFont="1" applyBorder="1">
      <alignment vertical="center"/>
    </xf>
    <xf numFmtId="0" fontId="2" fillId="0" borderId="164" xfId="0" applyFont="1" applyBorder="1">
      <alignment vertical="center"/>
    </xf>
    <xf numFmtId="0" fontId="2" fillId="0" borderId="183" xfId="0" applyFont="1" applyBorder="1">
      <alignment vertical="center"/>
    </xf>
    <xf numFmtId="190" fontId="38" fillId="10" borderId="129" xfId="0" applyNumberFormat="1" applyFont="1" applyFill="1" applyBorder="1" applyAlignment="1">
      <alignment horizontal="center" vertical="center" shrinkToFit="1"/>
    </xf>
    <xf numFmtId="190" fontId="38" fillId="10" borderId="135" xfId="0" applyNumberFormat="1" applyFont="1" applyFill="1" applyBorder="1" applyAlignment="1">
      <alignment horizontal="center" vertical="center" shrinkToFit="1"/>
    </xf>
    <xf numFmtId="0" fontId="2" fillId="10" borderId="136" xfId="0" applyFont="1" applyFill="1" applyBorder="1" applyAlignment="1">
      <alignment horizontal="center" vertical="center" shrinkToFit="1"/>
    </xf>
    <xf numFmtId="190" fontId="38" fillId="10" borderId="136" xfId="0" applyNumberFormat="1" applyFont="1" applyFill="1" applyBorder="1" applyAlignment="1">
      <alignment horizontal="center" vertical="center" shrinkToFit="1"/>
    </xf>
    <xf numFmtId="0" fontId="2" fillId="0" borderId="3"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17" fillId="0" borderId="1" xfId="0" applyFont="1" applyBorder="1">
      <alignment vertical="center"/>
    </xf>
    <xf numFmtId="0" fontId="17" fillId="0" borderId="26" xfId="0" applyFont="1" applyBorder="1">
      <alignment vertical="center"/>
    </xf>
    <xf numFmtId="0" fontId="9" fillId="0" borderId="0" xfId="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2" borderId="32" xfId="0" applyFont="1" applyFill="1" applyBorder="1" applyAlignment="1">
      <alignment horizontal="center" vertical="center"/>
    </xf>
    <xf numFmtId="0" fontId="4" fillId="2" borderId="32" xfId="0" applyFont="1" applyFill="1" applyBorder="1" applyAlignment="1">
      <alignment horizontal="center" vertical="center" shrinkToFit="1"/>
    </xf>
    <xf numFmtId="0" fontId="4" fillId="0" borderId="16" xfId="0" applyFont="1" applyBorder="1">
      <alignment vertical="center"/>
    </xf>
    <xf numFmtId="177" fontId="4" fillId="6" borderId="1" xfId="0" applyNumberFormat="1" applyFont="1" applyFill="1" applyBorder="1" applyAlignment="1">
      <alignment horizontal="right" vertical="center"/>
    </xf>
    <xf numFmtId="0" fontId="12" fillId="2" borderId="1" xfId="0" applyFont="1" applyFill="1" applyBorder="1" applyAlignment="1">
      <alignment horizontal="center" vertical="center" wrapText="1"/>
    </xf>
    <xf numFmtId="177" fontId="4" fillId="6" borderId="14" xfId="0" applyNumberFormat="1" applyFont="1" applyFill="1" applyBorder="1" applyAlignment="1">
      <alignment horizontal="right" vertical="center"/>
    </xf>
    <xf numFmtId="177" fontId="4" fillId="6" borderId="143" xfId="0" applyNumberFormat="1" applyFont="1" applyFill="1" applyBorder="1" applyAlignment="1">
      <alignment horizontal="right" vertical="center"/>
    </xf>
    <xf numFmtId="187" fontId="4" fillId="6" borderId="1" xfId="0" applyNumberFormat="1" applyFont="1" applyFill="1" applyBorder="1" applyAlignment="1">
      <alignment horizontal="right" vertical="center"/>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4" fillId="0" borderId="0" xfId="1" applyFont="1" applyFill="1" applyBorder="1" applyAlignment="1">
      <alignment vertical="center"/>
    </xf>
    <xf numFmtId="0" fontId="4" fillId="0" borderId="0" xfId="1" applyFont="1" applyBorder="1" applyAlignment="1">
      <alignment horizontal="left" vertical="center" indent="3"/>
    </xf>
    <xf numFmtId="0" fontId="12" fillId="0" borderId="0" xfId="1" applyFont="1" applyFill="1" applyBorder="1" applyAlignment="1">
      <alignment vertical="center"/>
    </xf>
    <xf numFmtId="176" fontId="12" fillId="0" borderId="0" xfId="2" applyNumberFormat="1" applyFont="1" applyFill="1" applyBorder="1" applyAlignment="1">
      <alignment vertical="center" shrinkToFit="1"/>
    </xf>
    <xf numFmtId="0" fontId="10" fillId="0" borderId="0" xfId="1" applyFont="1" applyFill="1" applyBorder="1" applyAlignment="1">
      <alignment vertical="center"/>
    </xf>
    <xf numFmtId="0" fontId="12"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7" fillId="0" borderId="0" xfId="1" applyFont="1" applyFill="1" applyBorder="1" applyAlignment="1">
      <alignment vertical="center" wrapText="1"/>
    </xf>
    <xf numFmtId="176" fontId="17" fillId="0" borderId="0" xfId="2" applyNumberFormat="1" applyFont="1" applyFill="1" applyBorder="1" applyAlignment="1">
      <alignment vertical="center" shrinkToFit="1"/>
    </xf>
    <xf numFmtId="0" fontId="12" fillId="0" borderId="0" xfId="1" applyFont="1" applyFill="1" applyBorder="1" applyAlignment="1">
      <alignment vertical="center" wrapText="1"/>
    </xf>
    <xf numFmtId="0" fontId="17" fillId="0" borderId="0" xfId="1" applyFont="1" applyFill="1" applyBorder="1" applyAlignment="1">
      <alignment vertical="center"/>
    </xf>
    <xf numFmtId="0" fontId="18" fillId="0" borderId="0" xfId="1" applyFont="1" applyFill="1" applyBorder="1" applyAlignment="1">
      <alignment vertical="center"/>
    </xf>
    <xf numFmtId="0" fontId="17" fillId="2" borderId="1" xfId="1" applyFont="1" applyFill="1" applyBorder="1" applyAlignment="1">
      <alignment horizontal="center" vertical="center"/>
    </xf>
    <xf numFmtId="0" fontId="17" fillId="0" borderId="1" xfId="1" applyFont="1" applyBorder="1" applyAlignment="1">
      <alignment horizontal="center" vertical="center"/>
    </xf>
    <xf numFmtId="0" fontId="4" fillId="0" borderId="1" xfId="1" applyFont="1" applyBorder="1" applyAlignment="1">
      <alignment horizontal="center" vertical="center"/>
    </xf>
    <xf numFmtId="0" fontId="17" fillId="0" borderId="167" xfId="1" applyFont="1" applyFill="1" applyBorder="1" applyAlignment="1">
      <alignment horizontal="center" vertical="center" wrapText="1"/>
    </xf>
    <xf numFmtId="0" fontId="17" fillId="0" borderId="160" xfId="1" applyFont="1" applyFill="1" applyBorder="1" applyAlignment="1">
      <alignment horizontal="center" vertical="center" wrapText="1"/>
    </xf>
    <xf numFmtId="0" fontId="17" fillId="0" borderId="162" xfId="1" applyFont="1" applyFill="1" applyBorder="1" applyAlignment="1">
      <alignment horizontal="center" vertical="center" wrapText="1"/>
    </xf>
    <xf numFmtId="0" fontId="4" fillId="0" borderId="0" xfId="1" applyFont="1" applyFill="1" applyBorder="1">
      <alignment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center" vertical="center" shrinkToFit="1"/>
    </xf>
    <xf numFmtId="0" fontId="20" fillId="0" borderId="0" xfId="0" applyFont="1" applyBorder="1">
      <alignment vertical="center"/>
    </xf>
    <xf numFmtId="0" fontId="42" fillId="0" borderId="0" xfId="0" applyFont="1" applyBorder="1" applyAlignment="1">
      <alignment vertical="center"/>
    </xf>
    <xf numFmtId="0" fontId="2" fillId="10" borderId="214" xfId="0" applyFont="1" applyFill="1" applyBorder="1" applyAlignment="1">
      <alignment horizontal="center" vertical="center"/>
    </xf>
    <xf numFmtId="0" fontId="2" fillId="10" borderId="215" xfId="0" applyFont="1" applyFill="1" applyBorder="1" applyAlignment="1">
      <alignment horizontal="center" vertical="center"/>
    </xf>
    <xf numFmtId="0" fontId="2" fillId="10" borderId="126" xfId="0" applyFont="1" applyFill="1" applyBorder="1" applyAlignment="1">
      <alignment horizontal="center" vertical="center"/>
    </xf>
    <xf numFmtId="0" fontId="2" fillId="10" borderId="216" xfId="0" applyFont="1" applyFill="1" applyBorder="1" applyAlignment="1">
      <alignment horizontal="center" vertical="center"/>
    </xf>
    <xf numFmtId="0" fontId="2" fillId="11" borderId="217" xfId="0" applyFont="1" applyFill="1" applyBorder="1">
      <alignment vertical="center"/>
    </xf>
    <xf numFmtId="0" fontId="2" fillId="11" borderId="126" xfId="0" applyFont="1" applyFill="1" applyBorder="1">
      <alignment vertical="center"/>
    </xf>
    <xf numFmtId="0" fontId="2" fillId="11" borderId="216" xfId="0" applyFont="1" applyFill="1" applyBorder="1">
      <alignment vertical="center"/>
    </xf>
    <xf numFmtId="0" fontId="38" fillId="10" borderId="217" xfId="0" applyFont="1" applyFill="1" applyBorder="1" applyAlignment="1">
      <alignment horizontal="center" vertical="center"/>
    </xf>
    <xf numFmtId="0" fontId="38" fillId="10" borderId="126" xfId="0" applyFont="1" applyFill="1" applyBorder="1" applyAlignment="1">
      <alignment horizontal="center" vertical="center"/>
    </xf>
    <xf numFmtId="0" fontId="38" fillId="10" borderId="216" xfId="0" applyFont="1" applyFill="1" applyBorder="1" applyAlignment="1">
      <alignment horizontal="center" vertical="center"/>
    </xf>
    <xf numFmtId="0" fontId="2" fillId="0" borderId="222" xfId="0" applyFont="1" applyFill="1" applyBorder="1" applyAlignment="1">
      <alignment horizontal="center" vertical="center"/>
    </xf>
    <xf numFmtId="184" fontId="2" fillId="0" borderId="215" xfId="3" applyNumberFormat="1" applyFont="1" applyBorder="1">
      <alignment vertical="center"/>
    </xf>
    <xf numFmtId="184" fontId="2" fillId="0" borderId="223" xfId="0" applyNumberFormat="1" applyFont="1" applyBorder="1">
      <alignment vertical="center"/>
    </xf>
    <xf numFmtId="0" fontId="2" fillId="0" borderId="214" xfId="0" applyFont="1" applyBorder="1" applyAlignment="1">
      <alignment horizontal="center" vertical="center"/>
    </xf>
    <xf numFmtId="0" fontId="19" fillId="0" borderId="0" xfId="0" applyFo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Border="1">
      <alignment vertical="center"/>
    </xf>
    <xf numFmtId="0" fontId="4" fillId="0" borderId="1" xfId="0" applyFont="1" applyBorder="1" applyAlignment="1">
      <alignment horizontal="center" vertical="center"/>
    </xf>
    <xf numFmtId="0" fontId="17"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1" applyFont="1" applyAlignment="1">
      <alignment horizontal="left" vertical="center" wrapText="1"/>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1" applyFont="1" applyAlignment="1">
      <alignment horizontal="left" vertical="center"/>
    </xf>
    <xf numFmtId="176" fontId="17" fillId="0" borderId="11" xfId="2" applyNumberFormat="1" applyFont="1" applyFill="1" applyBorder="1" applyAlignment="1">
      <alignment horizontal="center" vertical="center" shrinkToFit="1"/>
    </xf>
    <xf numFmtId="176" fontId="17" fillId="2" borderId="11" xfId="2" applyNumberFormat="1" applyFont="1" applyFill="1" applyBorder="1" applyAlignment="1">
      <alignment horizontal="center" vertical="center" shrinkToFit="1"/>
    </xf>
    <xf numFmtId="0" fontId="17" fillId="0" borderId="1" xfId="1"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7" fillId="0" borderId="0" xfId="0" applyFont="1" applyBorder="1" applyAlignment="1">
      <alignment vertical="center" wrapText="1"/>
    </xf>
    <xf numFmtId="0" fontId="4" fillId="0" borderId="0" xfId="0" applyFont="1" applyFill="1" applyBorder="1" applyAlignment="1">
      <alignment horizontal="left" vertical="center" wrapText="1"/>
    </xf>
    <xf numFmtId="183" fontId="4" fillId="0" borderId="0" xfId="0" applyNumberFormat="1" applyFont="1" applyBorder="1" applyAlignment="1">
      <alignment vertical="center"/>
    </xf>
    <xf numFmtId="183" fontId="4" fillId="0" borderId="0" xfId="0" applyNumberFormat="1" applyFont="1" applyFill="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16" fillId="0" borderId="0" xfId="0" applyFont="1" applyFill="1" applyAlignment="1">
      <alignment vertical="center"/>
    </xf>
    <xf numFmtId="0" fontId="4" fillId="0" borderId="1" xfId="0" applyFont="1" applyBorder="1" applyAlignment="1">
      <alignment horizontal="center" vertical="center" shrinkToFit="1"/>
    </xf>
    <xf numFmtId="0" fontId="4" fillId="0" borderId="73" xfId="0" applyFont="1" applyBorder="1" applyAlignment="1">
      <alignment vertical="center" wrapText="1"/>
    </xf>
    <xf numFmtId="0" fontId="4" fillId="0" borderId="52" xfId="0" applyFont="1" applyBorder="1" applyAlignment="1">
      <alignment vertical="center" wrapText="1"/>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56" xfId="0" applyFont="1" applyBorder="1" applyAlignment="1">
      <alignment vertical="top" wrapText="1"/>
    </xf>
    <xf numFmtId="0" fontId="4" fillId="0" borderId="3" xfId="0" applyFont="1" applyBorder="1">
      <alignment vertical="center"/>
    </xf>
    <xf numFmtId="0" fontId="9" fillId="0" borderId="3" xfId="0" applyFont="1" applyBorder="1">
      <alignment vertical="center"/>
    </xf>
    <xf numFmtId="0" fontId="4" fillId="0" borderId="56" xfId="0" applyFont="1" applyBorder="1">
      <alignment vertical="center"/>
    </xf>
    <xf numFmtId="0" fontId="4" fillId="0" borderId="60" xfId="0" applyFont="1" applyBorder="1" applyAlignment="1">
      <alignment vertical="top" wrapText="1"/>
    </xf>
    <xf numFmtId="0" fontId="33" fillId="0" borderId="0" xfId="0" applyFont="1">
      <alignment vertical="center"/>
    </xf>
    <xf numFmtId="0" fontId="17" fillId="0" borderId="10" xfId="0" applyFont="1" applyBorder="1" applyAlignment="1">
      <alignment horizontal="left" vertical="center" shrinkToFi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7" borderId="68" xfId="0" applyFont="1" applyFill="1" applyBorder="1">
      <alignment vertical="center"/>
    </xf>
    <xf numFmtId="0" fontId="4" fillId="7" borderId="11" xfId="0" applyFont="1" applyFill="1" applyBorder="1">
      <alignment vertical="center"/>
    </xf>
    <xf numFmtId="0" fontId="4" fillId="7" borderId="187" xfId="0" applyFont="1" applyFill="1" applyBorder="1" applyAlignment="1">
      <alignment horizontal="left" vertical="center"/>
    </xf>
    <xf numFmtId="0" fontId="17" fillId="7" borderId="187" xfId="0" applyFont="1" applyFill="1" applyBorder="1" applyAlignment="1">
      <alignment horizontal="center" vertical="center" wrapText="1"/>
    </xf>
    <xf numFmtId="0" fontId="4" fillId="7" borderId="191" xfId="0" applyFont="1" applyFill="1" applyBorder="1" applyAlignment="1">
      <alignment horizontal="left" vertical="center"/>
    </xf>
    <xf numFmtId="0" fontId="17" fillId="7" borderId="191" xfId="0" applyFont="1" applyFill="1" applyBorder="1" applyAlignment="1">
      <alignment horizontal="center" vertical="center" wrapText="1"/>
    </xf>
    <xf numFmtId="0" fontId="4" fillId="7" borderId="188" xfId="0" applyFont="1" applyFill="1" applyBorder="1" applyAlignment="1">
      <alignment horizontal="left" vertical="center"/>
    </xf>
    <xf numFmtId="0" fontId="4" fillId="7" borderId="188" xfId="0" applyFont="1" applyFill="1" applyBorder="1" applyAlignment="1">
      <alignment horizontal="center" vertical="center"/>
    </xf>
    <xf numFmtId="0" fontId="4" fillId="7" borderId="69" xfId="0" applyFont="1" applyFill="1" applyBorder="1">
      <alignment vertical="center"/>
    </xf>
    <xf numFmtId="0" fontId="4" fillId="7" borderId="3" xfId="0" applyFont="1" applyFill="1" applyBorder="1">
      <alignment vertical="center"/>
    </xf>
    <xf numFmtId="0" fontId="4" fillId="7" borderId="195" xfId="0" applyFont="1" applyFill="1" applyBorder="1">
      <alignment vertical="center"/>
    </xf>
    <xf numFmtId="0" fontId="4" fillId="7" borderId="191" xfId="0" applyFont="1" applyFill="1" applyBorder="1">
      <alignment vertical="center"/>
    </xf>
    <xf numFmtId="0" fontId="4" fillId="7" borderId="201" xfId="0" applyFont="1" applyFill="1" applyBorder="1">
      <alignment vertical="center"/>
    </xf>
    <xf numFmtId="0" fontId="4" fillId="7" borderId="187" xfId="0" applyFont="1" applyFill="1" applyBorder="1">
      <alignment vertical="center"/>
    </xf>
    <xf numFmtId="0" fontId="4" fillId="7" borderId="202" xfId="0" applyFont="1" applyFill="1" applyBorder="1">
      <alignment vertical="center"/>
    </xf>
    <xf numFmtId="0" fontId="4" fillId="7" borderId="188" xfId="0" applyFont="1" applyFill="1" applyBorder="1">
      <alignment vertical="center"/>
    </xf>
    <xf numFmtId="0" fontId="4" fillId="7" borderId="201" xfId="0" applyFont="1" applyFill="1" applyBorder="1" applyAlignment="1">
      <alignment horizontal="left" vertical="center" wrapText="1"/>
    </xf>
    <xf numFmtId="0" fontId="4" fillId="7" borderId="198" xfId="0" applyFont="1" applyFill="1" applyBorder="1">
      <alignment vertical="center"/>
    </xf>
    <xf numFmtId="0" fontId="4" fillId="7" borderId="109" xfId="0" applyFont="1" applyFill="1" applyBorder="1">
      <alignment vertical="center"/>
    </xf>
    <xf numFmtId="0" fontId="4" fillId="7" borderId="0" xfId="0" applyFont="1" applyFill="1" applyBorder="1">
      <alignment vertical="center"/>
    </xf>
    <xf numFmtId="0" fontId="4" fillId="7" borderId="67" xfId="0" applyFont="1" applyFill="1" applyBorder="1">
      <alignment vertical="center"/>
    </xf>
    <xf numFmtId="0" fontId="4" fillId="7" borderId="8" xfId="0" applyFont="1" applyFill="1" applyBorder="1">
      <alignment vertical="center"/>
    </xf>
    <xf numFmtId="0" fontId="4" fillId="7" borderId="56" xfId="0" applyFont="1" applyFill="1" applyBorder="1">
      <alignment vertical="center"/>
    </xf>
    <xf numFmtId="0" fontId="17" fillId="0" borderId="0" xfId="0" applyFont="1" applyFill="1" applyBorder="1" applyAlignment="1">
      <alignment horizontal="left" vertical="center" wrapText="1"/>
    </xf>
    <xf numFmtId="0" fontId="4" fillId="0" borderId="0" xfId="0" applyFont="1" applyFill="1">
      <alignment vertical="center"/>
    </xf>
    <xf numFmtId="0" fontId="12" fillId="0" borderId="0" xfId="0" applyFont="1" applyFill="1" applyAlignment="1">
      <alignment vertical="center"/>
    </xf>
    <xf numFmtId="0" fontId="4" fillId="7" borderId="8" xfId="0" applyFont="1" applyFill="1" applyBorder="1" applyAlignment="1">
      <alignment horizontal="center" vertical="center"/>
    </xf>
    <xf numFmtId="0" fontId="17" fillId="7" borderId="9" xfId="0" applyFont="1" applyFill="1" applyBorder="1" applyAlignment="1">
      <alignment horizontal="left" vertical="center" wrapText="1"/>
    </xf>
    <xf numFmtId="0" fontId="4" fillId="7" borderId="203" xfId="0" applyFont="1" applyFill="1" applyBorder="1">
      <alignment vertical="center"/>
    </xf>
    <xf numFmtId="0" fontId="9" fillId="0" borderId="0" xfId="0" applyFont="1" applyAlignment="1">
      <alignment vertical="center" wrapText="1"/>
    </xf>
    <xf numFmtId="0" fontId="17" fillId="7" borderId="191" xfId="0" applyFont="1" applyFill="1" applyBorder="1" applyAlignment="1">
      <alignment vertical="center" wrapText="1" shrinkToFit="1"/>
    </xf>
    <xf numFmtId="0" fontId="4" fillId="7" borderId="207" xfId="0" applyFont="1" applyFill="1" applyBorder="1">
      <alignment vertical="center"/>
    </xf>
    <xf numFmtId="0" fontId="4" fillId="7" borderId="208" xfId="0" applyFont="1" applyFill="1" applyBorder="1">
      <alignment vertical="center"/>
    </xf>
    <xf numFmtId="0" fontId="17" fillId="7" borderId="3" xfId="0" applyFont="1" applyFill="1" applyBorder="1" applyAlignment="1">
      <alignment vertical="center" wrapText="1"/>
    </xf>
    <xf numFmtId="0" fontId="17" fillId="7" borderId="4" xfId="0" applyFont="1" applyFill="1" applyBorder="1" applyAlignment="1">
      <alignment vertical="center" wrapText="1"/>
    </xf>
    <xf numFmtId="0" fontId="4" fillId="7" borderId="202" xfId="0" applyFont="1" applyFill="1" applyBorder="1" applyAlignment="1">
      <alignment horizontal="left" vertical="center"/>
    </xf>
    <xf numFmtId="0" fontId="44" fillId="0" borderId="0" xfId="0" applyFont="1">
      <alignment vertical="center"/>
    </xf>
    <xf numFmtId="0" fontId="6" fillId="0" borderId="10" xfId="0" applyFont="1" applyBorder="1" applyAlignment="1">
      <alignment horizontal="center" vertical="center"/>
    </xf>
    <xf numFmtId="0" fontId="6" fillId="5" borderId="5" xfId="0" applyFont="1" applyFill="1" applyBorder="1" applyAlignment="1">
      <alignment horizontal="left" vertical="top" wrapText="1"/>
    </xf>
    <xf numFmtId="0" fontId="6" fillId="2" borderId="9" xfId="0" applyFont="1" applyFill="1" applyBorder="1" applyAlignment="1">
      <alignment horizontal="left" vertical="top"/>
    </xf>
    <xf numFmtId="0" fontId="6" fillId="5" borderId="16" xfId="0" applyFont="1" applyFill="1" applyBorder="1" applyAlignment="1">
      <alignment vertical="top" wrapText="1"/>
    </xf>
    <xf numFmtId="0" fontId="6" fillId="2" borderId="1" xfId="0" applyFont="1" applyFill="1" applyBorder="1" applyAlignment="1">
      <alignment horizontal="left" vertical="top"/>
    </xf>
    <xf numFmtId="0" fontId="6" fillId="5" borderId="13" xfId="0" applyFont="1" applyFill="1" applyBorder="1" applyAlignment="1">
      <alignment vertical="top" wrapText="1"/>
    </xf>
    <xf numFmtId="0" fontId="6" fillId="4" borderId="16"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6" xfId="0" applyFont="1" applyFill="1" applyBorder="1" applyAlignment="1">
      <alignment vertical="top" wrapText="1"/>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4" borderId="13" xfId="0" applyFont="1" applyFill="1" applyBorder="1" applyAlignment="1">
      <alignment vertical="top" wrapText="1"/>
    </xf>
    <xf numFmtId="0" fontId="6" fillId="0" borderId="129" xfId="0" applyFont="1" applyBorder="1" applyAlignment="1">
      <alignment horizontal="center" vertical="center"/>
    </xf>
    <xf numFmtId="0" fontId="6" fillId="0" borderId="0" xfId="0" applyFont="1">
      <alignment vertical="center"/>
    </xf>
    <xf numFmtId="0" fontId="6" fillId="4" borderId="109" xfId="0" applyFont="1" applyFill="1" applyBorder="1">
      <alignment vertical="center"/>
    </xf>
    <xf numFmtId="0" fontId="6" fillId="5" borderId="5" xfId="0" applyFont="1" applyFill="1" applyBorder="1">
      <alignment vertical="center"/>
    </xf>
    <xf numFmtId="0" fontId="6" fillId="2" borderId="10" xfId="0" applyFont="1" applyFill="1" applyBorder="1">
      <alignment vertical="center"/>
    </xf>
    <xf numFmtId="0" fontId="6" fillId="2" borderId="3" xfId="0" applyFont="1" applyFill="1" applyBorder="1">
      <alignment vertical="center"/>
    </xf>
    <xf numFmtId="0" fontId="6" fillId="2" borderId="70" xfId="0" applyFont="1" applyFill="1" applyBorder="1">
      <alignment vertical="center"/>
    </xf>
    <xf numFmtId="0" fontId="6" fillId="0" borderId="97" xfId="0" applyFont="1" applyFill="1" applyBorder="1" applyAlignment="1">
      <alignment horizontal="center" vertical="center" wrapText="1"/>
    </xf>
    <xf numFmtId="0" fontId="6" fillId="0" borderId="32" xfId="0" applyFont="1" applyFill="1" applyBorder="1" applyAlignment="1">
      <alignment horizontal="right" vertical="center" wrapText="1"/>
    </xf>
    <xf numFmtId="177" fontId="6" fillId="0" borderId="32" xfId="0" applyNumberFormat="1" applyFont="1" applyFill="1" applyBorder="1" applyAlignment="1">
      <alignment horizontal="right" vertical="center" wrapText="1"/>
    </xf>
    <xf numFmtId="0" fontId="6" fillId="5" borderId="7" xfId="0" applyFont="1" applyFill="1" applyBorder="1">
      <alignment vertical="center"/>
    </xf>
    <xf numFmtId="0" fontId="6" fillId="4" borderId="52" xfId="0" applyFont="1" applyFill="1" applyBorder="1">
      <alignment vertical="center"/>
    </xf>
    <xf numFmtId="0" fontId="6" fillId="5" borderId="16" xfId="0" applyFont="1" applyFill="1" applyBorder="1" applyAlignment="1">
      <alignment vertical="center"/>
    </xf>
    <xf numFmtId="0" fontId="6" fillId="6" borderId="1" xfId="0" applyFont="1" applyFill="1" applyBorder="1" applyAlignment="1">
      <alignment horizontal="center" vertical="center"/>
    </xf>
    <xf numFmtId="0" fontId="6" fillId="6" borderId="32" xfId="0" applyFont="1" applyFill="1" applyBorder="1" applyAlignment="1">
      <alignment horizontal="center" vertical="center"/>
    </xf>
    <xf numFmtId="0" fontId="6" fillId="0" borderId="1" xfId="0" applyFont="1" applyBorder="1" applyAlignment="1">
      <alignment horizontal="right" vertical="center"/>
    </xf>
    <xf numFmtId="183" fontId="6" fillId="0" borderId="32" xfId="0" applyNumberFormat="1" applyFont="1" applyBorder="1" applyAlignment="1">
      <alignment horizontal="right" vertical="center"/>
    </xf>
    <xf numFmtId="0" fontId="6" fillId="0" borderId="103" xfId="0" applyFont="1" applyBorder="1">
      <alignment vertical="center"/>
    </xf>
    <xf numFmtId="183" fontId="6" fillId="0" borderId="212" xfId="0" applyNumberFormat="1" applyFont="1" applyBorder="1" applyAlignment="1">
      <alignment horizontal="right" vertical="center"/>
    </xf>
    <xf numFmtId="0" fontId="6" fillId="0" borderId="103" xfId="0" applyFont="1" applyBorder="1" applyAlignment="1">
      <alignment vertical="center"/>
    </xf>
    <xf numFmtId="0" fontId="6" fillId="4" borderId="73" xfId="0" applyFont="1" applyFill="1" applyBorder="1">
      <alignment vertical="center"/>
    </xf>
    <xf numFmtId="0" fontId="6" fillId="0" borderId="13" xfId="0" applyFont="1" applyBorder="1">
      <alignment vertical="center"/>
    </xf>
    <xf numFmtId="183" fontId="6" fillId="0" borderId="34" xfId="0" applyNumberFormat="1" applyFont="1" applyBorder="1" applyAlignment="1">
      <alignment horizontal="right" vertical="center"/>
    </xf>
    <xf numFmtId="0" fontId="6" fillId="5" borderId="16" xfId="0" applyFont="1" applyFill="1" applyBorder="1">
      <alignment vertical="center"/>
    </xf>
    <xf numFmtId="0" fontId="6" fillId="4" borderId="106" xfId="0" applyFont="1" applyFill="1" applyBorder="1">
      <alignment vertical="center"/>
    </xf>
    <xf numFmtId="0" fontId="6" fillId="5" borderId="40" xfId="0" applyFont="1" applyFill="1" applyBorder="1" applyAlignment="1">
      <alignment vertical="center"/>
    </xf>
    <xf numFmtId="3" fontId="6" fillId="0" borderId="0" xfId="0" applyNumberFormat="1" applyFont="1">
      <alignment vertical="center"/>
    </xf>
    <xf numFmtId="0" fontId="6" fillId="0" borderId="0" xfId="0" applyFont="1" applyAlignment="1">
      <alignment horizontal="left" vertical="center"/>
    </xf>
    <xf numFmtId="0" fontId="6" fillId="9" borderId="69" xfId="0" applyFont="1" applyFill="1" applyBorder="1" applyAlignment="1">
      <alignment horizontal="left" vertical="center" wrapText="1"/>
    </xf>
    <xf numFmtId="0" fontId="6" fillId="9" borderId="3" xfId="0" applyFont="1" applyFill="1" applyBorder="1" applyAlignment="1">
      <alignment horizontal="left" vertical="center" wrapText="1"/>
    </xf>
    <xf numFmtId="55" fontId="6" fillId="9" borderId="69" xfId="0" applyNumberFormat="1" applyFont="1" applyFill="1" applyBorder="1" applyAlignment="1">
      <alignment horizontal="right" vertical="center" wrapText="1"/>
    </xf>
    <xf numFmtId="0" fontId="6" fillId="9" borderId="70" xfId="0" applyFont="1" applyFill="1" applyBorder="1" applyAlignment="1">
      <alignment horizontal="right" vertical="center" wrapText="1"/>
    </xf>
    <xf numFmtId="0" fontId="6" fillId="9" borderId="109" xfId="0" applyFont="1" applyFill="1" applyBorder="1" applyAlignment="1">
      <alignment horizontal="left" vertical="center" wrapText="1"/>
    </xf>
    <xf numFmtId="0" fontId="6" fillId="9" borderId="0" xfId="0" applyFont="1" applyFill="1" applyBorder="1" applyAlignment="1">
      <alignment horizontal="left" vertical="center" wrapText="1"/>
    </xf>
    <xf numFmtId="55" fontId="6" fillId="9" borderId="109" xfId="0" applyNumberFormat="1" applyFont="1" applyFill="1" applyBorder="1" applyAlignment="1">
      <alignment horizontal="right" vertical="center" wrapText="1"/>
    </xf>
    <xf numFmtId="0" fontId="6" fillId="9" borderId="85" xfId="0" applyFont="1" applyFill="1" applyBorder="1" applyAlignment="1">
      <alignment horizontal="right" vertical="center" wrapText="1"/>
    </xf>
    <xf numFmtId="55" fontId="6" fillId="9" borderId="68" xfId="0" applyNumberFormat="1" applyFont="1" applyFill="1" applyBorder="1" applyAlignment="1">
      <alignment horizontal="right" vertical="center" wrapText="1"/>
    </xf>
    <xf numFmtId="0" fontId="6" fillId="9" borderId="31" xfId="0" applyFont="1" applyFill="1" applyBorder="1" applyAlignment="1">
      <alignment horizontal="right" vertical="center"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right" vertical="center" wrapText="1"/>
    </xf>
    <xf numFmtId="0" fontId="48" fillId="5" borderId="11" xfId="0" applyFont="1" applyFill="1" applyBorder="1" applyAlignment="1">
      <alignment horizontal="center" vertical="center" wrapText="1"/>
    </xf>
    <xf numFmtId="0" fontId="48" fillId="5" borderId="31" xfId="0" applyFont="1" applyFill="1" applyBorder="1" applyAlignment="1">
      <alignment horizontal="center" vertical="center" wrapText="1"/>
    </xf>
    <xf numFmtId="0" fontId="48" fillId="5" borderId="8" xfId="0" applyFont="1" applyFill="1" applyBorder="1" applyAlignment="1">
      <alignment horizontal="center" vertical="center" wrapText="1"/>
    </xf>
    <xf numFmtId="0" fontId="48" fillId="5" borderId="53" xfId="0" applyFont="1" applyFill="1" applyBorder="1" applyAlignment="1">
      <alignment horizontal="center" vertical="center" wrapText="1"/>
    </xf>
    <xf numFmtId="55" fontId="6" fillId="9" borderId="67" xfId="0" applyNumberFormat="1" applyFont="1" applyFill="1" applyBorder="1" applyAlignment="1">
      <alignment horizontal="right" vertical="center" wrapText="1"/>
    </xf>
    <xf numFmtId="0" fontId="6" fillId="9" borderId="53" xfId="0" applyFont="1" applyFill="1" applyBorder="1" applyAlignment="1">
      <alignment horizontal="right" vertical="center" wrapText="1"/>
    </xf>
    <xf numFmtId="0" fontId="50" fillId="0" borderId="0" xfId="0" applyFont="1">
      <alignment vertical="center"/>
    </xf>
    <xf numFmtId="3" fontId="50" fillId="0" borderId="0" xfId="0" applyNumberFormat="1" applyFont="1">
      <alignment vertical="center"/>
    </xf>
    <xf numFmtId="0" fontId="51" fillId="0" borderId="0" xfId="0" applyFont="1">
      <alignment vertical="center"/>
    </xf>
    <xf numFmtId="0" fontId="50" fillId="0" borderId="0" xfId="0" applyFont="1" applyBorder="1" applyAlignment="1">
      <alignment vertical="center"/>
    </xf>
    <xf numFmtId="0" fontId="16" fillId="0" borderId="0" xfId="0" applyFont="1" applyBorder="1" applyAlignment="1">
      <alignment vertical="top"/>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right" vertical="center"/>
    </xf>
    <xf numFmtId="0" fontId="16" fillId="2" borderId="1" xfId="0" quotePrefix="1" applyFont="1" applyFill="1" applyBorder="1" applyAlignment="1">
      <alignment horizontal="left" vertical="center" shrinkToFit="1"/>
    </xf>
    <xf numFmtId="0" fontId="12" fillId="2" borderId="1" xfId="0" applyFont="1" applyFill="1" applyBorder="1" applyAlignment="1">
      <alignment horizontal="center" vertical="center" wrapText="1" shrinkToFit="1"/>
    </xf>
    <xf numFmtId="0" fontId="4" fillId="2" borderId="1" xfId="0" quotePrefix="1" applyFont="1" applyFill="1" applyBorder="1" applyAlignment="1">
      <alignment horizontal="left" vertical="center" shrinkToFit="1"/>
    </xf>
    <xf numFmtId="0" fontId="16" fillId="0" borderId="0" xfId="0" applyFont="1">
      <alignment vertical="center"/>
    </xf>
    <xf numFmtId="0" fontId="4" fillId="2" borderId="14" xfId="0" applyFont="1" applyFill="1" applyBorder="1" applyAlignment="1">
      <alignment horizontal="center" vertical="center" shrinkToFit="1"/>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6" fillId="0" borderId="0" xfId="0" applyFont="1" applyBorder="1" applyAlignment="1">
      <alignment horizontal="right" vertical="center"/>
    </xf>
    <xf numFmtId="49" fontId="19" fillId="0" borderId="0" xfId="0" applyNumberFormat="1" applyFont="1" applyBorder="1" applyAlignment="1">
      <alignment vertical="center" wrapText="1"/>
    </xf>
    <xf numFmtId="0" fontId="52" fillId="0" borderId="0" xfId="0" applyFont="1">
      <alignment vertical="center"/>
    </xf>
    <xf numFmtId="0" fontId="9" fillId="0" borderId="0" xfId="0" applyFont="1" applyAlignment="1">
      <alignment vertical="center" wrapText="1"/>
    </xf>
    <xf numFmtId="0" fontId="4" fillId="0" borderId="32" xfId="0" applyFont="1" applyBorder="1" applyAlignment="1" applyProtection="1">
      <alignment horizontal="center" vertical="center"/>
      <protection locked="0"/>
    </xf>
    <xf numFmtId="0" fontId="4" fillId="0" borderId="13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right" vertical="center" wrapText="1"/>
      <protection locked="0"/>
    </xf>
    <xf numFmtId="177" fontId="4" fillId="0" borderId="12"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177" fontId="4" fillId="0" borderId="11" xfId="0" applyNumberFormat="1" applyFont="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4" fillId="2"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2" borderId="10" xfId="0" applyFont="1" applyFill="1" applyBorder="1" applyAlignment="1">
      <alignment vertical="center"/>
    </xf>
    <xf numFmtId="0" fontId="4" fillId="2" borderId="12" xfId="0" applyFont="1" applyFill="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7" fontId="4" fillId="0" borderId="1" xfId="0" applyNumberFormat="1" applyFont="1" applyBorder="1" applyAlignment="1" applyProtection="1">
      <alignment horizontal="right" vertical="center"/>
      <protection locked="0"/>
    </xf>
    <xf numFmtId="177" fontId="4" fillId="0" borderId="144" xfId="0" applyNumberFormat="1" applyFont="1" applyBorder="1" applyAlignment="1" applyProtection="1">
      <alignment horizontal="right" vertical="center"/>
      <protection locked="0"/>
    </xf>
    <xf numFmtId="177" fontId="4" fillId="0" borderId="14" xfId="0" applyNumberFormat="1" applyFont="1" applyBorder="1" applyAlignment="1" applyProtection="1">
      <alignment horizontal="right" vertical="center"/>
      <protection locked="0"/>
    </xf>
    <xf numFmtId="187" fontId="4" fillId="0" borderId="1" xfId="0" applyNumberFormat="1" applyFont="1" applyBorder="1" applyAlignment="1" applyProtection="1">
      <alignment horizontal="right" vertical="center"/>
      <protection locked="0"/>
    </xf>
    <xf numFmtId="0" fontId="4" fillId="0" borderId="132" xfId="0" applyFont="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177" fontId="4" fillId="6" borderId="1" xfId="0" applyNumberFormat="1" applyFont="1" applyFill="1" applyBorder="1" applyAlignment="1">
      <alignment horizontal="center" vertical="center" wrapText="1"/>
    </xf>
    <xf numFmtId="0" fontId="4" fillId="6" borderId="8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32" xfId="0" applyFont="1" applyBorder="1" applyAlignment="1" applyProtection="1">
      <alignment horizontal="center" vertical="center"/>
      <protection locked="0"/>
    </xf>
    <xf numFmtId="176" fontId="4" fillId="0" borderId="57" xfId="1" applyNumberFormat="1" applyFont="1" applyBorder="1" applyAlignment="1" applyProtection="1">
      <alignment vertical="center"/>
    </xf>
    <xf numFmtId="0" fontId="4" fillId="0" borderId="132"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77" fontId="4" fillId="0" borderId="82" xfId="0" applyNumberFormat="1" applyFont="1" applyBorder="1" applyAlignment="1" applyProtection="1">
      <alignment horizontal="center" vertical="center"/>
      <protection locked="0"/>
    </xf>
    <xf numFmtId="177" fontId="4" fillId="0" borderId="82"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right" vertical="center"/>
      <protection locked="0"/>
    </xf>
    <xf numFmtId="177" fontId="4" fillId="0" borderId="82" xfId="0" applyNumberFormat="1" applyFont="1" applyBorder="1" applyAlignment="1" applyProtection="1">
      <alignment horizontal="right" vertical="center"/>
      <protection locked="0"/>
    </xf>
    <xf numFmtId="0" fontId="4" fillId="0" borderId="82" xfId="0" applyFont="1" applyBorder="1" applyAlignment="1" applyProtection="1">
      <alignment horizontal="center" vertical="center"/>
      <protection locked="0"/>
    </xf>
    <xf numFmtId="184" fontId="2" fillId="6" borderId="9" xfId="3" applyNumberFormat="1" applyFont="1" applyFill="1" applyBorder="1" applyAlignment="1">
      <alignment vertical="center" shrinkToFit="1"/>
    </xf>
    <xf numFmtId="184" fontId="2" fillId="6" borderId="4" xfId="0" applyNumberFormat="1" applyFont="1" applyFill="1" applyBorder="1" applyAlignment="1">
      <alignment vertical="center" shrinkToFit="1"/>
    </xf>
    <xf numFmtId="0" fontId="2" fillId="6" borderId="50" xfId="0" applyFont="1" applyFill="1" applyBorder="1" applyAlignment="1">
      <alignment horizontal="center" vertical="center"/>
    </xf>
    <xf numFmtId="0" fontId="2" fillId="6" borderId="129" xfId="0" applyFont="1" applyFill="1" applyBorder="1" applyAlignment="1">
      <alignment vertical="center"/>
    </xf>
    <xf numFmtId="0" fontId="2" fillId="6" borderId="29" xfId="0" applyFont="1" applyFill="1" applyBorder="1" applyAlignment="1">
      <alignment vertical="center"/>
    </xf>
    <xf numFmtId="0" fontId="2" fillId="6" borderId="135" xfId="0" applyFont="1" applyFill="1" applyBorder="1" applyAlignment="1">
      <alignment vertical="center"/>
    </xf>
    <xf numFmtId="0" fontId="2" fillId="6" borderId="31" xfId="0" applyFont="1" applyFill="1" applyBorder="1" applyAlignment="1">
      <alignment vertical="center"/>
    </xf>
    <xf numFmtId="0" fontId="2" fillId="6" borderId="136" xfId="0" applyFont="1" applyFill="1" applyBorder="1" applyAlignment="1">
      <alignment vertical="center"/>
    </xf>
    <xf numFmtId="184" fontId="2" fillId="6" borderId="217" xfId="3" applyNumberFormat="1" applyFont="1" applyFill="1" applyBorder="1" applyAlignment="1">
      <alignment vertical="center" shrinkToFit="1"/>
    </xf>
    <xf numFmtId="184" fontId="2" fillId="6" borderId="223" xfId="0" applyNumberFormat="1" applyFont="1" applyFill="1" applyBorder="1" applyAlignment="1">
      <alignment vertical="center" shrinkToFit="1"/>
    </xf>
    <xf numFmtId="0" fontId="2" fillId="6" borderId="214" xfId="0" applyFont="1" applyFill="1" applyBorder="1" applyAlignment="1">
      <alignment horizontal="center" vertical="center"/>
    </xf>
    <xf numFmtId="184" fontId="2" fillId="6" borderId="220" xfId="3" applyNumberFormat="1" applyFont="1" applyFill="1" applyBorder="1" applyAlignment="1">
      <alignment vertical="center" shrinkToFit="1"/>
    </xf>
    <xf numFmtId="184" fontId="2" fillId="6" borderId="224" xfId="3" applyNumberFormat="1" applyFont="1" applyFill="1" applyBorder="1" applyAlignment="1">
      <alignment vertical="center" shrinkToFit="1"/>
    </xf>
    <xf numFmtId="184" fontId="2" fillId="6" borderId="225" xfId="3" applyNumberFormat="1" applyFont="1" applyFill="1" applyBorder="1" applyAlignment="1">
      <alignment vertical="center" shrinkToFit="1"/>
    </xf>
    <xf numFmtId="184" fontId="2" fillId="6" borderId="144" xfId="0" applyNumberFormat="1" applyFont="1" applyFill="1" applyBorder="1" applyAlignment="1">
      <alignment vertical="center" shrinkToFit="1"/>
    </xf>
    <xf numFmtId="184" fontId="2" fillId="6" borderId="226" xfId="0" applyNumberFormat="1" applyFont="1" applyFill="1" applyBorder="1" applyAlignment="1">
      <alignment vertical="center" shrinkToFit="1"/>
    </xf>
    <xf numFmtId="184" fontId="2" fillId="6" borderId="227" xfId="0" applyNumberFormat="1" applyFont="1" applyFill="1" applyBorder="1" applyAlignment="1">
      <alignment vertical="center" shrinkToFit="1"/>
    </xf>
    <xf numFmtId="0" fontId="2" fillId="6" borderId="218" xfId="0" applyFont="1" applyFill="1" applyBorder="1" applyAlignment="1">
      <alignment horizontal="center" vertical="center"/>
    </xf>
    <xf numFmtId="0" fontId="2" fillId="6" borderId="228" xfId="0" applyFont="1" applyFill="1" applyBorder="1" applyAlignment="1">
      <alignment horizontal="center" vertical="center"/>
    </xf>
    <xf numFmtId="0" fontId="2" fillId="6" borderId="229" xfId="0" applyFont="1" applyFill="1" applyBorder="1" applyAlignment="1">
      <alignment horizontal="center" vertical="center"/>
    </xf>
    <xf numFmtId="0" fontId="2" fillId="0" borderId="172" xfId="0" applyFont="1" applyFill="1" applyBorder="1" applyAlignment="1" applyProtection="1">
      <alignment horizontal="center" vertical="center"/>
      <protection locked="0"/>
    </xf>
    <xf numFmtId="0" fontId="38" fillId="10" borderId="50" xfId="0" applyFont="1" applyFill="1" applyBorder="1" applyAlignment="1" applyProtection="1">
      <alignment horizontal="center" vertical="center"/>
      <protection locked="0"/>
    </xf>
    <xf numFmtId="0" fontId="2" fillId="10" borderId="46" xfId="0" applyFont="1" applyFill="1" applyBorder="1" applyAlignment="1" applyProtection="1">
      <alignment horizontal="center" vertical="center"/>
      <protection locked="0"/>
    </xf>
    <xf numFmtId="0" fontId="2" fillId="10" borderId="214" xfId="0" applyFont="1" applyFill="1" applyBorder="1" applyAlignment="1" applyProtection="1">
      <alignment horizontal="center" vertical="center"/>
      <protection locked="0"/>
    </xf>
    <xf numFmtId="190" fontId="38" fillId="10" borderId="129" xfId="0" applyNumberFormat="1" applyFont="1" applyFill="1" applyBorder="1" applyAlignment="1" applyProtection="1">
      <alignment horizontal="center" vertical="center" shrinkToFit="1"/>
      <protection locked="0"/>
    </xf>
    <xf numFmtId="0" fontId="2" fillId="10" borderId="9" xfId="0" applyFont="1" applyFill="1" applyBorder="1" applyAlignment="1" applyProtection="1">
      <alignment horizontal="center" vertical="center"/>
      <protection locked="0"/>
    </xf>
    <xf numFmtId="0" fontId="2" fillId="10" borderId="13" xfId="0" applyFont="1" applyFill="1" applyBorder="1" applyAlignment="1" applyProtection="1">
      <alignment horizontal="center" vertical="center"/>
      <protection locked="0"/>
    </xf>
    <xf numFmtId="0" fontId="2" fillId="10" borderId="215" xfId="0" applyFont="1" applyFill="1" applyBorder="1" applyAlignment="1" applyProtection="1">
      <alignment horizontal="center" vertical="center"/>
      <protection locked="0"/>
    </xf>
    <xf numFmtId="190" fontId="38" fillId="10" borderId="135" xfId="0" applyNumberFormat="1" applyFont="1" applyFill="1" applyBorder="1" applyAlignment="1" applyProtection="1">
      <alignment horizontal="center" vertical="center" shrinkToFit="1"/>
      <protection locked="0"/>
    </xf>
    <xf numFmtId="0" fontId="2" fillId="10" borderId="12"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0" fontId="2" fillId="10" borderId="126" xfId="0" applyFont="1" applyFill="1" applyBorder="1" applyAlignment="1" applyProtection="1">
      <alignment horizontal="center" vertical="center"/>
      <protection locked="0"/>
    </xf>
    <xf numFmtId="190" fontId="38" fillId="10" borderId="136" xfId="0" applyNumberFormat="1" applyFont="1" applyFill="1" applyBorder="1" applyAlignment="1" applyProtection="1">
      <alignment horizontal="center" vertical="center" shrinkToFit="1"/>
      <protection locked="0"/>
    </xf>
    <xf numFmtId="0" fontId="2" fillId="10" borderId="137" xfId="0" applyFont="1" applyFill="1" applyBorder="1" applyAlignment="1" applyProtection="1">
      <alignment horizontal="center" vertical="center"/>
      <protection locked="0"/>
    </xf>
    <xf numFmtId="0" fontId="2" fillId="10" borderId="51" xfId="0" applyFont="1" applyFill="1" applyBorder="1" applyAlignment="1" applyProtection="1">
      <alignment horizontal="center" vertical="center"/>
      <protection locked="0"/>
    </xf>
    <xf numFmtId="0" fontId="2" fillId="10" borderId="216" xfId="0" applyFont="1" applyFill="1" applyBorder="1" applyAlignment="1" applyProtection="1">
      <alignment horizontal="center" vertical="center"/>
      <protection locked="0"/>
    </xf>
    <xf numFmtId="0" fontId="2" fillId="0" borderId="173"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39" xfId="0" applyFont="1" applyFill="1" applyBorder="1" applyAlignment="1" applyProtection="1">
      <alignment horizontal="center" vertical="center"/>
      <protection locked="0"/>
    </xf>
    <xf numFmtId="0" fontId="2" fillId="0" borderId="177" xfId="0" applyFont="1" applyFill="1" applyBorder="1" applyAlignment="1" applyProtection="1">
      <alignment vertical="center"/>
      <protection locked="0"/>
    </xf>
    <xf numFmtId="0" fontId="2" fillId="11" borderId="58" xfId="0" applyFont="1" applyFill="1" applyBorder="1" applyProtection="1">
      <alignment vertical="center"/>
      <protection locked="0"/>
    </xf>
    <xf numFmtId="0" fontId="2" fillId="11" borderId="26" xfId="0" applyFont="1" applyFill="1" applyBorder="1" applyProtection="1">
      <alignment vertical="center"/>
      <protection locked="0"/>
    </xf>
    <xf numFmtId="0" fontId="2" fillId="11" borderId="217" xfId="0" applyFont="1" applyFill="1" applyBorder="1" applyProtection="1">
      <alignment vertical="center"/>
      <protection locked="0"/>
    </xf>
    <xf numFmtId="0" fontId="2" fillId="0" borderId="174" xfId="0" applyFont="1" applyFill="1" applyBorder="1" applyAlignment="1" applyProtection="1">
      <alignment vertical="center"/>
      <protection locked="0"/>
    </xf>
    <xf numFmtId="0" fontId="2" fillId="11" borderId="12" xfId="0" applyFont="1" applyFill="1" applyBorder="1" applyProtection="1">
      <alignment vertical="center"/>
      <protection locked="0"/>
    </xf>
    <xf numFmtId="0" fontId="2" fillId="11" borderId="1" xfId="0" applyFont="1" applyFill="1" applyBorder="1" applyProtection="1">
      <alignment vertical="center"/>
      <protection locked="0"/>
    </xf>
    <xf numFmtId="0" fontId="2" fillId="11" borderId="126" xfId="0" applyFont="1" applyFill="1" applyBorder="1" applyProtection="1">
      <alignment vertical="center"/>
      <protection locked="0"/>
    </xf>
    <xf numFmtId="0" fontId="2" fillId="0" borderId="176" xfId="0" applyFont="1" applyFill="1" applyBorder="1" applyAlignment="1" applyProtection="1">
      <alignment vertical="center"/>
      <protection locked="0"/>
    </xf>
    <xf numFmtId="0" fontId="2" fillId="11" borderId="137" xfId="0" applyFont="1" applyFill="1" applyBorder="1" applyProtection="1">
      <alignment vertical="center"/>
      <protection locked="0"/>
    </xf>
    <xf numFmtId="0" fontId="2" fillId="11" borderId="51" xfId="0" applyFont="1" applyFill="1" applyBorder="1" applyProtection="1">
      <alignment vertical="center"/>
      <protection locked="0"/>
    </xf>
    <xf numFmtId="0" fontId="2" fillId="11" borderId="216" xfId="0" applyFont="1" applyFill="1" applyBorder="1" applyProtection="1">
      <alignment vertical="center"/>
      <protection locked="0"/>
    </xf>
    <xf numFmtId="0" fontId="2" fillId="10" borderId="134" xfId="0" applyFont="1" applyFill="1" applyBorder="1" applyAlignment="1" applyProtection="1">
      <alignment horizontal="center" vertical="center" shrinkToFit="1"/>
      <protection locked="0"/>
    </xf>
    <xf numFmtId="0" fontId="2" fillId="10" borderId="135" xfId="0" applyFont="1" applyFill="1" applyBorder="1" applyAlignment="1" applyProtection="1">
      <alignment horizontal="center" vertical="center" shrinkToFit="1"/>
      <protection locked="0"/>
    </xf>
    <xf numFmtId="0" fontId="2" fillId="10" borderId="136" xfId="0" applyFont="1" applyFill="1" applyBorder="1" applyAlignment="1" applyProtection="1">
      <alignment horizontal="center" vertical="center" shrinkToFit="1"/>
      <protection locked="0"/>
    </xf>
    <xf numFmtId="0" fontId="38" fillId="6" borderId="134" xfId="0" applyFont="1" applyFill="1" applyBorder="1" applyAlignment="1">
      <alignment horizontal="center" vertical="center"/>
    </xf>
    <xf numFmtId="0" fontId="38" fillId="6" borderId="135" xfId="0" applyFont="1" applyFill="1" applyBorder="1" applyAlignment="1">
      <alignment horizontal="center" vertical="center"/>
    </xf>
    <xf numFmtId="0" fontId="38" fillId="6" borderId="136" xfId="0" applyFont="1" applyFill="1" applyBorder="1" applyAlignment="1">
      <alignment horizontal="center" vertical="center"/>
    </xf>
    <xf numFmtId="0" fontId="2" fillId="6" borderId="134" xfId="0" applyFont="1" applyFill="1" applyBorder="1" applyAlignment="1">
      <alignment horizontal="center" vertical="center"/>
    </xf>
    <xf numFmtId="0" fontId="2" fillId="6" borderId="135" xfId="0" applyFont="1" applyFill="1" applyBorder="1" applyAlignment="1">
      <alignment horizontal="center" vertical="center"/>
    </xf>
    <xf numFmtId="0" fontId="2" fillId="6" borderId="136" xfId="0" applyFont="1" applyFill="1" applyBorder="1" applyAlignment="1">
      <alignment horizontal="center" vertical="center"/>
    </xf>
    <xf numFmtId="0" fontId="2" fillId="10" borderId="129" xfId="0" applyFont="1" applyFill="1" applyBorder="1" applyAlignment="1" applyProtection="1">
      <alignment horizontal="center" vertical="center"/>
      <protection locked="0"/>
    </xf>
    <xf numFmtId="0" fontId="38" fillId="10" borderId="58" xfId="0" applyFont="1" applyFill="1" applyBorder="1" applyAlignment="1" applyProtection="1">
      <alignment horizontal="center" vertical="center"/>
      <protection locked="0"/>
    </xf>
    <xf numFmtId="0" fontId="38" fillId="10" borderId="26" xfId="0" applyFont="1" applyFill="1" applyBorder="1" applyAlignment="1" applyProtection="1">
      <alignment horizontal="center" vertical="center"/>
      <protection locked="0"/>
    </xf>
    <xf numFmtId="0" fontId="38" fillId="10" borderId="217" xfId="0" applyFont="1" applyFill="1" applyBorder="1" applyAlignment="1" applyProtection="1">
      <alignment horizontal="center" vertical="center"/>
      <protection locked="0"/>
    </xf>
    <xf numFmtId="0" fontId="2" fillId="10" borderId="135" xfId="0" applyFont="1" applyFill="1" applyBorder="1" applyAlignment="1" applyProtection="1">
      <alignment horizontal="center" vertical="center"/>
      <protection locked="0"/>
    </xf>
    <xf numFmtId="0" fontId="38" fillId="10" borderId="12" xfId="0" applyFont="1" applyFill="1" applyBorder="1" applyAlignment="1" applyProtection="1">
      <alignment horizontal="center" vertical="center"/>
      <protection locked="0"/>
    </xf>
    <xf numFmtId="0" fontId="38" fillId="10" borderId="1" xfId="0" applyFont="1" applyFill="1" applyBorder="1" applyAlignment="1" applyProtection="1">
      <alignment horizontal="center" vertical="center"/>
      <protection locked="0"/>
    </xf>
    <xf numFmtId="0" fontId="38" fillId="10" borderId="126" xfId="0" applyFont="1" applyFill="1" applyBorder="1" applyAlignment="1" applyProtection="1">
      <alignment horizontal="center" vertical="center"/>
      <protection locked="0"/>
    </xf>
    <xf numFmtId="0" fontId="2" fillId="10" borderId="136" xfId="0" applyFont="1" applyFill="1" applyBorder="1" applyAlignment="1" applyProtection="1">
      <alignment horizontal="center" vertical="center"/>
      <protection locked="0"/>
    </xf>
    <xf numFmtId="0" fontId="38" fillId="10" borderId="137" xfId="0" applyFont="1" applyFill="1" applyBorder="1" applyAlignment="1" applyProtection="1">
      <alignment horizontal="center" vertical="center"/>
      <protection locked="0"/>
    </xf>
    <xf numFmtId="0" fontId="38" fillId="10" borderId="51" xfId="0" applyFont="1" applyFill="1" applyBorder="1" applyAlignment="1" applyProtection="1">
      <alignment horizontal="center" vertical="center"/>
      <protection locked="0"/>
    </xf>
    <xf numFmtId="0" fontId="38" fillId="10" borderId="216" xfId="0" applyFont="1" applyFill="1" applyBorder="1" applyAlignment="1" applyProtection="1">
      <alignment horizontal="center" vertical="center"/>
      <protection locked="0"/>
    </xf>
    <xf numFmtId="0" fontId="2" fillId="10" borderId="218" xfId="0" applyFont="1" applyFill="1" applyBorder="1" applyAlignment="1" applyProtection="1">
      <alignment horizontal="center" vertical="center"/>
      <protection locked="0"/>
    </xf>
    <xf numFmtId="0" fontId="2" fillId="10" borderId="219" xfId="0" applyFont="1" applyFill="1" applyBorder="1" applyAlignment="1" applyProtection="1">
      <alignment horizontal="center" vertical="center"/>
      <protection locked="0"/>
    </xf>
    <xf numFmtId="0" fontId="2" fillId="10" borderId="82" xfId="0" applyFont="1" applyFill="1" applyBorder="1" applyAlignment="1" applyProtection="1">
      <alignment horizontal="center" vertical="center"/>
      <protection locked="0"/>
    </xf>
    <xf numFmtId="0" fontId="38" fillId="10" borderId="220" xfId="0" applyFont="1" applyFill="1" applyBorder="1" applyAlignment="1" applyProtection="1">
      <alignment horizontal="center" vertical="center"/>
      <protection locked="0"/>
    </xf>
    <xf numFmtId="0" fontId="38" fillId="10" borderId="82" xfId="0" applyFont="1" applyFill="1" applyBorder="1" applyAlignment="1" applyProtection="1">
      <alignment horizontal="center" vertical="center"/>
      <protection locked="0"/>
    </xf>
    <xf numFmtId="0" fontId="38" fillId="10" borderId="221" xfId="0" applyFont="1" applyFill="1" applyBorder="1" applyAlignment="1" applyProtection="1">
      <alignment horizontal="center" vertical="center"/>
      <protection locked="0"/>
    </xf>
    <xf numFmtId="0" fontId="2" fillId="10" borderId="144" xfId="0" applyFont="1" applyFill="1" applyBorder="1" applyAlignment="1" applyProtection="1">
      <alignment horizontal="center" vertical="center"/>
      <protection locked="0"/>
    </xf>
    <xf numFmtId="0" fontId="2" fillId="10" borderId="223" xfId="0" applyFont="1" applyFill="1" applyBorder="1" applyAlignment="1" applyProtection="1">
      <alignment horizontal="center" vertical="center"/>
      <protection locked="0"/>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4" fillId="0" borderId="29" xfId="0" applyFont="1" applyBorder="1" applyAlignment="1" applyProtection="1">
      <alignment vertical="center"/>
      <protection locked="0"/>
    </xf>
    <xf numFmtId="183" fontId="4" fillId="0" borderId="138" xfId="0" applyNumberFormat="1" applyFont="1" applyBorder="1" applyAlignment="1" applyProtection="1">
      <alignment vertical="center"/>
      <protection locked="0"/>
    </xf>
    <xf numFmtId="0" fontId="4" fillId="0" borderId="1" xfId="0" applyFont="1" applyBorder="1" applyProtection="1">
      <alignment vertical="center"/>
      <protection locked="0"/>
    </xf>
    <xf numFmtId="183" fontId="4" fillId="0" borderId="32" xfId="0" applyNumberFormat="1" applyFont="1" applyBorder="1" applyAlignment="1" applyProtection="1">
      <alignment horizontal="right" vertical="center"/>
      <protection locked="0"/>
    </xf>
    <xf numFmtId="0" fontId="4" fillId="0" borderId="15" xfId="0" applyFont="1" applyBorder="1" applyProtection="1">
      <alignment vertical="center"/>
      <protection locked="0"/>
    </xf>
    <xf numFmtId="183" fontId="4" fillId="0" borderId="33" xfId="0" applyNumberFormat="1"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4" fillId="7" borderId="11" xfId="0" applyFont="1" applyFill="1" applyBorder="1" applyAlignment="1" applyProtection="1">
      <alignment horizontal="center" vertical="center"/>
      <protection locked="0"/>
    </xf>
    <xf numFmtId="0" fontId="4" fillId="7" borderId="187" xfId="0" applyFont="1" applyFill="1" applyBorder="1" applyAlignment="1" applyProtection="1">
      <alignment horizontal="center" vertical="center"/>
      <protection locked="0"/>
    </xf>
    <xf numFmtId="0" fontId="4" fillId="7" borderId="191" xfId="0" applyFont="1" applyFill="1" applyBorder="1" applyAlignment="1" applyProtection="1">
      <alignment horizontal="center" vertical="center"/>
      <protection locked="0"/>
    </xf>
    <xf numFmtId="0" fontId="4" fillId="7" borderId="188"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195" xfId="0" applyFont="1" applyFill="1" applyBorder="1" applyAlignment="1" applyProtection="1">
      <alignment horizontal="center" vertical="center"/>
      <protection locked="0"/>
    </xf>
    <xf numFmtId="0" fontId="4" fillId="7" borderId="56"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208"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0" borderId="138" xfId="0" applyFont="1" applyBorder="1" applyAlignment="1" applyProtection="1">
      <alignment horizontal="center" vertical="center"/>
      <protection locked="0"/>
    </xf>
    <xf numFmtId="0" fontId="23" fillId="0" borderId="0" xfId="0" applyFont="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24" fillId="0" borderId="0" xfId="0" applyFont="1" applyProtection="1">
      <alignment vertical="center"/>
      <protection locked="0"/>
    </xf>
    <xf numFmtId="0" fontId="2" fillId="0" borderId="0"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vertical="center"/>
    </xf>
    <xf numFmtId="49" fontId="4" fillId="0" borderId="239" xfId="0" applyNumberFormat="1" applyFont="1" applyBorder="1" applyAlignment="1" applyProtection="1">
      <alignment vertical="center" shrinkToFit="1"/>
      <protection locked="0"/>
    </xf>
    <xf numFmtId="0" fontId="4" fillId="0" borderId="234" xfId="0" applyFont="1" applyBorder="1" applyAlignment="1">
      <alignment horizontal="center" vertical="center"/>
    </xf>
    <xf numFmtId="0" fontId="4" fillId="2" borderId="244" xfId="0" applyFont="1" applyFill="1" applyBorder="1" applyAlignment="1">
      <alignment horizontal="left" vertical="center"/>
    </xf>
    <xf numFmtId="0" fontId="4" fillId="2" borderId="237" xfId="0" applyFont="1" applyFill="1" applyBorder="1" applyAlignment="1">
      <alignment horizontal="center" vertical="center"/>
    </xf>
    <xf numFmtId="0" fontId="4" fillId="2" borderId="239"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17" fillId="7" borderId="188" xfId="0" applyFont="1" applyFill="1" applyBorder="1" applyAlignment="1">
      <alignment vertical="center" wrapText="1"/>
    </xf>
    <xf numFmtId="0" fontId="17" fillId="7" borderId="197" xfId="0" applyFont="1" applyFill="1" applyBorder="1" applyAlignment="1">
      <alignment vertical="center" wrapText="1"/>
    </xf>
    <xf numFmtId="0" fontId="4" fillId="0" borderId="32" xfId="0" applyFont="1" applyBorder="1" applyAlignment="1" applyProtection="1">
      <alignment horizontal="center" vertical="center"/>
      <protection locked="0"/>
    </xf>
    <xf numFmtId="0" fontId="17" fillId="7" borderId="191" xfId="0" applyFont="1" applyFill="1" applyBorder="1" applyAlignment="1">
      <alignment vertical="center" wrapText="1"/>
    </xf>
    <xf numFmtId="0" fontId="17" fillId="7" borderId="208" xfId="0" applyFont="1" applyFill="1" applyBorder="1" applyAlignment="1">
      <alignment vertical="center" wrapText="1"/>
    </xf>
    <xf numFmtId="0" fontId="17" fillId="7" borderId="209" xfId="0" applyFont="1" applyFill="1" applyBorder="1" applyAlignment="1">
      <alignment vertical="center" wrapText="1"/>
    </xf>
    <xf numFmtId="0" fontId="17" fillId="7" borderId="191" xfId="0" applyFont="1" applyFill="1" applyBorder="1" applyAlignment="1">
      <alignment horizontal="left" vertical="center" wrapText="1"/>
    </xf>
    <xf numFmtId="0" fontId="17" fillId="7" borderId="194" xfId="0" applyFont="1" applyFill="1" applyBorder="1" applyAlignment="1">
      <alignment horizontal="left" vertical="center" wrapText="1"/>
    </xf>
    <xf numFmtId="0" fontId="17" fillId="7" borderId="188" xfId="0" applyFont="1" applyFill="1" applyBorder="1" applyAlignment="1">
      <alignment horizontal="left" vertical="center" wrapText="1"/>
    </xf>
    <xf numFmtId="0" fontId="17" fillId="7" borderId="188" xfId="0" applyFont="1" applyFill="1" applyBorder="1" applyAlignment="1">
      <alignment horizontal="center" vertical="center" wrapText="1"/>
    </xf>
    <xf numFmtId="0" fontId="4" fillId="0" borderId="0" xfId="0" applyFont="1" applyFill="1" applyBorder="1" applyAlignment="1">
      <alignment horizontal="center" vertical="center"/>
    </xf>
    <xf numFmtId="0" fontId="17" fillId="7" borderId="195" xfId="0" applyFont="1" applyFill="1" applyBorder="1" applyAlignment="1">
      <alignment vertical="center" wrapText="1"/>
    </xf>
    <xf numFmtId="0" fontId="9" fillId="0" borderId="0" xfId="0" applyFont="1" applyAlignment="1">
      <alignment vertical="center" wrapText="1"/>
    </xf>
    <xf numFmtId="0" fontId="17" fillId="7" borderId="194" xfId="0" applyFont="1" applyFill="1" applyBorder="1" applyAlignment="1">
      <alignment vertical="center" wrapText="1"/>
    </xf>
    <xf numFmtId="0" fontId="17" fillId="7" borderId="187" xfId="0" applyFont="1" applyFill="1" applyBorder="1" applyAlignment="1">
      <alignment vertical="center" wrapText="1"/>
    </xf>
    <xf numFmtId="0" fontId="17" fillId="7" borderId="186" xfId="0" applyFont="1" applyFill="1" applyBorder="1" applyAlignment="1">
      <alignment vertical="center" wrapText="1"/>
    </xf>
    <xf numFmtId="0" fontId="4" fillId="2" borderId="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138" xfId="0" applyFont="1" applyBorder="1" applyAlignment="1" applyProtection="1">
      <alignment horizontal="center" vertical="center"/>
      <protection locked="0"/>
    </xf>
    <xf numFmtId="0" fontId="17" fillId="7" borderId="187" xfId="0" applyFont="1" applyFill="1" applyBorder="1" applyAlignment="1">
      <alignment horizontal="left" vertical="center" wrapText="1"/>
    </xf>
    <xf numFmtId="0" fontId="17" fillId="7" borderId="8" xfId="0" applyFont="1" applyFill="1" applyBorder="1" applyAlignment="1">
      <alignment horizontal="left" vertical="center" wrapText="1"/>
    </xf>
    <xf numFmtId="0" fontId="4" fillId="2" borderId="26" xfId="0" applyFont="1" applyFill="1" applyBorder="1" applyAlignment="1">
      <alignment horizontal="center" vertical="center"/>
    </xf>
    <xf numFmtId="0" fontId="4" fillId="2" borderId="44" xfId="0" applyFont="1" applyFill="1" applyBorder="1" applyAlignment="1">
      <alignment horizontal="center" vertical="center"/>
    </xf>
    <xf numFmtId="0" fontId="6" fillId="2" borderId="13" xfId="0" applyFont="1" applyFill="1" applyBorder="1" applyAlignment="1">
      <alignment horizontal="left" vertical="top"/>
    </xf>
    <xf numFmtId="0" fontId="6" fillId="5" borderId="16" xfId="0" applyFont="1" applyFill="1" applyBorder="1" applyAlignment="1">
      <alignment horizontal="left" vertical="top" wrapText="1"/>
    </xf>
    <xf numFmtId="0" fontId="6" fillId="5" borderId="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4" borderId="109"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9" borderId="68"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4" fillId="3" borderId="0" xfId="0" applyFont="1" applyFill="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right" vertical="center"/>
    </xf>
    <xf numFmtId="0" fontId="17"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32" xfId="0" applyFont="1" applyBorder="1" applyAlignment="1" applyProtection="1">
      <alignment horizontal="center" vertical="center"/>
      <protection locked="0"/>
    </xf>
    <xf numFmtId="0" fontId="4" fillId="0" borderId="10" xfId="0" applyFont="1" applyBorder="1" applyAlignment="1" applyProtection="1">
      <alignment vertical="center" wrapText="1"/>
      <protection locked="0"/>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1" applyFont="1" applyBorder="1" applyAlignment="1">
      <alignment horizontal="left" vertical="center"/>
    </xf>
    <xf numFmtId="0" fontId="49" fillId="0" borderId="0" xfId="0" applyFont="1">
      <alignment vertical="center"/>
    </xf>
    <xf numFmtId="0" fontId="17" fillId="0" borderId="236" xfId="0" applyFont="1" applyBorder="1" applyAlignment="1">
      <alignment horizontal="center" vertical="center" wrapText="1" shrinkToFit="1"/>
    </xf>
    <xf numFmtId="177" fontId="4" fillId="0" borderId="237" xfId="0" applyNumberFormat="1" applyFont="1" applyBorder="1" applyAlignment="1" applyProtection="1">
      <alignment vertical="center" wrapText="1"/>
      <protection locked="0"/>
    </xf>
    <xf numFmtId="0" fontId="4" fillId="0" borderId="1" xfId="0" applyFont="1" applyFill="1" applyBorder="1" applyAlignment="1" applyProtection="1">
      <alignment horizontal="right" vertical="center" wrapText="1"/>
      <protection locked="0"/>
    </xf>
    <xf numFmtId="0" fontId="4" fillId="0" borderId="10"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wrapText="1"/>
      <protection locked="0"/>
    </xf>
    <xf numFmtId="0" fontId="21" fillId="10" borderId="1" xfId="0" applyFont="1" applyFill="1" applyBorder="1" applyProtection="1">
      <alignment vertical="center"/>
      <protection locked="0"/>
    </xf>
    <xf numFmtId="0" fontId="16" fillId="0" borderId="0" xfId="0" applyFont="1" applyBorder="1" applyAlignment="1">
      <alignment horizontal="left" vertical="center"/>
    </xf>
    <xf numFmtId="0" fontId="12" fillId="0" borderId="0" xfId="1" applyFont="1" applyBorder="1" applyAlignment="1">
      <alignment horizontal="center" vertical="center" textRotation="255" wrapText="1"/>
    </xf>
    <xf numFmtId="0" fontId="12" fillId="0" borderId="0" xfId="1" applyFont="1" applyBorder="1" applyAlignment="1">
      <alignment horizontal="center" vertical="center" wrapText="1"/>
    </xf>
    <xf numFmtId="0" fontId="12" fillId="0" borderId="0" xfId="1" applyFont="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176" fontId="17" fillId="0" borderId="11" xfId="2" applyNumberFormat="1" applyFont="1" applyFill="1" applyBorder="1" applyAlignment="1" applyProtection="1">
      <alignment horizontal="center" vertical="center" shrinkToFit="1"/>
      <protection locked="0"/>
    </xf>
    <xf numFmtId="0" fontId="4" fillId="0" borderId="236" xfId="0" applyFont="1" applyBorder="1" applyAlignment="1">
      <alignment vertical="center" shrinkToFit="1"/>
    </xf>
    <xf numFmtId="0" fontId="2" fillId="11" borderId="220" xfId="0" applyFont="1" applyFill="1" applyBorder="1" applyProtection="1">
      <alignment vertical="center"/>
      <protection locked="0"/>
    </xf>
    <xf numFmtId="0" fontId="2" fillId="11" borderId="82" xfId="0" applyFont="1" applyFill="1" applyBorder="1" applyProtection="1">
      <alignment vertical="center"/>
      <protection locked="0"/>
    </xf>
    <xf numFmtId="0" fontId="2" fillId="11" borderId="221" xfId="0" applyFont="1" applyFill="1" applyBorder="1" applyProtection="1">
      <alignment vertical="center"/>
      <protection locked="0"/>
    </xf>
    <xf numFmtId="176" fontId="17" fillId="0" borderId="11" xfId="2" applyNumberFormat="1" applyFont="1" applyFill="1" applyBorder="1" applyAlignment="1" applyProtection="1">
      <alignment horizontal="center" vertical="center" shrinkToFit="1"/>
      <protection locked="0"/>
    </xf>
    <xf numFmtId="0" fontId="9" fillId="0" borderId="8" xfId="0" applyFont="1" applyBorder="1">
      <alignment vertical="center"/>
    </xf>
    <xf numFmtId="0" fontId="9" fillId="0" borderId="11" xfId="0" applyFont="1" applyBorder="1">
      <alignment vertical="center"/>
    </xf>
    <xf numFmtId="0" fontId="4" fillId="0" borderId="10" xfId="0" applyFont="1" applyFill="1" applyBorder="1" applyAlignment="1" applyProtection="1">
      <alignment vertical="center" shrinkToFit="1"/>
      <protection locked="0"/>
    </xf>
    <xf numFmtId="0" fontId="4" fillId="0" borderId="189" xfId="0" applyFont="1" applyFill="1" applyBorder="1" applyAlignment="1" applyProtection="1">
      <alignment vertical="center" shrinkToFit="1"/>
      <protection locked="0"/>
    </xf>
    <xf numFmtId="0" fontId="4" fillId="0" borderId="192" xfId="0" applyFont="1" applyFill="1" applyBorder="1" applyAlignment="1" applyProtection="1">
      <alignment vertical="center" shrinkToFit="1"/>
      <protection locked="0"/>
    </xf>
    <xf numFmtId="0" fontId="4" fillId="0" borderId="199"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05"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4" fillId="0" borderId="190" xfId="0" applyFont="1" applyFill="1" applyBorder="1" applyAlignment="1" applyProtection="1">
      <alignment vertical="center" shrinkToFit="1"/>
      <protection locked="0"/>
    </xf>
    <xf numFmtId="0" fontId="4" fillId="0" borderId="193" xfId="0" applyFont="1" applyFill="1" applyBorder="1" applyAlignment="1" applyProtection="1">
      <alignment vertical="center" shrinkToFit="1"/>
      <protection locked="0"/>
    </xf>
    <xf numFmtId="0" fontId="4" fillId="0" borderId="200" xfId="0" applyFont="1" applyFill="1" applyBorder="1" applyAlignment="1" applyProtection="1">
      <alignment vertical="center" shrinkToFit="1"/>
      <protection locked="0"/>
    </xf>
    <xf numFmtId="0" fontId="4" fillId="0" borderId="70" xfId="0" applyFont="1" applyFill="1" applyBorder="1" applyAlignment="1" applyProtection="1">
      <alignment vertical="center" shrinkToFit="1"/>
      <protection locked="0"/>
    </xf>
    <xf numFmtId="0" fontId="4" fillId="0" borderId="206" xfId="0" applyFont="1" applyFill="1" applyBorder="1" applyAlignment="1" applyProtection="1">
      <alignment vertical="center" shrinkToFit="1"/>
      <protection locked="0"/>
    </xf>
    <xf numFmtId="0" fontId="4" fillId="0" borderId="87"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210" xfId="0" applyFont="1" applyFill="1" applyBorder="1" applyAlignment="1" applyProtection="1">
      <alignment vertical="center" shrinkToFit="1"/>
      <protection locked="0"/>
    </xf>
    <xf numFmtId="0" fontId="4" fillId="0" borderId="53" xfId="0" applyFont="1" applyFill="1" applyBorder="1" applyAlignment="1" applyProtection="1">
      <alignment vertical="center" shrinkToFit="1"/>
      <protection locked="0"/>
    </xf>
    <xf numFmtId="0" fontId="4" fillId="0" borderId="211" xfId="0" applyFont="1" applyFill="1" applyBorder="1" applyAlignment="1" applyProtection="1">
      <alignment vertical="center" shrinkToFit="1"/>
      <protection locked="0"/>
    </xf>
    <xf numFmtId="0" fontId="4" fillId="0" borderId="85"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86" fontId="6" fillId="0" borderId="32" xfId="0" applyNumberFormat="1" applyFont="1" applyFill="1" applyBorder="1" applyAlignment="1">
      <alignment horizontal="right" vertical="center" wrapText="1"/>
    </xf>
    <xf numFmtId="176" fontId="4" fillId="0" borderId="237" xfId="0" applyNumberFormat="1" applyFont="1" applyBorder="1" applyAlignment="1" applyProtection="1">
      <alignment horizontal="right" vertical="center" shrinkToFit="1"/>
      <protection locked="0"/>
    </xf>
    <xf numFmtId="176" fontId="4" fillId="0" borderId="239" xfId="0" applyNumberFormat="1" applyFont="1" applyBorder="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0"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6" fillId="0" borderId="136" xfId="0" applyFont="1" applyBorder="1" applyAlignment="1">
      <alignment horizontal="center" vertical="center" shrinkToFit="1"/>
    </xf>
    <xf numFmtId="0" fontId="6" fillId="0" borderId="12" xfId="0" applyFont="1" applyBorder="1" applyAlignment="1">
      <alignment horizontal="center" vertical="center" shrinkToFit="1"/>
    </xf>
    <xf numFmtId="176" fontId="6" fillId="0" borderId="0" xfId="0" applyNumberFormat="1" applyFont="1" applyFill="1" applyBorder="1" applyAlignment="1">
      <alignment horizontal="righ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26" fillId="0" borderId="0" xfId="0" applyFont="1" applyAlignment="1">
      <alignment horizontal="center" vertical="center" wrapText="1"/>
    </xf>
    <xf numFmtId="0" fontId="29" fillId="0" borderId="0" xfId="0" applyFont="1" applyAlignment="1">
      <alignment horizontal="center" vertical="center"/>
    </xf>
    <xf numFmtId="58" fontId="27" fillId="0" borderId="0" xfId="0" applyNumberFormat="1" applyFont="1" applyAlignment="1" applyProtection="1">
      <alignment horizontal="right" vertical="center"/>
      <protection locked="0"/>
    </xf>
    <xf numFmtId="0" fontId="27" fillId="0" borderId="0" xfId="0" applyFont="1" applyAlignment="1" applyProtection="1">
      <alignment horizontal="right" vertical="center"/>
      <protection locked="0"/>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left" vertical="center" wrapText="1"/>
    </xf>
    <xf numFmtId="0" fontId="27" fillId="0" borderId="8" xfId="0" applyFont="1" applyBorder="1" applyAlignment="1">
      <alignment horizontal="left" vertical="center" wrapText="1"/>
    </xf>
    <xf numFmtId="0" fontId="27" fillId="0" borderId="11" xfId="0" applyFont="1" applyBorder="1" applyAlignment="1">
      <alignment horizontal="left"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8" fillId="0" borderId="0" xfId="0" applyFont="1" applyAlignment="1">
      <alignment horizontal="center" vertical="center" wrapText="1"/>
    </xf>
    <xf numFmtId="0" fontId="7"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3" xfId="0" applyFont="1" applyBorder="1" applyAlignment="1">
      <alignment horizontal="left" vertical="center"/>
    </xf>
    <xf numFmtId="0" fontId="7" fillId="0" borderId="0" xfId="0" applyFont="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180" fontId="7" fillId="0" borderId="10" xfId="0" applyNumberFormat="1" applyFont="1" applyBorder="1" applyAlignment="1" applyProtection="1">
      <alignment horizontal="left" vertical="center"/>
      <protection locked="0"/>
    </xf>
    <xf numFmtId="180" fontId="7" fillId="0" borderId="11" xfId="0" applyNumberFormat="1" applyFont="1" applyBorder="1" applyAlignment="1" applyProtection="1">
      <alignment horizontal="left" vertical="center"/>
      <protection locked="0"/>
    </xf>
    <xf numFmtId="180" fontId="7" fillId="0" borderId="12" xfId="0" applyNumberFormat="1"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56" fillId="0" borderId="0" xfId="0" applyFont="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8" xfId="0" applyFont="1" applyBorder="1" applyAlignment="1">
      <alignment horizontal="right" vertical="center"/>
    </xf>
    <xf numFmtId="0" fontId="7" fillId="0" borderId="1" xfId="0" applyFont="1" applyBorder="1" applyAlignment="1">
      <alignment horizontal="center" vertical="center" shrinkToFit="1"/>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2" xfId="0" applyFont="1" applyFill="1" applyBorder="1" applyAlignment="1">
      <alignment horizontal="center" vertical="center"/>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0" xfId="0" applyFont="1" applyBorder="1" applyAlignment="1">
      <alignment horizontal="left" vertical="center"/>
    </xf>
    <xf numFmtId="0" fontId="4" fillId="0" borderId="8" xfId="0" applyFont="1" applyBorder="1" applyAlignment="1">
      <alignment horizontal="righ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4" fillId="0" borderId="1" xfId="0" applyFont="1" applyBorder="1" applyAlignment="1">
      <alignment horizontal="center" vertical="center"/>
    </xf>
    <xf numFmtId="0" fontId="23" fillId="0" borderId="0" xfId="0" applyFont="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17" fillId="7" borderId="195"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196" xfId="0" applyFont="1" applyFill="1" applyBorder="1" applyAlignment="1">
      <alignment horizontal="left" vertical="center" wrapText="1"/>
    </xf>
    <xf numFmtId="0" fontId="17" fillId="7" borderId="188" xfId="0" applyFont="1" applyFill="1" applyBorder="1" applyAlignment="1">
      <alignment horizontal="center" vertical="center" shrinkToFit="1"/>
    </xf>
    <xf numFmtId="0" fontId="17" fillId="7" borderId="197" xfId="0" applyFont="1" applyFill="1" applyBorder="1" applyAlignment="1">
      <alignment horizontal="center" vertical="center" shrinkToFit="1"/>
    </xf>
    <xf numFmtId="0" fontId="17" fillId="7" borderId="251" xfId="0" applyFont="1" applyFill="1" applyBorder="1" applyAlignment="1">
      <alignment horizontal="center" vertical="center" wrapText="1"/>
    </xf>
    <xf numFmtId="0" fontId="17" fillId="7" borderId="252" xfId="0" applyFont="1" applyFill="1" applyBorder="1" applyAlignment="1">
      <alignment horizontal="center" vertical="center" wrapText="1"/>
    </xf>
    <xf numFmtId="0" fontId="17" fillId="7" borderId="253" xfId="0" applyFont="1" applyFill="1" applyBorder="1" applyAlignment="1">
      <alignment horizontal="center" vertical="center" wrapText="1"/>
    </xf>
    <xf numFmtId="0" fontId="17" fillId="7" borderId="195"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96" xfId="0" applyFont="1" applyFill="1" applyBorder="1" applyAlignment="1">
      <alignment horizontal="center" vertical="center" wrapText="1"/>
    </xf>
    <xf numFmtId="0" fontId="17" fillId="7" borderId="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7" fillId="7" borderId="191" xfId="0" applyFont="1" applyFill="1" applyBorder="1" applyAlignment="1">
      <alignment horizontal="left" vertical="center" shrinkToFit="1"/>
    </xf>
    <xf numFmtId="0" fontId="17" fillId="7" borderId="194" xfId="0" applyFont="1" applyFill="1" applyBorder="1" applyAlignment="1">
      <alignment horizontal="left" vertical="center" shrinkToFit="1"/>
    </xf>
    <xf numFmtId="0" fontId="17" fillId="7" borderId="191" xfId="0" applyFont="1" applyFill="1" applyBorder="1" applyAlignment="1">
      <alignment vertical="center" wrapText="1"/>
    </xf>
    <xf numFmtId="0" fontId="17" fillId="7" borderId="194" xfId="0" applyFont="1" applyFill="1" applyBorder="1" applyAlignment="1">
      <alignment vertical="center" wrapText="1"/>
    </xf>
    <xf numFmtId="0" fontId="17" fillId="7" borderId="11"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195" xfId="0" applyFont="1" applyFill="1" applyBorder="1" applyAlignment="1">
      <alignment vertical="center" wrapText="1" shrinkToFit="1"/>
    </xf>
    <xf numFmtId="0" fontId="17" fillId="7" borderId="0" xfId="0" applyFont="1" applyFill="1" applyBorder="1" applyAlignment="1">
      <alignment vertical="center" wrapText="1" shrinkToFit="1"/>
    </xf>
    <xf numFmtId="0" fontId="4" fillId="0" borderId="57" xfId="0" applyFont="1" applyFill="1" applyBorder="1" applyAlignment="1">
      <alignment horizontal="center" vertical="center"/>
    </xf>
    <xf numFmtId="0" fontId="9" fillId="0" borderId="191" xfId="0" applyFont="1" applyBorder="1" applyAlignment="1">
      <alignment vertical="center" wrapText="1"/>
    </xf>
    <xf numFmtId="0" fontId="9" fillId="0" borderId="194" xfId="0" applyFont="1" applyBorder="1" applyAlignment="1">
      <alignment vertical="center" wrapText="1"/>
    </xf>
    <xf numFmtId="0" fontId="4" fillId="2" borderId="25"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44" xfId="0" applyFont="1" applyFill="1" applyBorder="1" applyAlignment="1">
      <alignment horizontal="center" vertical="center"/>
    </xf>
    <xf numFmtId="0" fontId="4" fillId="7" borderId="145" xfId="0" applyFont="1" applyFill="1" applyBorder="1" applyAlignment="1">
      <alignment horizontal="left" vertical="center"/>
    </xf>
    <xf numFmtId="0" fontId="4" fillId="7" borderId="149" xfId="0" applyFont="1" applyFill="1" applyBorder="1" applyAlignment="1">
      <alignment horizontal="left" vertical="center"/>
    </xf>
    <xf numFmtId="0" fontId="4" fillId="7" borderId="153" xfId="0" applyFont="1" applyFill="1" applyBorder="1" applyAlignment="1">
      <alignment horizontal="left" vertical="center"/>
    </xf>
    <xf numFmtId="0" fontId="17" fillId="7" borderId="191" xfId="0" applyFont="1" applyFill="1" applyBorder="1" applyAlignment="1">
      <alignment horizontal="left" vertical="center" wrapText="1"/>
    </xf>
    <xf numFmtId="0" fontId="17" fillId="7" borderId="194" xfId="0" applyFont="1" applyFill="1" applyBorder="1" applyAlignment="1">
      <alignment horizontal="left" vertical="center" wrapText="1"/>
    </xf>
    <xf numFmtId="0" fontId="4" fillId="7" borderId="198" xfId="0" applyFont="1" applyFill="1" applyBorder="1" applyAlignment="1">
      <alignment horizontal="left" vertical="center"/>
    </xf>
    <xf numFmtId="0" fontId="4" fillId="7" borderId="109" xfId="0" applyFont="1" applyFill="1" applyBorder="1" applyAlignment="1">
      <alignment horizontal="left" vertical="center"/>
    </xf>
    <xf numFmtId="0" fontId="17" fillId="7" borderId="204" xfId="0" applyFont="1" applyFill="1" applyBorder="1" applyAlignment="1">
      <alignment horizontal="left" vertical="center" wrapText="1"/>
    </xf>
    <xf numFmtId="0" fontId="17" fillId="7" borderId="187" xfId="0" applyFont="1" applyFill="1" applyBorder="1" applyAlignment="1">
      <alignment horizontal="left" vertical="center" wrapText="1"/>
    </xf>
    <xf numFmtId="0" fontId="17" fillId="7" borderId="186" xfId="0" applyFont="1" applyFill="1" applyBorder="1" applyAlignment="1">
      <alignment horizontal="left" vertical="center" wrapText="1"/>
    </xf>
    <xf numFmtId="0" fontId="17" fillId="7" borderId="188" xfId="0" applyFont="1" applyFill="1" applyBorder="1" applyAlignment="1">
      <alignment horizontal="left" vertical="center" wrapText="1"/>
    </xf>
    <xf numFmtId="0" fontId="17" fillId="7" borderId="197" xfId="0" applyFont="1" applyFill="1" applyBorder="1" applyAlignment="1">
      <alignment horizontal="left" vertical="center" wrapText="1"/>
    </xf>
    <xf numFmtId="0" fontId="17" fillId="7" borderId="56" xfId="0" applyFont="1" applyFill="1" applyBorder="1" applyAlignment="1">
      <alignment horizontal="left" vertical="center" wrapText="1"/>
    </xf>
    <xf numFmtId="0" fontId="17" fillId="7" borderId="42" xfId="0" applyFont="1" applyFill="1" applyBorder="1" applyAlignment="1">
      <alignment horizontal="left" vertical="center" wrapText="1"/>
    </xf>
    <xf numFmtId="0" fontId="12" fillId="0" borderId="0" xfId="0" applyFont="1" applyFill="1" applyAlignment="1">
      <alignment horizontal="right" vertical="center"/>
    </xf>
    <xf numFmtId="0" fontId="4" fillId="2" borderId="71" xfId="0" applyFont="1" applyFill="1" applyBorder="1" applyAlignment="1">
      <alignment horizontal="center" vertical="center"/>
    </xf>
    <xf numFmtId="0" fontId="4" fillId="2" borderId="28" xfId="0" applyFont="1" applyFill="1" applyBorder="1" applyAlignment="1">
      <alignment horizontal="center" vertical="center"/>
    </xf>
    <xf numFmtId="0" fontId="17" fillId="7" borderId="8"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7" borderId="106" xfId="0" applyFont="1" applyFill="1" applyBorder="1" applyAlignment="1">
      <alignment horizontal="left" vertical="center"/>
    </xf>
    <xf numFmtId="0" fontId="4" fillId="7" borderId="195"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96" xfId="0" applyFont="1" applyFill="1" applyBorder="1" applyAlignment="1">
      <alignment horizontal="center" vertical="center"/>
    </xf>
    <xf numFmtId="0" fontId="4" fillId="0" borderId="48" xfId="0" applyFont="1" applyBorder="1" applyAlignment="1">
      <alignment horizontal="left" vertical="center" wrapText="1"/>
    </xf>
    <xf numFmtId="0" fontId="4" fillId="0" borderId="51" xfId="0" applyFont="1" applyBorder="1" applyAlignment="1">
      <alignment horizontal="left" vertical="center" wrapText="1"/>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30" xfId="0" applyFont="1" applyBorder="1" applyAlignment="1">
      <alignment horizontal="left" vertical="center" wrapText="1"/>
    </xf>
    <xf numFmtId="0" fontId="4" fillId="0" borderId="1" xfId="0" applyFont="1" applyBorder="1" applyAlignment="1">
      <alignment horizontal="left" vertical="center" wrapText="1"/>
    </xf>
    <xf numFmtId="0" fontId="4" fillId="0" borderId="32"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38" xfId="0" applyFont="1" applyBorder="1" applyAlignment="1" applyProtection="1">
      <alignment horizontal="center" vertical="center"/>
      <protection locked="0"/>
    </xf>
    <xf numFmtId="0" fontId="4" fillId="7" borderId="67" xfId="0" applyFont="1" applyFill="1" applyBorder="1" applyAlignment="1">
      <alignment horizontal="left" vertical="center"/>
    </xf>
    <xf numFmtId="0" fontId="4" fillId="7" borderId="195" xfId="0" applyFont="1" applyFill="1" applyBorder="1" applyAlignment="1">
      <alignment horizontal="left" vertical="center"/>
    </xf>
    <xf numFmtId="0" fontId="4" fillId="7" borderId="0" xfId="0" applyFont="1" applyFill="1" applyBorder="1" applyAlignment="1">
      <alignment horizontal="left" vertical="center"/>
    </xf>
    <xf numFmtId="0" fontId="4" fillId="7" borderId="8" xfId="0" applyFont="1" applyFill="1" applyBorder="1" applyAlignment="1">
      <alignment horizontal="left" vertical="center"/>
    </xf>
    <xf numFmtId="0" fontId="4" fillId="0" borderId="0" xfId="0" applyFont="1" applyFill="1" applyBorder="1" applyAlignment="1">
      <alignment horizontal="center" vertical="center"/>
    </xf>
    <xf numFmtId="0" fontId="17" fillId="7" borderId="195" xfId="0" applyFont="1" applyFill="1" applyBorder="1" applyAlignment="1">
      <alignment vertical="center" wrapText="1"/>
    </xf>
    <xf numFmtId="0" fontId="17" fillId="7" borderId="204" xfId="0" applyFont="1" applyFill="1" applyBorder="1" applyAlignment="1">
      <alignment vertical="center" wrapText="1"/>
    </xf>
    <xf numFmtId="0" fontId="17" fillId="7" borderId="188" xfId="0" applyFont="1" applyFill="1" applyBorder="1" applyAlignment="1">
      <alignment vertical="center" wrapText="1"/>
    </xf>
    <xf numFmtId="0" fontId="17" fillId="7" borderId="197" xfId="0" applyFont="1" applyFill="1" applyBorder="1" applyAlignment="1">
      <alignment vertical="center" wrapText="1"/>
    </xf>
    <xf numFmtId="0" fontId="17" fillId="7" borderId="187" xfId="0" applyFont="1" applyFill="1" applyBorder="1" applyAlignment="1">
      <alignment vertical="center" wrapText="1"/>
    </xf>
    <xf numFmtId="0" fontId="17" fillId="7" borderId="186" xfId="0" applyFont="1" applyFill="1" applyBorder="1" applyAlignment="1">
      <alignment vertical="center" wrapText="1"/>
    </xf>
    <xf numFmtId="0" fontId="17" fillId="7" borderId="188" xfId="0" applyFont="1" applyFill="1" applyBorder="1" applyAlignment="1">
      <alignment horizontal="left" vertical="center" shrinkToFit="1"/>
    </xf>
    <xf numFmtId="0" fontId="17" fillId="7" borderId="197" xfId="0" applyFont="1" applyFill="1" applyBorder="1" applyAlignment="1">
      <alignment horizontal="left" vertical="center" shrinkToFit="1"/>
    </xf>
    <xf numFmtId="0" fontId="17" fillId="7" borderId="208" xfId="0" applyFont="1" applyFill="1" applyBorder="1" applyAlignment="1">
      <alignment vertical="center" wrapText="1"/>
    </xf>
    <xf numFmtId="0" fontId="17" fillId="7" borderId="209" xfId="0" applyFont="1" applyFill="1" applyBorder="1" applyAlignment="1">
      <alignment vertical="center" wrapText="1"/>
    </xf>
    <xf numFmtId="0" fontId="4" fillId="0" borderId="57" xfId="0" applyFont="1" applyFill="1" applyBorder="1" applyAlignment="1">
      <alignment horizontal="left" vertical="center"/>
    </xf>
    <xf numFmtId="0" fontId="45" fillId="7" borderId="191" xfId="0" applyFont="1" applyFill="1" applyBorder="1" applyAlignment="1">
      <alignment horizontal="left" vertical="center" wrapText="1"/>
    </xf>
    <xf numFmtId="0" fontId="45" fillId="7" borderId="194"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5" borderId="16"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center" vertical="center"/>
    </xf>
    <xf numFmtId="0" fontId="6" fillId="4" borderId="14"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1" xfId="0" applyFont="1" applyFill="1" applyBorder="1" applyAlignment="1">
      <alignment horizontal="left" vertical="top"/>
    </xf>
    <xf numFmtId="0" fontId="6" fillId="4" borderId="12" xfId="0" applyFont="1" applyFill="1" applyBorder="1" applyAlignment="1">
      <alignment horizontal="left" vertical="top"/>
    </xf>
    <xf numFmtId="0" fontId="6" fillId="4" borderId="16"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2" borderId="14" xfId="0" applyFont="1" applyFill="1" applyBorder="1" applyAlignment="1">
      <alignment horizontal="left" vertical="top" wrapText="1" shrinkToFit="1"/>
    </xf>
    <xf numFmtId="0" fontId="6" fillId="2" borderId="13" xfId="0" applyFont="1" applyFill="1" applyBorder="1" applyAlignment="1">
      <alignment horizontal="left" vertical="top" shrinkToFit="1"/>
    </xf>
    <xf numFmtId="0" fontId="6" fillId="2" borderId="4" xfId="0" applyFont="1" applyFill="1" applyBorder="1" applyAlignment="1">
      <alignment horizontal="left" vertical="top" wrapText="1"/>
    </xf>
    <xf numFmtId="0" fontId="6" fillId="2" borderId="13" xfId="0" applyFont="1" applyFill="1" applyBorder="1" applyAlignment="1">
      <alignment horizontal="left" vertical="top"/>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2" borderId="14" xfId="0" applyFont="1" applyFill="1" applyBorder="1" applyAlignment="1">
      <alignment vertical="top" wrapText="1"/>
    </xf>
    <xf numFmtId="0" fontId="6" fillId="2" borderId="13" xfId="0" applyFont="1" applyFill="1" applyBorder="1" applyAlignment="1">
      <alignmen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2" borderId="14" xfId="0" applyFont="1" applyFill="1" applyBorder="1" applyAlignment="1">
      <alignment vertical="top" wrapText="1" shrinkToFit="1"/>
    </xf>
    <xf numFmtId="0" fontId="6" fillId="2" borderId="13" xfId="0" applyFont="1" applyFill="1" applyBorder="1" applyAlignment="1">
      <alignment vertical="top" shrinkToFi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5" borderId="5" xfId="0" applyFont="1" applyFill="1" applyBorder="1" applyAlignment="1">
      <alignment horizontal="center" vertical="top" wrapText="1"/>
    </xf>
    <xf numFmtId="0" fontId="6" fillId="5" borderId="16" xfId="0" applyFont="1" applyFill="1" applyBorder="1" applyAlignment="1">
      <alignment horizontal="left" vertical="top" wrapText="1"/>
    </xf>
    <xf numFmtId="0" fontId="6" fillId="5" borderId="13" xfId="0" applyFont="1" applyFill="1" applyBorder="1" applyAlignment="1">
      <alignment horizontal="left" vertical="top" wrapText="1"/>
    </xf>
    <xf numFmtId="181" fontId="6" fillId="0" borderId="61" xfId="0" applyNumberFormat="1" applyFont="1" applyBorder="1" applyAlignment="1">
      <alignment horizontal="right" vertical="center"/>
    </xf>
    <xf numFmtId="181" fontId="6" fillId="0" borderId="59" xfId="0" applyNumberFormat="1" applyFont="1" applyBorder="1" applyAlignment="1">
      <alignment horizontal="righ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6" borderId="99" xfId="0" applyFont="1" applyFill="1" applyBorder="1" applyAlignment="1">
      <alignment horizontal="center" vertical="center" textRotation="255"/>
    </xf>
    <xf numFmtId="0" fontId="6" fillId="6" borderId="16" xfId="0" applyFont="1" applyFill="1" applyBorder="1" applyAlignment="1">
      <alignment horizontal="center" vertical="center" textRotation="255"/>
    </xf>
    <xf numFmtId="0" fontId="6" fillId="6" borderId="98" xfId="0" applyFont="1" applyFill="1" applyBorder="1" applyAlignment="1">
      <alignment horizontal="center" vertical="center" textRotation="255"/>
    </xf>
    <xf numFmtId="0" fontId="6" fillId="0" borderId="104" xfId="0" applyFont="1" applyBorder="1" applyAlignment="1">
      <alignment horizontal="left" vertical="center"/>
    </xf>
    <xf numFmtId="0" fontId="6" fillId="0" borderId="105" xfId="0" applyFont="1" applyBorder="1" applyAlignment="1">
      <alignment horizontal="left" vertical="center"/>
    </xf>
    <xf numFmtId="0" fontId="6" fillId="0" borderId="61" xfId="0" applyFont="1" applyBorder="1" applyAlignment="1">
      <alignment horizontal="left" vertical="center"/>
    </xf>
    <xf numFmtId="0" fontId="6" fillId="0" borderId="60" xfId="0" applyFont="1" applyBorder="1" applyAlignment="1">
      <alignment horizontal="left" vertical="center"/>
    </xf>
    <xf numFmtId="0" fontId="6" fillId="0" borderId="137"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9" xfId="0" applyFont="1" applyBorder="1" applyAlignment="1">
      <alignment horizontal="lef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185" fontId="6" fillId="0" borderId="79" xfId="0" applyNumberFormat="1" applyFont="1" applyBorder="1" applyAlignment="1">
      <alignment horizontal="right" vertical="center"/>
    </xf>
    <xf numFmtId="185" fontId="6" fillId="0" borderId="112" xfId="0" applyNumberFormat="1" applyFont="1" applyBorder="1" applyAlignment="1">
      <alignment horizontal="righ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93" xfId="0" applyFont="1" applyBorder="1" applyAlignment="1">
      <alignment horizontal="left" vertical="center"/>
    </xf>
    <xf numFmtId="181" fontId="6" fillId="0" borderId="94" xfId="0" applyNumberFormat="1" applyFont="1" applyBorder="1" applyAlignment="1">
      <alignment horizontal="right" vertical="center"/>
    </xf>
    <xf numFmtId="181" fontId="6" fillId="0" borderId="113" xfId="0" applyNumberFormat="1" applyFont="1" applyBorder="1" applyAlignment="1">
      <alignment horizontal="right" vertical="center"/>
    </xf>
    <xf numFmtId="0" fontId="6" fillId="6" borderId="14" xfId="0" applyFont="1" applyFill="1" applyBorder="1" applyAlignment="1">
      <alignment horizontal="center" vertical="center" textRotation="255"/>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0" borderId="104" xfId="0" applyFont="1" applyBorder="1" applyAlignment="1">
      <alignment horizontal="center" vertical="center"/>
    </xf>
    <xf numFmtId="0" fontId="6" fillId="0" borderId="233" xfId="0" applyFont="1" applyBorder="1" applyAlignment="1">
      <alignment horizontal="center" vertical="center"/>
    </xf>
    <xf numFmtId="0" fontId="6" fillId="0" borderId="105" xfId="0" applyFont="1" applyBorder="1" applyAlignment="1">
      <alignment horizontal="center" vertical="center"/>
    </xf>
    <xf numFmtId="0" fontId="6" fillId="5" borderId="70" xfId="0" applyFont="1" applyFill="1" applyBorder="1" applyAlignment="1">
      <alignment horizontal="left" vertical="top"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183" fontId="6" fillId="0" borderId="10" xfId="0" applyNumberFormat="1" applyFont="1" applyBorder="1" applyAlignment="1">
      <alignment horizontal="right" vertical="center"/>
    </xf>
    <xf numFmtId="183" fontId="6" fillId="0" borderId="31" xfId="0" applyNumberFormat="1" applyFont="1" applyBorder="1" applyAlignment="1">
      <alignment horizontal="right" vertical="center"/>
    </xf>
    <xf numFmtId="0" fontId="6" fillId="4" borderId="69" xfId="0" applyFont="1" applyFill="1" applyBorder="1" applyAlignment="1">
      <alignment horizontal="left" vertical="top" wrapText="1"/>
    </xf>
    <xf numFmtId="0" fontId="6" fillId="4" borderId="70" xfId="0" applyFont="1" applyFill="1" applyBorder="1" applyAlignment="1">
      <alignment horizontal="left" vertical="top"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4" xfId="0" applyFont="1" applyBorder="1" applyAlignment="1">
      <alignment horizontal="left" vertical="center" wrapText="1"/>
    </xf>
    <xf numFmtId="0" fontId="17" fillId="0" borderId="6" xfId="0" applyFont="1" applyBorder="1" applyAlignment="1">
      <alignment horizontal="left" vertical="center"/>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6" fillId="0" borderId="11" xfId="0" applyFont="1" applyBorder="1" applyAlignment="1">
      <alignment horizontal="left" vertical="center"/>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3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2" borderId="74"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31"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53" xfId="0" applyFont="1" applyFill="1" applyBorder="1" applyAlignment="1">
      <alignment vertical="top" wrapText="1"/>
    </xf>
    <xf numFmtId="0" fontId="6" fillId="0" borderId="10" xfId="0" applyFont="1" applyBorder="1" applyAlignment="1">
      <alignment horizontal="right" vertical="center" shrinkToFit="1"/>
    </xf>
    <xf numFmtId="0" fontId="6" fillId="0" borderId="31" xfId="0" applyFont="1" applyBorder="1" applyAlignment="1">
      <alignment horizontal="right" vertical="center" shrinkToFit="1"/>
    </xf>
    <xf numFmtId="0" fontId="6" fillId="4" borderId="10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85"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9" xfId="0" applyFont="1" applyBorder="1" applyAlignment="1">
      <alignment vertical="center" wrapText="1"/>
    </xf>
    <xf numFmtId="0" fontId="17" fillId="0" borderId="7"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wrapText="1" shrinkToFit="1"/>
    </xf>
    <xf numFmtId="0" fontId="17" fillId="0" borderId="11" xfId="0" applyFont="1" applyBorder="1" applyAlignment="1">
      <alignment vertical="center" wrapText="1" shrinkToFit="1"/>
    </xf>
    <xf numFmtId="0" fontId="17" fillId="0" borderId="31" xfId="0" applyFont="1" applyBorder="1" applyAlignment="1">
      <alignment vertical="center" wrapText="1" shrinkToFit="1"/>
    </xf>
    <xf numFmtId="176" fontId="6" fillId="2" borderId="96" xfId="0" applyNumberFormat="1" applyFont="1" applyFill="1" applyBorder="1" applyAlignment="1">
      <alignment horizontal="right" vertical="center" wrapText="1"/>
    </xf>
    <xf numFmtId="176" fontId="6" fillId="2" borderId="115" xfId="0" applyNumberFormat="1" applyFont="1" applyFill="1" applyBorder="1" applyAlignment="1">
      <alignment horizontal="right" vertical="center" wrapText="1"/>
    </xf>
    <xf numFmtId="0" fontId="6" fillId="0" borderId="7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56" xfId="0" applyFont="1" applyFill="1" applyBorder="1" applyAlignment="1">
      <alignment horizontal="center" vertical="center" wrapText="1"/>
    </xf>
    <xf numFmtId="176" fontId="6" fillId="2" borderId="74" xfId="0" applyNumberFormat="1" applyFont="1" applyFill="1" applyBorder="1" applyAlignment="1">
      <alignment horizontal="right" vertical="center" wrapText="1"/>
    </xf>
    <xf numFmtId="176" fontId="6" fillId="2" borderId="76" xfId="0" applyNumberFormat="1" applyFont="1" applyFill="1" applyBorder="1" applyAlignment="1">
      <alignment horizontal="right" vertical="center" wrapText="1"/>
    </xf>
    <xf numFmtId="176" fontId="6" fillId="0" borderId="110" xfId="0" applyNumberFormat="1" applyFont="1" applyFill="1" applyBorder="1" applyAlignment="1">
      <alignment horizontal="right" vertical="center" wrapText="1"/>
    </xf>
    <xf numFmtId="176" fontId="6" fillId="0" borderId="111" xfId="0" applyNumberFormat="1" applyFont="1" applyFill="1" applyBorder="1" applyAlignment="1">
      <alignment horizontal="right" vertical="center" wrapText="1"/>
    </xf>
    <xf numFmtId="176" fontId="6" fillId="0" borderId="96" xfId="0" applyNumberFormat="1" applyFont="1" applyFill="1" applyBorder="1" applyAlignment="1">
      <alignment horizontal="right" vertical="center" wrapText="1"/>
    </xf>
    <xf numFmtId="176" fontId="6" fillId="0" borderId="115" xfId="0" applyNumberFormat="1" applyFont="1" applyFill="1" applyBorder="1" applyAlignment="1">
      <alignment horizontal="right" vertical="center" wrapText="1"/>
    </xf>
    <xf numFmtId="176" fontId="6" fillId="2" borderId="110" xfId="0" applyNumberFormat="1" applyFont="1" applyFill="1" applyBorder="1" applyAlignment="1">
      <alignment horizontal="right" vertical="center" wrapText="1"/>
    </xf>
    <xf numFmtId="176" fontId="6" fillId="2" borderId="111" xfId="0" applyNumberFormat="1" applyFont="1" applyFill="1" applyBorder="1" applyAlignment="1">
      <alignment horizontal="right" vertical="center" wrapText="1"/>
    </xf>
    <xf numFmtId="0" fontId="6" fillId="0" borderId="69"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119" xfId="0" applyNumberFormat="1" applyFont="1" applyFill="1" applyBorder="1" applyAlignment="1">
      <alignment horizontal="right" vertical="center" wrapText="1"/>
    </xf>
    <xf numFmtId="176" fontId="6" fillId="0" borderId="120" xfId="0" applyNumberFormat="1" applyFont="1" applyFill="1" applyBorder="1" applyAlignment="1">
      <alignment horizontal="right" vertical="center" wrapText="1"/>
    </xf>
    <xf numFmtId="0" fontId="6" fillId="0" borderId="6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0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3" xfId="0" applyFont="1" applyFill="1" applyBorder="1" applyAlignment="1">
      <alignment horizontal="left" vertical="center" wrapText="1"/>
    </xf>
    <xf numFmtId="176" fontId="6" fillId="2" borderId="92" xfId="0" applyNumberFormat="1" applyFont="1" applyFill="1" applyBorder="1" applyAlignment="1">
      <alignment horizontal="right" vertical="center" wrapText="1"/>
    </xf>
    <xf numFmtId="176" fontId="6" fillId="2" borderId="113" xfId="0" applyNumberFormat="1" applyFont="1" applyFill="1" applyBorder="1" applyAlignment="1">
      <alignment horizontal="right" vertical="center" wrapText="1"/>
    </xf>
    <xf numFmtId="176" fontId="6" fillId="2" borderId="114" xfId="0" applyNumberFormat="1" applyFont="1" applyFill="1" applyBorder="1" applyAlignment="1">
      <alignment horizontal="right" vertical="center" wrapText="1"/>
    </xf>
    <xf numFmtId="176" fontId="6" fillId="2" borderId="90" xfId="0" applyNumberFormat="1" applyFont="1" applyFill="1" applyBorder="1" applyAlignment="1">
      <alignment horizontal="right" vertical="center" wrapText="1"/>
    </xf>
    <xf numFmtId="0" fontId="6" fillId="5" borderId="74"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76" xfId="0" applyFont="1" applyFill="1" applyBorder="1" applyAlignment="1">
      <alignment horizontal="center" vertical="center" wrapText="1"/>
    </xf>
    <xf numFmtId="0" fontId="6" fillId="5" borderId="106"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6" fillId="5" borderId="87" xfId="0" applyFont="1" applyFill="1" applyBorder="1" applyAlignment="1">
      <alignment horizontal="center" vertical="center" wrapText="1"/>
    </xf>
    <xf numFmtId="0" fontId="6" fillId="5" borderId="25" xfId="0" applyFont="1" applyFill="1" applyBorder="1" applyAlignment="1">
      <alignment horizontal="center" vertical="center"/>
    </xf>
    <xf numFmtId="0" fontId="6" fillId="5" borderId="29" xfId="0" applyFont="1" applyFill="1" applyBorder="1" applyAlignment="1">
      <alignment horizontal="center" vertical="center"/>
    </xf>
    <xf numFmtId="0" fontId="6" fillId="2" borderId="127"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176" fontId="6" fillId="0" borderId="114" xfId="0" applyNumberFormat="1" applyFont="1" applyFill="1" applyBorder="1" applyAlignment="1">
      <alignment horizontal="right" vertical="center" wrapText="1"/>
    </xf>
    <xf numFmtId="176" fontId="6" fillId="0" borderId="90" xfId="0" applyNumberFormat="1" applyFont="1" applyFill="1" applyBorder="1" applyAlignment="1">
      <alignment horizontal="right" vertical="center" wrapText="1"/>
    </xf>
    <xf numFmtId="3" fontId="6" fillId="0" borderId="69"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70" xfId="0" applyNumberFormat="1" applyFont="1" applyFill="1" applyBorder="1" applyAlignment="1">
      <alignment horizontal="left" vertical="center" wrapText="1"/>
    </xf>
    <xf numFmtId="3" fontId="6" fillId="0" borderId="109"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85" xfId="0" applyNumberFormat="1" applyFont="1" applyFill="1" applyBorder="1" applyAlignment="1">
      <alignment horizontal="left" vertical="center" wrapText="1"/>
    </xf>
    <xf numFmtId="176" fontId="6" fillId="0" borderId="92" xfId="0" applyNumberFormat="1" applyFont="1" applyFill="1" applyBorder="1" applyAlignment="1">
      <alignment horizontal="right" vertical="center" wrapText="1"/>
    </xf>
    <xf numFmtId="176" fontId="6" fillId="0" borderId="113" xfId="0" applyNumberFormat="1" applyFont="1" applyFill="1" applyBorder="1" applyAlignment="1">
      <alignment horizontal="right" vertical="center" wrapText="1"/>
    </xf>
    <xf numFmtId="176" fontId="6" fillId="2" borderId="91" xfId="0" applyNumberFormat="1" applyFont="1" applyFill="1" applyBorder="1" applyAlignment="1">
      <alignment horizontal="right" vertical="center" wrapText="1"/>
    </xf>
    <xf numFmtId="176" fontId="6" fillId="2" borderId="112" xfId="0" applyNumberFormat="1" applyFont="1" applyFill="1" applyBorder="1" applyAlignment="1">
      <alignment horizontal="right" vertical="center" wrapText="1"/>
    </xf>
    <xf numFmtId="176" fontId="6" fillId="0" borderId="91" xfId="0" applyNumberFormat="1" applyFont="1" applyFill="1" applyBorder="1" applyAlignment="1">
      <alignment horizontal="right" vertical="center" wrapText="1"/>
    </xf>
    <xf numFmtId="176" fontId="6" fillId="0" borderId="112"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0" fontId="6" fillId="0" borderId="7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85"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53"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176" fontId="6" fillId="2" borderId="91" xfId="0" applyNumberFormat="1" applyFont="1" applyFill="1" applyBorder="1" applyAlignment="1">
      <alignment vertical="center" wrapText="1"/>
    </xf>
    <xf numFmtId="176" fontId="6" fillId="2" borderId="112" xfId="0" applyNumberFormat="1" applyFont="1" applyFill="1" applyBorder="1" applyAlignment="1">
      <alignmen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176" fontId="6" fillId="2" borderId="92" xfId="0" applyNumberFormat="1" applyFont="1" applyFill="1" applyBorder="1" applyAlignment="1">
      <alignment vertical="center" wrapText="1"/>
    </xf>
    <xf numFmtId="176" fontId="6" fillId="2" borderId="113" xfId="0" applyNumberFormat="1" applyFont="1" applyFill="1" applyBorder="1" applyAlignment="1">
      <alignment vertical="center" wrapText="1"/>
    </xf>
    <xf numFmtId="176" fontId="6" fillId="0" borderId="110" xfId="0" applyNumberFormat="1" applyFont="1" applyFill="1" applyBorder="1" applyAlignment="1">
      <alignment vertical="center" wrapText="1"/>
    </xf>
    <xf numFmtId="176" fontId="6" fillId="0" borderId="111" xfId="0" applyNumberFormat="1" applyFont="1" applyFill="1" applyBorder="1" applyAlignment="1">
      <alignment vertical="center" wrapText="1"/>
    </xf>
    <xf numFmtId="176" fontId="6" fillId="0" borderId="91" xfId="0" applyNumberFormat="1" applyFont="1" applyFill="1" applyBorder="1" applyAlignment="1">
      <alignment vertical="center" wrapText="1"/>
    </xf>
    <xf numFmtId="176" fontId="6" fillId="0" borderId="112" xfId="0" applyNumberFormat="1" applyFont="1" applyFill="1" applyBorder="1" applyAlignment="1">
      <alignment vertical="center" wrapText="1"/>
    </xf>
    <xf numFmtId="176" fontId="6" fillId="0" borderId="92" xfId="0" applyNumberFormat="1" applyFont="1" applyFill="1" applyBorder="1" applyAlignment="1">
      <alignment vertical="center" wrapText="1"/>
    </xf>
    <xf numFmtId="176" fontId="6" fillId="0" borderId="113" xfId="0" applyNumberFormat="1" applyFont="1" applyFill="1" applyBorder="1" applyAlignment="1">
      <alignment vertical="center" wrapText="1"/>
    </xf>
    <xf numFmtId="176" fontId="6" fillId="2" borderId="110" xfId="0" applyNumberFormat="1" applyFont="1" applyFill="1" applyBorder="1" applyAlignment="1">
      <alignment vertical="center" wrapText="1"/>
    </xf>
    <xf numFmtId="176" fontId="6" fillId="2" borderId="111" xfId="0" applyNumberFormat="1" applyFont="1" applyFill="1" applyBorder="1" applyAlignment="1">
      <alignment vertical="center" wrapText="1"/>
    </xf>
    <xf numFmtId="0" fontId="6" fillId="0" borderId="70"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73"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55" fontId="6" fillId="0" borderId="91" xfId="0" applyNumberFormat="1" applyFont="1" applyFill="1" applyBorder="1" applyAlignment="1">
      <alignment horizontal="center" vertical="center" wrapText="1"/>
    </xf>
    <xf numFmtId="0" fontId="6" fillId="0" borderId="112" xfId="0" applyFont="1" applyFill="1" applyBorder="1" applyAlignment="1">
      <alignment horizontal="center" vertical="center" wrapText="1"/>
    </xf>
    <xf numFmtId="55" fontId="6" fillId="2" borderId="110" xfId="0" applyNumberFormat="1" applyFont="1" applyFill="1" applyBorder="1" applyAlignment="1">
      <alignment horizontal="center" vertical="center" wrapText="1"/>
    </xf>
    <xf numFmtId="0" fontId="6" fillId="2" borderId="111" xfId="0" applyFont="1" applyFill="1" applyBorder="1" applyAlignment="1">
      <alignment horizontal="center" vertical="center" wrapText="1"/>
    </xf>
    <xf numFmtId="0" fontId="6" fillId="5" borderId="68"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6" fillId="9" borderId="68"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9" borderId="31" xfId="0" applyFont="1" applyFill="1" applyBorder="1" applyAlignment="1">
      <alignment horizontal="left" vertical="center" wrapText="1"/>
    </xf>
    <xf numFmtId="0" fontId="6" fillId="0" borderId="67" xfId="0" applyFont="1" applyFill="1" applyBorder="1" applyAlignment="1">
      <alignment horizontal="center" vertical="center" wrapText="1"/>
    </xf>
    <xf numFmtId="55" fontId="6" fillId="0" borderId="92" xfId="0" applyNumberFormat="1" applyFont="1" applyFill="1" applyBorder="1" applyAlignment="1">
      <alignment horizontal="center" vertical="center" wrapText="1"/>
    </xf>
    <xf numFmtId="0" fontId="6" fillId="0" borderId="113" xfId="0" applyFont="1" applyFill="1" applyBorder="1" applyAlignment="1">
      <alignment horizontal="center" vertical="center" wrapText="1"/>
    </xf>
    <xf numFmtId="0" fontId="6" fillId="0" borderId="116" xfId="0" applyFont="1" applyBorder="1" applyAlignment="1">
      <alignment horizontal="left" vertical="center" wrapText="1"/>
    </xf>
    <xf numFmtId="0" fontId="6" fillId="0" borderId="111" xfId="0" applyFont="1" applyBorder="1" applyAlignment="1">
      <alignment horizontal="left" vertical="center" wrapText="1"/>
    </xf>
    <xf numFmtId="0" fontId="6" fillId="0" borderId="54" xfId="0" applyFont="1" applyBorder="1" applyAlignment="1">
      <alignment horizontal="center" vertical="center" textRotation="255" wrapText="1"/>
    </xf>
    <xf numFmtId="0" fontId="6" fillId="0" borderId="73" xfId="0" applyFont="1" applyBorder="1" applyAlignment="1">
      <alignment horizontal="center" vertical="center" textRotation="255" wrapText="1"/>
    </xf>
    <xf numFmtId="0" fontId="6" fillId="0" borderId="94" xfId="0" applyFont="1" applyBorder="1" applyAlignment="1">
      <alignment horizontal="left" vertical="center" wrapText="1"/>
    </xf>
    <xf numFmtId="0" fontId="6" fillId="0" borderId="113" xfId="0" applyFont="1" applyBorder="1" applyAlignment="1">
      <alignment horizontal="left" vertical="center" wrapText="1"/>
    </xf>
    <xf numFmtId="0" fontId="6" fillId="0" borderId="39" xfId="0" applyFont="1" applyBorder="1" applyAlignment="1">
      <alignment horizontal="center" vertical="center" textRotation="255" wrapText="1"/>
    </xf>
    <xf numFmtId="0" fontId="6" fillId="0" borderId="79" xfId="0" applyFont="1" applyBorder="1" applyAlignment="1">
      <alignment horizontal="center" vertical="center" wrapText="1"/>
    </xf>
    <xf numFmtId="0" fontId="6" fillId="0" borderId="112" xfId="0" applyFont="1" applyBorder="1" applyAlignment="1">
      <alignment horizontal="center" vertical="center" wrapText="1"/>
    </xf>
    <xf numFmtId="176" fontId="6" fillId="2" borderId="121" xfId="0" applyNumberFormat="1" applyFont="1" applyFill="1" applyBorder="1" applyAlignment="1">
      <alignment horizontal="right" vertical="center" wrapText="1"/>
    </xf>
    <xf numFmtId="176" fontId="6" fillId="2" borderId="122" xfId="0" applyNumberFormat="1" applyFont="1" applyFill="1" applyBorder="1" applyAlignment="1">
      <alignment horizontal="right" vertical="center" wrapText="1"/>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88" xfId="0" applyFont="1" applyBorder="1" applyAlignment="1">
      <alignment horizontal="center" vertical="center" wrapText="1"/>
    </xf>
    <xf numFmtId="0" fontId="6" fillId="0" borderId="115" xfId="0" applyFont="1" applyBorder="1" applyAlignment="1">
      <alignment horizontal="center" vertical="center" wrapText="1"/>
    </xf>
    <xf numFmtId="176" fontId="6" fillId="0" borderId="123" xfId="0" applyNumberFormat="1" applyFont="1" applyFill="1" applyBorder="1" applyAlignment="1">
      <alignment horizontal="right" vertical="center" wrapText="1"/>
    </xf>
    <xf numFmtId="176" fontId="6" fillId="0" borderId="78" xfId="0" applyNumberFormat="1" applyFont="1" applyFill="1" applyBorder="1" applyAlignment="1">
      <alignment horizontal="right" vertical="center" wrapText="1"/>
    </xf>
    <xf numFmtId="0" fontId="6" fillId="0" borderId="56" xfId="0" applyFont="1" applyBorder="1" applyAlignment="1">
      <alignment horizontal="left" vertical="center"/>
    </xf>
    <xf numFmtId="0" fontId="6" fillId="2" borderId="56" xfId="0" applyFont="1" applyFill="1" applyBorder="1" applyAlignment="1">
      <alignment horizontal="center" vertical="center" shrinkToFit="1"/>
    </xf>
    <xf numFmtId="0" fontId="6" fillId="2" borderId="87" xfId="0" applyFont="1" applyFill="1" applyBorder="1" applyAlignment="1">
      <alignment horizontal="center" vertical="center" shrinkToFit="1"/>
    </xf>
    <xf numFmtId="182" fontId="6" fillId="0" borderId="96" xfId="0" applyNumberFormat="1" applyFont="1" applyFill="1" applyBorder="1" applyAlignment="1">
      <alignment horizontal="right" vertical="center" wrapText="1"/>
    </xf>
    <xf numFmtId="182" fontId="6" fillId="0" borderId="115" xfId="0" applyNumberFormat="1" applyFont="1" applyFill="1" applyBorder="1" applyAlignment="1">
      <alignment horizontal="right" vertical="center" wrapText="1"/>
    </xf>
    <xf numFmtId="3" fontId="6" fillId="0" borderId="106" xfId="0" applyNumberFormat="1" applyFont="1" applyFill="1" applyBorder="1" applyAlignment="1">
      <alignment horizontal="left" vertical="center" wrapText="1"/>
    </xf>
    <xf numFmtId="3" fontId="6" fillId="0" borderId="56" xfId="0" applyNumberFormat="1" applyFont="1" applyFill="1" applyBorder="1" applyAlignment="1">
      <alignment horizontal="left" vertical="center" wrapText="1"/>
    </xf>
    <xf numFmtId="3" fontId="6" fillId="0" borderId="87" xfId="0" applyNumberFormat="1" applyFont="1" applyFill="1" applyBorder="1" applyAlignment="1">
      <alignment horizontal="left" vertical="center" wrapText="1"/>
    </xf>
    <xf numFmtId="182" fontId="6" fillId="0" borderId="109" xfId="0" applyNumberFormat="1" applyFont="1" applyFill="1" applyBorder="1" applyAlignment="1">
      <alignment horizontal="right" vertical="center" wrapText="1"/>
    </xf>
    <xf numFmtId="182" fontId="6" fillId="0" borderId="85" xfId="0" applyNumberFormat="1" applyFont="1" applyFill="1" applyBorder="1" applyAlignment="1">
      <alignment horizontal="right" vertical="center" wrapText="1"/>
    </xf>
    <xf numFmtId="182" fontId="6" fillId="2" borderId="114" xfId="0" applyNumberFormat="1" applyFont="1" applyFill="1" applyBorder="1" applyAlignment="1">
      <alignment horizontal="right" vertical="center" wrapText="1"/>
    </xf>
    <xf numFmtId="182" fontId="6" fillId="2" borderId="90" xfId="0" applyNumberFormat="1" applyFont="1" applyFill="1" applyBorder="1" applyAlignment="1">
      <alignment horizontal="right" vertical="center" wrapText="1"/>
    </xf>
    <xf numFmtId="182" fontId="6" fillId="2" borderId="91" xfId="0" applyNumberFormat="1" applyFont="1" applyFill="1" applyBorder="1" applyAlignment="1">
      <alignment horizontal="right" vertical="center" wrapText="1"/>
    </xf>
    <xf numFmtId="182" fontId="6" fillId="2" borderId="112" xfId="0" applyNumberFormat="1" applyFont="1" applyFill="1" applyBorder="1" applyAlignment="1">
      <alignment horizontal="right" vertical="center" wrapText="1"/>
    </xf>
    <xf numFmtId="3" fontId="6" fillId="0" borderId="67" xfId="0" applyNumberFormat="1"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3" fontId="6" fillId="0" borderId="53" xfId="0" applyNumberFormat="1" applyFont="1" applyFill="1" applyBorder="1" applyAlignment="1">
      <alignment horizontal="left" vertical="center" wrapText="1"/>
    </xf>
    <xf numFmtId="182" fontId="6" fillId="2" borderId="92" xfId="0" applyNumberFormat="1" applyFont="1" applyFill="1" applyBorder="1" applyAlignment="1">
      <alignment horizontal="right" vertical="center" wrapText="1"/>
    </xf>
    <xf numFmtId="182" fontId="6" fillId="2" borderId="113" xfId="0" applyNumberFormat="1" applyFont="1" applyFill="1" applyBorder="1" applyAlignment="1">
      <alignment horizontal="right" vertical="center" wrapText="1"/>
    </xf>
    <xf numFmtId="182" fontId="6" fillId="0" borderId="110" xfId="0" applyNumberFormat="1" applyFont="1" applyFill="1" applyBorder="1" applyAlignment="1">
      <alignment horizontal="right" vertical="center" wrapText="1"/>
    </xf>
    <xf numFmtId="182" fontId="6" fillId="0" borderId="111" xfId="0" applyNumberFormat="1" applyFont="1" applyFill="1" applyBorder="1" applyAlignment="1">
      <alignment horizontal="right" vertical="center" wrapText="1"/>
    </xf>
    <xf numFmtId="0" fontId="6" fillId="0" borderId="69" xfId="0" applyFont="1" applyFill="1" applyBorder="1" applyAlignment="1">
      <alignment horizontal="left" vertical="center"/>
    </xf>
    <xf numFmtId="0" fontId="6" fillId="0" borderId="3" xfId="0" applyFont="1" applyFill="1" applyBorder="1" applyAlignment="1">
      <alignment horizontal="left" vertical="center"/>
    </xf>
    <xf numFmtId="0" fontId="6" fillId="0" borderId="109" xfId="0" applyFont="1" applyFill="1" applyBorder="1" applyAlignment="1">
      <alignment horizontal="left" vertical="center"/>
    </xf>
    <xf numFmtId="0" fontId="6" fillId="0" borderId="0" xfId="0" applyFont="1" applyFill="1" applyBorder="1" applyAlignment="1">
      <alignment horizontal="left" vertical="center"/>
    </xf>
    <xf numFmtId="0" fontId="6" fillId="0" borderId="67" xfId="0" applyFont="1" applyFill="1" applyBorder="1" applyAlignment="1">
      <alignment horizontal="left" vertical="center"/>
    </xf>
    <xf numFmtId="0" fontId="6" fillId="0" borderId="8" xfId="0" applyFont="1" applyFill="1" applyBorder="1" applyAlignment="1">
      <alignment horizontal="left" vertical="center"/>
    </xf>
    <xf numFmtId="3" fontId="6" fillId="0" borderId="70" xfId="0" applyNumberFormat="1" applyFont="1" applyFill="1" applyBorder="1" applyAlignment="1">
      <alignment horizontal="center" vertical="center" wrapText="1"/>
    </xf>
    <xf numFmtId="3" fontId="6" fillId="0" borderId="85"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0" fontId="6" fillId="0" borderId="7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53" xfId="0" applyFont="1" applyFill="1" applyBorder="1" applyAlignment="1">
      <alignment horizontal="center" vertical="center"/>
    </xf>
    <xf numFmtId="3" fontId="6" fillId="0" borderId="69"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6" fillId="0" borderId="70" xfId="0" applyNumberFormat="1" applyFont="1" applyFill="1" applyBorder="1" applyAlignment="1">
      <alignment horizontal="left" vertical="center"/>
    </xf>
    <xf numFmtId="3" fontId="6" fillId="0" borderId="109"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85" xfId="0" applyNumberFormat="1" applyFont="1" applyFill="1" applyBorder="1" applyAlignment="1">
      <alignment horizontal="left" vertical="center"/>
    </xf>
    <xf numFmtId="3" fontId="6" fillId="0" borderId="67"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3" fontId="6" fillId="0" borderId="53" xfId="0" applyNumberFormat="1" applyFont="1" applyFill="1" applyBorder="1" applyAlignment="1">
      <alignment horizontal="left" vertical="center"/>
    </xf>
    <xf numFmtId="55" fontId="6" fillId="2" borderId="110" xfId="0" applyNumberFormat="1" applyFont="1" applyFill="1" applyBorder="1" applyAlignment="1">
      <alignment horizontal="right" vertical="center" wrapText="1"/>
    </xf>
    <xf numFmtId="0" fontId="6" fillId="2" borderId="111" xfId="0" applyFont="1" applyFill="1" applyBorder="1" applyAlignment="1">
      <alignment horizontal="right" vertical="center" wrapText="1"/>
    </xf>
    <xf numFmtId="0" fontId="6" fillId="0" borderId="74" xfId="0" applyFont="1" applyFill="1" applyBorder="1" applyAlignment="1">
      <alignment horizontal="left" vertical="center" wrapText="1"/>
    </xf>
    <xf numFmtId="0" fontId="6" fillId="0" borderId="57" xfId="0" applyFont="1" applyFill="1" applyBorder="1" applyAlignment="1">
      <alignment horizontal="left" vertical="center" wrapText="1"/>
    </xf>
    <xf numFmtId="55" fontId="6" fillId="0" borderId="107" xfId="0" applyNumberFormat="1" applyFont="1" applyFill="1" applyBorder="1" applyAlignment="1">
      <alignment horizontal="right" vertical="center" wrapText="1"/>
    </xf>
    <xf numFmtId="0" fontId="6" fillId="0" borderId="108" xfId="0" applyFont="1" applyFill="1" applyBorder="1" applyAlignment="1">
      <alignment horizontal="right" vertical="center" wrapText="1"/>
    </xf>
    <xf numFmtId="55" fontId="6" fillId="0" borderId="91" xfId="0" applyNumberFormat="1" applyFont="1" applyFill="1" applyBorder="1" applyAlignment="1">
      <alignment horizontal="right" vertical="center" wrapText="1"/>
    </xf>
    <xf numFmtId="0" fontId="6" fillId="0" borderId="112" xfId="0" applyFont="1" applyFill="1" applyBorder="1" applyAlignment="1">
      <alignment horizontal="right" vertical="center" wrapText="1"/>
    </xf>
    <xf numFmtId="0" fontId="6" fillId="5" borderId="71" xfId="0" applyFont="1" applyFill="1" applyBorder="1" applyAlignment="1">
      <alignment horizontal="center" vertical="center"/>
    </xf>
    <xf numFmtId="176" fontId="6" fillId="2" borderId="114" xfId="0" applyNumberFormat="1" applyFont="1" applyFill="1" applyBorder="1" applyAlignment="1">
      <alignment vertical="center" wrapText="1"/>
    </xf>
    <xf numFmtId="176" fontId="6" fillId="2" borderId="90" xfId="0" applyNumberFormat="1" applyFont="1" applyFill="1" applyBorder="1" applyAlignment="1">
      <alignment vertical="center" wrapText="1"/>
    </xf>
    <xf numFmtId="0" fontId="6" fillId="0" borderId="6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9" borderId="67"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53" xfId="0" applyFont="1" applyFill="1" applyBorder="1" applyAlignment="1">
      <alignment horizontal="left" vertical="center" wrapText="1"/>
    </xf>
    <xf numFmtId="0" fontId="6" fillId="5" borderId="72" xfId="0" applyFont="1" applyFill="1" applyBorder="1" applyAlignment="1">
      <alignment horizontal="center" vertical="center"/>
    </xf>
    <xf numFmtId="0" fontId="6" fillId="5" borderId="76" xfId="0" applyFont="1" applyFill="1" applyBorder="1" applyAlignment="1">
      <alignment horizontal="center" vertical="center"/>
    </xf>
    <xf numFmtId="176" fontId="6" fillId="7" borderId="110" xfId="0" applyNumberFormat="1" applyFont="1" applyFill="1" applyBorder="1" applyAlignment="1">
      <alignment horizontal="right" vertical="center" wrapText="1"/>
    </xf>
    <xf numFmtId="176" fontId="6" fillId="7" borderId="111" xfId="0" applyNumberFormat="1" applyFont="1" applyFill="1" applyBorder="1" applyAlignment="1">
      <alignment horizontal="right" vertical="center" wrapText="1"/>
    </xf>
    <xf numFmtId="0" fontId="6" fillId="0" borderId="54" xfId="0" applyFont="1" applyFill="1" applyBorder="1" applyAlignment="1">
      <alignment horizontal="center" vertical="center" textRotation="255"/>
    </xf>
    <xf numFmtId="0" fontId="6" fillId="0" borderId="73" xfId="0" applyFont="1" applyFill="1" applyBorder="1" applyAlignment="1">
      <alignment horizontal="center" vertical="center" textRotation="255"/>
    </xf>
    <xf numFmtId="0" fontId="6" fillId="0" borderId="52"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176" fontId="6" fillId="0" borderId="106" xfId="0" applyNumberFormat="1" applyFont="1" applyFill="1" applyBorder="1" applyAlignment="1">
      <alignment horizontal="right" vertical="center" wrapText="1"/>
    </xf>
    <xf numFmtId="176" fontId="6" fillId="0" borderId="87" xfId="0" applyNumberFormat="1" applyFont="1" applyFill="1" applyBorder="1" applyAlignment="1">
      <alignment horizontal="right" vertical="center" wrapText="1"/>
    </xf>
    <xf numFmtId="0" fontId="6" fillId="0" borderId="87" xfId="0" applyFont="1" applyFill="1" applyBorder="1" applyAlignment="1">
      <alignment horizontal="center" vertical="center" wrapText="1"/>
    </xf>
    <xf numFmtId="176" fontId="6" fillId="0" borderId="117" xfId="0" applyNumberFormat="1" applyFont="1" applyFill="1" applyBorder="1" applyAlignment="1">
      <alignment horizontal="right" vertical="center" wrapText="1"/>
    </xf>
    <xf numFmtId="176" fontId="6" fillId="0" borderId="118" xfId="0" applyNumberFormat="1" applyFont="1" applyFill="1" applyBorder="1" applyAlignment="1">
      <alignment horizontal="right" vertical="center" wrapText="1"/>
    </xf>
    <xf numFmtId="0" fontId="4" fillId="0" borderId="127" xfId="0" applyFont="1" applyBorder="1" applyAlignment="1">
      <alignment horizontal="left" vertical="center" wrapText="1"/>
    </xf>
    <xf numFmtId="0" fontId="4" fillId="0" borderId="60" xfId="0" applyFont="1" applyBorder="1" applyAlignment="1">
      <alignment horizontal="left" vertical="center" wrapText="1"/>
    </xf>
    <xf numFmtId="0" fontId="4" fillId="0" borderId="137" xfId="0" applyFont="1" applyBorder="1" applyAlignment="1">
      <alignment horizontal="left" vertical="center" wrapText="1"/>
    </xf>
    <xf numFmtId="0" fontId="4"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right" vertical="center"/>
    </xf>
    <xf numFmtId="0" fontId="5" fillId="0" borderId="0" xfId="0" applyFont="1" applyAlignment="1">
      <alignment horizontal="left" vertical="center"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3" borderId="74" xfId="0" applyFont="1" applyFill="1" applyBorder="1" applyAlignment="1">
      <alignment horizontal="left" vertical="center"/>
    </xf>
    <xf numFmtId="0" fontId="4" fillId="3" borderId="57" xfId="0" applyFont="1" applyFill="1" applyBorder="1" applyAlignment="1">
      <alignment horizontal="left" vertical="center"/>
    </xf>
    <xf numFmtId="0" fontId="4" fillId="3" borderId="76" xfId="0" applyFont="1" applyFill="1" applyBorder="1" applyAlignment="1">
      <alignment horizontal="left" vertical="center"/>
    </xf>
    <xf numFmtId="0" fontId="4" fillId="0" borderId="6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pplyProtection="1">
      <alignment horizontal="center" vertical="center" wrapText="1"/>
      <protection locked="0"/>
    </xf>
    <xf numFmtId="0" fontId="17" fillId="0" borderId="10"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shrinkToFit="1"/>
      <protection locked="0"/>
    </xf>
    <xf numFmtId="0" fontId="17" fillId="0" borderId="12" xfId="0" applyFont="1" applyBorder="1" applyAlignment="1" applyProtection="1">
      <alignment horizontal="left" vertical="center" shrinkToFi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180" fontId="4" fillId="0" borderId="10"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right" vertical="center" wrapText="1"/>
    </xf>
    <xf numFmtId="0" fontId="4" fillId="2" borderId="30" xfId="0" applyFont="1" applyFill="1" applyBorder="1" applyAlignment="1">
      <alignment horizontal="left" vertical="center"/>
    </xf>
    <xf numFmtId="0" fontId="4" fillId="0" borderId="12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7" xfId="0" applyFont="1" applyBorder="1" applyAlignment="1">
      <alignment horizontal="left" vertical="center" shrinkToFit="1"/>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44" xfId="0" applyFont="1" applyFill="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 xfId="0" applyFont="1" applyBorder="1" applyAlignment="1">
      <alignment horizontal="left" vertical="center"/>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0" borderId="0" xfId="0" applyFont="1" applyAlignment="1">
      <alignment horizontal="right"/>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3" xfId="0" applyFont="1" applyBorder="1" applyAlignment="1">
      <alignment horizontal="right" vertical="top"/>
    </xf>
    <xf numFmtId="18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16" fillId="0" borderId="0" xfId="0" applyFont="1" applyBorder="1" applyAlignment="1">
      <alignment horizontal="right" vertical="top"/>
    </xf>
    <xf numFmtId="176" fontId="4" fillId="0" borderId="0" xfId="1" applyNumberFormat="1" applyFont="1" applyBorder="1" applyAlignment="1" applyProtection="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xf>
    <xf numFmtId="0" fontId="4" fillId="3" borderId="71"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2" borderId="68"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180" fontId="4" fillId="0" borderId="10" xfId="0" applyNumberFormat="1" applyFont="1" applyBorder="1" applyAlignment="1" applyProtection="1">
      <alignment horizontal="center" vertical="center" shrinkToFit="1"/>
      <protection locked="0"/>
    </xf>
    <xf numFmtId="180" fontId="4" fillId="0" borderId="12" xfId="0" applyNumberFormat="1" applyFont="1" applyBorder="1" applyAlignment="1" applyProtection="1">
      <alignment horizontal="center" vertical="center" shrinkToFit="1"/>
      <protection locked="0"/>
    </xf>
    <xf numFmtId="0" fontId="4" fillId="0" borderId="0" xfId="0" applyFont="1" applyAlignment="1">
      <alignment horizontal="right" vertical="center"/>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49" fontId="4" fillId="0" borderId="237" xfId="0" applyNumberFormat="1" applyFont="1" applyBorder="1" applyAlignment="1" applyProtection="1">
      <alignment horizontal="left" vertical="center" shrinkToFit="1"/>
      <protection locked="0"/>
    </xf>
    <xf numFmtId="49" fontId="4" fillId="0" borderId="238" xfId="0" applyNumberFormat="1" applyFont="1" applyBorder="1" applyAlignment="1" applyProtection="1">
      <alignment horizontal="left"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horizontal="left" vertical="center" shrinkToFit="1"/>
      <protection locked="0"/>
    </xf>
    <xf numFmtId="0" fontId="4" fillId="0" borderId="8" xfId="0" applyFont="1" applyBorder="1" applyAlignment="1">
      <alignment horizontal="center" vertical="center"/>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234" xfId="0" applyFont="1" applyBorder="1" applyAlignment="1">
      <alignment horizontal="center" vertical="center" shrinkToFit="1"/>
    </xf>
    <xf numFmtId="0" fontId="4" fillId="0" borderId="23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180" fontId="4" fillId="0" borderId="237" xfId="0" applyNumberFormat="1" applyFont="1" applyBorder="1" applyAlignment="1" applyProtection="1">
      <alignment horizontal="center" vertical="center" shrinkToFit="1"/>
      <protection locked="0"/>
    </xf>
    <xf numFmtId="180" fontId="4" fillId="0" borderId="238" xfId="0" applyNumberFormat="1" applyFont="1" applyBorder="1" applyAlignment="1" applyProtection="1">
      <alignment horizontal="center" vertical="center" shrinkToFit="1"/>
      <protection locked="0"/>
    </xf>
    <xf numFmtId="0" fontId="4" fillId="0" borderId="3" xfId="0"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80" fontId="4" fillId="0" borderId="1"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left" vertical="center" shrinkToFit="1"/>
      <protection locked="0"/>
    </xf>
    <xf numFmtId="180" fontId="4" fillId="0" borderId="11" xfId="0" applyNumberFormat="1" applyFont="1" applyBorder="1" applyAlignment="1" applyProtection="1">
      <alignment horizontal="left" vertical="center" shrinkToFit="1"/>
      <protection locked="0"/>
    </xf>
    <xf numFmtId="180" fontId="4" fillId="0" borderId="12" xfId="0" applyNumberFormat="1" applyFont="1" applyBorder="1" applyAlignment="1" applyProtection="1">
      <alignment horizontal="left" vertical="center" shrinkToFit="1"/>
      <protection locked="0"/>
    </xf>
    <xf numFmtId="0" fontId="4" fillId="0" borderId="235" xfId="0" applyFont="1" applyBorder="1" applyAlignment="1">
      <alignment horizontal="center" vertical="center" wrapText="1"/>
    </xf>
    <xf numFmtId="0" fontId="4" fillId="0" borderId="236" xfId="0" applyFont="1" applyBorder="1" applyAlignment="1">
      <alignment horizontal="center" vertical="center" wrapText="1"/>
    </xf>
    <xf numFmtId="177" fontId="4" fillId="0" borderId="238" xfId="0" applyNumberFormat="1" applyFont="1" applyBorder="1" applyAlignment="1" applyProtection="1">
      <alignment horizontal="center" vertical="center" wrapText="1"/>
      <protection locked="0"/>
    </xf>
    <xf numFmtId="177" fontId="4" fillId="0" borderId="239" xfId="0" applyNumberFormat="1"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vertical="center" wrapText="1"/>
      <protection locked="0"/>
    </xf>
    <xf numFmtId="49" fontId="17" fillId="0" borderId="12" xfId="0" applyNumberFormat="1" applyFont="1" applyBorder="1" applyAlignment="1" applyProtection="1">
      <alignment horizontal="center" vertical="center" wrapText="1"/>
      <protection locked="0"/>
    </xf>
    <xf numFmtId="0" fontId="53" fillId="0" borderId="0" xfId="0" applyFont="1" applyBorder="1" applyAlignment="1">
      <alignment horizontal="left" vertical="center" wrapText="1"/>
    </xf>
    <xf numFmtId="0" fontId="4" fillId="0" borderId="238" xfId="0" applyFont="1" applyBorder="1" applyAlignment="1" applyProtection="1">
      <alignment horizontal="center" vertical="center" wrapText="1"/>
      <protection locked="0"/>
    </xf>
    <xf numFmtId="0" fontId="4" fillId="0" borderId="239" xfId="0" applyFont="1" applyBorder="1" applyAlignment="1" applyProtection="1">
      <alignment horizontal="center" vertical="center" wrapText="1"/>
      <protection locked="0"/>
    </xf>
    <xf numFmtId="0" fontId="53" fillId="0" borderId="5" xfId="0" applyFont="1" applyBorder="1" applyAlignment="1">
      <alignment horizontal="left" vertical="center" wrapText="1"/>
    </xf>
    <xf numFmtId="0" fontId="53" fillId="0" borderId="0" xfId="0" applyFont="1" applyAlignment="1">
      <alignment horizontal="left"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0" borderId="230" xfId="0" applyFont="1" applyBorder="1" applyAlignment="1">
      <alignment horizontal="center" vertical="center" shrinkToFit="1"/>
    </xf>
    <xf numFmtId="49" fontId="4" fillId="0" borderId="231" xfId="0" applyNumberFormat="1" applyFont="1" applyBorder="1" applyAlignment="1" applyProtection="1">
      <alignment horizontal="left" vertical="center" shrinkToFit="1"/>
      <protection locked="0"/>
    </xf>
    <xf numFmtId="0" fontId="4" fillId="0" borderId="0" xfId="0" applyFont="1" applyBorder="1" applyAlignment="1">
      <alignment horizontal="right" vertical="center"/>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80" fontId="4" fillId="0" borderId="10" xfId="0" applyNumberFormat="1" applyFont="1" applyFill="1" applyBorder="1" applyAlignment="1" applyProtection="1">
      <alignment horizontal="center" vertical="center" shrinkToFit="1"/>
      <protection locked="0"/>
    </xf>
    <xf numFmtId="180" fontId="4" fillId="0" borderId="12" xfId="0" applyNumberFormat="1"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top" wrapText="1"/>
    </xf>
    <xf numFmtId="0" fontId="4" fillId="0" borderId="54"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vertical="center"/>
    </xf>
    <xf numFmtId="0" fontId="4" fillId="0" borderId="0" xfId="0" applyFont="1" applyAlignment="1">
      <alignment horizontal="left" vertical="center" wrapText="1" shrinkToFi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vertical="center" wrapText="1" shrinkToFi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 xfId="0" applyFont="1" applyBorder="1" applyAlignment="1">
      <alignment horizontal="left" vertical="center"/>
    </xf>
    <xf numFmtId="0" fontId="4" fillId="2" borderId="1" xfId="0" applyFont="1" applyFill="1" applyBorder="1" applyAlignment="1">
      <alignment horizontal="center" vertical="center" wrapText="1"/>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 borderId="0" xfId="0" applyFont="1" applyFill="1" applyAlignment="1">
      <alignment horizontal="right" vertical="center" shrinkToFit="1"/>
    </xf>
    <xf numFmtId="0" fontId="4" fillId="0" borderId="69"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06" xfId="0" applyFont="1" applyBorder="1" applyAlignment="1">
      <alignment horizontal="left" vertical="center" wrapText="1"/>
    </xf>
    <xf numFmtId="0" fontId="4" fillId="0" borderId="56" xfId="0" applyFont="1" applyBorder="1" applyAlignment="1">
      <alignment horizontal="left" vertical="center" wrapText="1"/>
    </xf>
    <xf numFmtId="0" fontId="4" fillId="0" borderId="42" xfId="0" applyFont="1" applyBorder="1" applyAlignment="1">
      <alignment horizontal="left" vertical="center" wrapText="1"/>
    </xf>
    <xf numFmtId="0" fontId="4" fillId="0" borderId="68"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pplyProtection="1">
      <alignment horizontal="center" vertical="center" shrinkToFit="1"/>
      <protection locked="0"/>
    </xf>
    <xf numFmtId="0" fontId="4" fillId="0" borderId="10" xfId="0" applyFont="1" applyBorder="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center" wrapText="1" indent="1"/>
    </xf>
    <xf numFmtId="0" fontId="4" fillId="0" borderId="0" xfId="1" applyFont="1" applyAlignment="1">
      <alignment horizontal="left" vertical="top" wrapText="1" indent="3"/>
    </xf>
    <xf numFmtId="0" fontId="4" fillId="0" borderId="8" xfId="1" applyFont="1" applyBorder="1" applyAlignment="1">
      <alignment horizontal="right" vertical="center"/>
    </xf>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0" borderId="0" xfId="1" applyFont="1" applyAlignment="1">
      <alignment horizontal="left" vertical="center" wrapText="1"/>
    </xf>
    <xf numFmtId="0" fontId="4" fillId="2" borderId="1" xfId="1" applyFont="1" applyFill="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6" borderId="10" xfId="1" applyFont="1" applyFill="1" applyBorder="1" applyAlignment="1">
      <alignment horizontal="center" vertical="center" wrapText="1"/>
    </xf>
    <xf numFmtId="0" fontId="4" fillId="6" borderId="12" xfId="1" applyFont="1" applyFill="1" applyBorder="1" applyAlignment="1">
      <alignment horizontal="center" vertical="center" wrapText="1"/>
    </xf>
    <xf numFmtId="176" fontId="4" fillId="0" borderId="1" xfId="1" applyNumberFormat="1" applyFont="1" applyBorder="1" applyAlignment="1" applyProtection="1">
      <alignment horizontal="right" vertical="center" wrapText="1"/>
      <protection locked="0"/>
    </xf>
    <xf numFmtId="0" fontId="4" fillId="0" borderId="1" xfId="1" applyFont="1" applyBorder="1" applyAlignment="1">
      <alignment horizontal="left" vertical="center" wrapText="1"/>
    </xf>
    <xf numFmtId="0" fontId="12" fillId="0" borderId="1" xfId="1" applyFont="1" applyBorder="1" applyAlignment="1">
      <alignment horizontal="left" vertical="center" wrapText="1" indent="1"/>
    </xf>
    <xf numFmtId="176" fontId="4" fillId="6" borderId="1" xfId="1" applyNumberFormat="1" applyFont="1" applyFill="1" applyBorder="1" applyAlignment="1">
      <alignment horizontal="right" vertical="center" wrapText="1"/>
    </xf>
    <xf numFmtId="0" fontId="4" fillId="0" borderId="1" xfId="1" applyFont="1" applyBorder="1" applyAlignment="1">
      <alignment horizontal="left" vertical="center" wrapText="1" indent="1"/>
    </xf>
    <xf numFmtId="0" fontId="4" fillId="0" borderId="0" xfId="1" applyFont="1" applyAlignment="1">
      <alignment horizontal="center" vertical="center"/>
    </xf>
    <xf numFmtId="0" fontId="4" fillId="6"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6" borderId="10" xfId="0" applyFont="1" applyFill="1" applyBorder="1" applyAlignment="1">
      <alignment horizontal="center" vertical="center" shrinkToFit="1"/>
    </xf>
    <xf numFmtId="0" fontId="4" fillId="6" borderId="1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0" borderId="132" xfId="0" applyFont="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1"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16" fillId="0" borderId="16" xfId="0" applyFont="1" applyBorder="1" applyAlignment="1">
      <alignment horizontal="left" vertical="center"/>
    </xf>
    <xf numFmtId="0" fontId="16" fillId="0" borderId="13" xfId="0" applyFont="1" applyBorder="1" applyAlignment="1">
      <alignment horizontal="lef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4" xfId="0" applyFont="1" applyBorder="1" applyAlignment="1">
      <alignment horizontal="left" vertical="center"/>
    </xf>
    <xf numFmtId="0" fontId="4" fillId="0" borderId="13" xfId="0" applyFont="1" applyBorder="1" applyAlignment="1" applyProtection="1">
      <alignment horizontal="center" vertical="center"/>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8" xfId="0" applyFont="1" applyBorder="1" applyAlignment="1">
      <alignment horizontal="righ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0" fontId="2" fillId="0" borderId="0" xfId="0" applyFont="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176" fontId="12" fillId="6" borderId="1" xfId="1" applyNumberFormat="1" applyFont="1" applyFill="1" applyBorder="1" applyAlignment="1" applyProtection="1">
      <alignment horizontal="right" vertical="center" shrinkToFit="1"/>
    </xf>
    <xf numFmtId="0" fontId="12" fillId="0" borderId="75" xfId="1" applyFont="1" applyBorder="1" applyAlignment="1">
      <alignment horizontal="left" vertical="center"/>
    </xf>
    <xf numFmtId="0" fontId="12" fillId="0" borderId="26" xfId="1" applyFont="1" applyBorder="1" applyAlignment="1">
      <alignment horizontal="left" vertical="center"/>
    </xf>
    <xf numFmtId="176" fontId="12" fillId="0" borderId="71" xfId="1" applyNumberFormat="1" applyFont="1" applyBorder="1" applyAlignment="1" applyProtection="1">
      <alignment horizontal="left" vertical="center" shrinkToFit="1"/>
      <protection locked="0"/>
    </xf>
    <xf numFmtId="176" fontId="12" fillId="0" borderId="28" xfId="1" applyNumberFormat="1" applyFont="1" applyBorder="1" applyAlignment="1" applyProtection="1">
      <alignment horizontal="left" vertical="center" shrinkToFit="1"/>
      <protection locked="0"/>
    </xf>
    <xf numFmtId="176" fontId="12" fillId="0" borderId="29" xfId="1" applyNumberFormat="1" applyFont="1" applyBorder="1" applyAlignment="1" applyProtection="1">
      <alignment horizontal="left" vertical="center" shrinkToFit="1"/>
      <protection locked="0"/>
    </xf>
    <xf numFmtId="0" fontId="12" fillId="0" borderId="10" xfId="1" applyFont="1" applyBorder="1" applyAlignment="1">
      <alignment horizontal="left" vertical="center" indent="1" shrinkToFit="1"/>
    </xf>
    <xf numFmtId="0" fontId="12" fillId="0" borderId="11" xfId="1" applyFont="1" applyBorder="1" applyAlignment="1">
      <alignment horizontal="left" vertical="center" indent="1" shrinkToFit="1"/>
    </xf>
    <xf numFmtId="0" fontId="12" fillId="0" borderId="12" xfId="1" applyFont="1" applyBorder="1" applyAlignment="1">
      <alignment horizontal="left" vertical="center" indent="1" shrinkToFit="1"/>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27" xfId="1" applyFont="1" applyBorder="1" applyAlignment="1">
      <alignment horizontal="left" vertical="center" wrapText="1"/>
    </xf>
    <xf numFmtId="0" fontId="4" fillId="0" borderId="60" xfId="1" applyFont="1" applyBorder="1" applyAlignment="1">
      <alignment horizontal="left" vertical="center" wrapText="1"/>
    </xf>
    <xf numFmtId="0" fontId="4" fillId="0" borderId="137" xfId="1" applyFont="1" applyBorder="1" applyAlignment="1">
      <alignment horizontal="left" vertical="center" wrapText="1"/>
    </xf>
    <xf numFmtId="0" fontId="4" fillId="0" borderId="51" xfId="1" applyFont="1" applyBorder="1" applyAlignment="1" applyProtection="1">
      <alignment horizontal="center" vertical="center"/>
      <protection locked="0"/>
    </xf>
    <xf numFmtId="0" fontId="4" fillId="0" borderId="138" xfId="1" applyFont="1" applyBorder="1" applyAlignment="1" applyProtection="1">
      <alignment horizontal="center" vertical="center"/>
      <protection locked="0"/>
    </xf>
    <xf numFmtId="176" fontId="12" fillId="6" borderId="26" xfId="1" applyNumberFormat="1" applyFont="1" applyFill="1" applyBorder="1" applyAlignment="1" applyProtection="1">
      <alignment horizontal="right" vertical="center" shrinkToFit="1"/>
    </xf>
    <xf numFmtId="0" fontId="12" fillId="0" borderId="14" xfId="1" applyFont="1" applyBorder="1" applyAlignment="1">
      <alignment horizontal="left" vertical="center" wrapText="1"/>
    </xf>
    <xf numFmtId="0" fontId="12" fillId="0" borderId="1" xfId="1" applyFont="1" applyBorder="1" applyAlignment="1">
      <alignment horizontal="left" vertical="center"/>
    </xf>
    <xf numFmtId="176" fontId="12" fillId="6" borderId="14" xfId="1" applyNumberFormat="1" applyFont="1" applyFill="1" applyBorder="1" applyAlignment="1" applyProtection="1">
      <alignment horizontal="right" vertical="center" shrinkToFit="1"/>
    </xf>
    <xf numFmtId="176" fontId="4" fillId="0" borderId="0" xfId="1" applyNumberFormat="1" applyFont="1" applyBorder="1" applyAlignment="1" applyProtection="1">
      <alignment horizontal="center" vertical="center"/>
    </xf>
    <xf numFmtId="0" fontId="4" fillId="2" borderId="55" xfId="1" applyFont="1" applyFill="1" applyBorder="1" applyAlignment="1">
      <alignment horizontal="center" vertical="center" wrapText="1"/>
    </xf>
    <xf numFmtId="0" fontId="4" fillId="2" borderId="49"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5"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66" xfId="1" applyFont="1" applyFill="1" applyBorder="1" applyAlignment="1">
      <alignment horizontal="center" vertical="center"/>
    </xf>
    <xf numFmtId="0" fontId="4" fillId="0" borderId="0" xfId="1" applyFont="1" applyAlignment="1">
      <alignment horizontal="left" vertical="center"/>
    </xf>
    <xf numFmtId="0" fontId="4" fillId="2" borderId="65" xfId="1" applyFont="1" applyFill="1" applyBorder="1" applyAlignment="1">
      <alignment horizontal="center" vertical="center" wrapText="1"/>
    </xf>
    <xf numFmtId="0" fontId="4" fillId="2" borderId="50" xfId="1" applyFont="1" applyFill="1" applyBorder="1" applyAlignment="1">
      <alignment horizontal="center" vertical="center"/>
    </xf>
    <xf numFmtId="176" fontId="12" fillId="0" borderId="68" xfId="1" applyNumberFormat="1" applyFont="1" applyBorder="1" applyAlignment="1" applyProtection="1">
      <alignment horizontal="left" vertical="center" shrinkToFit="1"/>
      <protection locked="0"/>
    </xf>
    <xf numFmtId="176" fontId="12" fillId="0" borderId="11" xfId="1" applyNumberFormat="1" applyFont="1" applyBorder="1" applyAlignment="1" applyProtection="1">
      <alignment horizontal="left" vertical="center" shrinkToFit="1"/>
      <protection locked="0"/>
    </xf>
    <xf numFmtId="176" fontId="12" fillId="0" borderId="31" xfId="1" applyNumberFormat="1" applyFont="1" applyBorder="1" applyAlignment="1" applyProtection="1">
      <alignment horizontal="left" vertical="center" shrinkToFit="1"/>
      <protection locked="0"/>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4" fillId="2" borderId="50" xfId="1" applyFont="1" applyFill="1" applyBorder="1" applyAlignment="1">
      <alignment horizontal="center" vertical="center" wrapText="1"/>
    </xf>
    <xf numFmtId="0" fontId="12" fillId="0" borderId="1" xfId="1" applyFont="1" applyBorder="1" applyAlignment="1">
      <alignment horizontal="left" vertical="center" indent="1"/>
    </xf>
    <xf numFmtId="0" fontId="12" fillId="0" borderId="26"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51" xfId="1" applyFont="1" applyBorder="1" applyAlignment="1">
      <alignment horizontal="center" vertical="center" wrapText="1"/>
    </xf>
    <xf numFmtId="176" fontId="12" fillId="0" borderId="1" xfId="2" applyNumberFormat="1" applyFont="1" applyBorder="1" applyAlignment="1" applyProtection="1">
      <alignment horizontal="right" vertical="center" shrinkToFit="1"/>
      <protection locked="0"/>
    </xf>
    <xf numFmtId="176" fontId="12" fillId="6" borderId="10" xfId="1" applyNumberFormat="1" applyFont="1" applyFill="1" applyBorder="1" applyAlignment="1" applyProtection="1">
      <alignment horizontal="right" vertical="center" shrinkToFit="1"/>
    </xf>
    <xf numFmtId="176" fontId="12" fillId="6" borderId="11" xfId="1" applyNumberFormat="1" applyFont="1" applyFill="1" applyBorder="1" applyAlignment="1" applyProtection="1">
      <alignment horizontal="right" vertical="center" shrinkToFit="1"/>
    </xf>
    <xf numFmtId="176" fontId="12" fillId="6" borderId="12" xfId="1" applyNumberFormat="1" applyFont="1" applyFill="1" applyBorder="1" applyAlignment="1" applyProtection="1">
      <alignment horizontal="right" vertical="center" shrinkToFit="1"/>
    </xf>
    <xf numFmtId="0" fontId="4" fillId="0" borderId="72"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52" xfId="1" applyFont="1" applyBorder="1" applyAlignment="1">
      <alignment horizontal="center" vertical="center" wrapText="1"/>
    </xf>
    <xf numFmtId="0" fontId="17" fillId="0" borderId="0" xfId="1" applyFont="1" applyBorder="1" applyAlignment="1">
      <alignment horizontal="left" vertical="center" wrapText="1" indent="2"/>
    </xf>
    <xf numFmtId="0" fontId="17" fillId="0" borderId="56" xfId="1" applyFont="1" applyBorder="1" applyAlignment="1">
      <alignment horizontal="left" vertical="center" wrapText="1" indent="2"/>
    </xf>
    <xf numFmtId="0" fontId="12" fillId="0" borderId="52" xfId="1" applyFont="1" applyBorder="1" applyAlignment="1">
      <alignment horizontal="center" vertical="center" textRotation="255" wrapText="1"/>
    </xf>
    <xf numFmtId="0" fontId="12" fillId="0" borderId="30" xfId="1" applyFont="1" applyBorder="1" applyAlignment="1">
      <alignment horizontal="center" vertical="center" textRotation="255" wrapText="1"/>
    </xf>
    <xf numFmtId="0" fontId="12" fillId="0" borderId="54" xfId="1" applyFont="1" applyBorder="1" applyAlignment="1">
      <alignment horizontal="center" vertical="center" textRotation="255" wrapText="1"/>
    </xf>
    <xf numFmtId="0" fontId="12" fillId="0" borderId="13" xfId="1" applyFont="1" applyBorder="1" applyAlignment="1">
      <alignment horizontal="center" vertical="center" textRotation="255" wrapText="1"/>
    </xf>
    <xf numFmtId="0" fontId="12" fillId="0" borderId="1" xfId="1" applyFont="1" applyBorder="1" applyAlignment="1">
      <alignment horizontal="center" vertical="center" textRotation="255" wrapText="1"/>
    </xf>
    <xf numFmtId="0" fontId="12" fillId="0" borderId="14" xfId="1" applyFont="1" applyBorder="1" applyAlignment="1">
      <alignment horizontal="center" vertical="center" textRotation="255" wrapText="1"/>
    </xf>
    <xf numFmtId="0" fontId="12" fillId="0" borderId="13" xfId="1" applyFont="1" applyBorder="1" applyAlignment="1">
      <alignment horizontal="left" vertical="center"/>
    </xf>
    <xf numFmtId="176" fontId="12" fillId="0" borderId="13" xfId="1" applyNumberFormat="1" applyFont="1" applyBorder="1" applyAlignment="1" applyProtection="1">
      <alignment horizontal="right" vertical="center" shrinkToFit="1"/>
      <protection locked="0"/>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176" fontId="12" fillId="0" borderId="1" xfId="1" applyNumberFormat="1" applyFont="1" applyBorder="1" applyAlignment="1" applyProtection="1">
      <alignment horizontal="right" vertical="center" shrinkToFit="1"/>
      <protection locked="0"/>
    </xf>
    <xf numFmtId="0" fontId="10" fillId="0" borderId="10" xfId="1" applyFont="1" applyBorder="1" applyAlignment="1">
      <alignment horizontal="left" vertical="center" shrinkToFit="1"/>
    </xf>
    <xf numFmtId="0" fontId="10" fillId="0" borderId="11" xfId="1" applyFont="1" applyBorder="1" applyAlignment="1">
      <alignment horizontal="left" vertical="center" shrinkToFit="1"/>
    </xf>
    <xf numFmtId="0" fontId="10" fillId="0" borderId="31" xfId="1" applyFont="1" applyBorder="1" applyAlignment="1">
      <alignment horizontal="left" vertical="center" shrinkToFit="1"/>
    </xf>
    <xf numFmtId="176" fontId="12" fillId="6" borderId="14" xfId="2" applyNumberFormat="1" applyFont="1" applyFill="1" applyBorder="1" applyAlignment="1">
      <alignment horizontal="right" vertical="center" shrinkToFit="1"/>
    </xf>
    <xf numFmtId="0" fontId="10" fillId="0" borderId="10" xfId="1" applyFont="1" applyBorder="1" applyAlignment="1">
      <alignment horizontal="left" vertical="center" wrapText="1"/>
    </xf>
    <xf numFmtId="0" fontId="10" fillId="0" borderId="11" xfId="1" applyFont="1" applyBorder="1" applyAlignment="1">
      <alignment horizontal="left" vertical="center"/>
    </xf>
    <xf numFmtId="0" fontId="10" fillId="0" borderId="31" xfId="1" applyFont="1" applyBorder="1" applyAlignment="1">
      <alignment horizontal="left" vertical="center"/>
    </xf>
    <xf numFmtId="0" fontId="12" fillId="0" borderId="14" xfId="1" applyFont="1" applyBorder="1" applyAlignment="1">
      <alignment horizontal="left" vertical="center"/>
    </xf>
    <xf numFmtId="176" fontId="12" fillId="6" borderId="64" xfId="1" applyNumberFormat="1" applyFont="1" applyFill="1" applyBorder="1" applyAlignment="1">
      <alignment horizontal="right" vertical="center" shrinkToFit="1"/>
    </xf>
    <xf numFmtId="176" fontId="12" fillId="6" borderId="63" xfId="1" applyNumberFormat="1" applyFont="1" applyFill="1" applyBorder="1" applyAlignment="1">
      <alignment horizontal="right" vertical="center" shrinkToFit="1"/>
    </xf>
    <xf numFmtId="176" fontId="12" fillId="6" borderId="62" xfId="1" applyNumberFormat="1" applyFont="1" applyFill="1" applyBorder="1" applyAlignment="1">
      <alignment horizontal="right" vertical="center" shrinkToFit="1"/>
    </xf>
    <xf numFmtId="0" fontId="10" fillId="0" borderId="61" xfId="1" applyFont="1" applyBorder="1" applyAlignment="1">
      <alignment horizontal="left" vertical="center"/>
    </xf>
    <xf numFmtId="0" fontId="10" fillId="0" borderId="60" xfId="1" applyFont="1" applyBorder="1" applyAlignment="1">
      <alignment horizontal="left" vertical="center"/>
    </xf>
    <xf numFmtId="0" fontId="10" fillId="0" borderId="59" xfId="1" applyFont="1" applyBorder="1" applyAlignment="1">
      <alignment horizontal="left" vertical="center"/>
    </xf>
    <xf numFmtId="0" fontId="17" fillId="2" borderId="45" xfId="1" applyFont="1" applyFill="1" applyBorder="1" applyAlignment="1">
      <alignment horizontal="center" vertical="center" wrapText="1"/>
    </xf>
    <xf numFmtId="0" fontId="4" fillId="2" borderId="46"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7" xfId="1" applyFont="1" applyFill="1" applyBorder="1" applyAlignment="1">
      <alignment horizontal="center" vertical="center"/>
    </xf>
    <xf numFmtId="176" fontId="12" fillId="0" borderId="26" xfId="1" applyNumberFormat="1" applyFont="1" applyBorder="1" applyAlignment="1" applyProtection="1">
      <alignment horizontal="right" vertical="center" shrinkToFit="1"/>
      <protection locked="0"/>
    </xf>
    <xf numFmtId="0" fontId="10" fillId="0" borderId="26" xfId="1" applyFont="1" applyBorder="1" applyAlignment="1">
      <alignment horizontal="left" vertical="center"/>
    </xf>
    <xf numFmtId="0" fontId="10" fillId="0" borderId="44" xfId="1" applyFont="1" applyBorder="1" applyAlignment="1">
      <alignment horizontal="left" vertical="center"/>
    </xf>
    <xf numFmtId="176" fontId="12" fillId="0" borderId="14" xfId="1" applyNumberFormat="1" applyFont="1" applyBorder="1" applyAlignment="1" applyProtection="1">
      <alignment horizontal="right" vertical="center" shrinkToFit="1"/>
      <protection locked="0"/>
    </xf>
    <xf numFmtId="0" fontId="10" fillId="0" borderId="1" xfId="1" applyFont="1" applyBorder="1" applyAlignment="1">
      <alignment horizontal="left" vertical="center"/>
    </xf>
    <xf numFmtId="0" fontId="10" fillId="0" borderId="32" xfId="1" applyFont="1" applyBorder="1" applyAlignment="1">
      <alignment horizontal="left" vertical="center"/>
    </xf>
    <xf numFmtId="0" fontId="12" fillId="0" borderId="25" xfId="1" applyFont="1" applyBorder="1" applyAlignment="1">
      <alignment horizontal="center" vertical="center" textRotation="255" wrapText="1"/>
    </xf>
    <xf numFmtId="0" fontId="12" fillId="0" borderId="48" xfId="1" applyFont="1" applyBorder="1" applyAlignment="1">
      <alignment horizontal="center" vertical="center" textRotation="255" wrapText="1"/>
    </xf>
    <xf numFmtId="0" fontId="12" fillId="0" borderId="1" xfId="1" applyFont="1" applyBorder="1" applyAlignment="1">
      <alignment horizontal="left" vertical="center" wrapText="1"/>
    </xf>
    <xf numFmtId="0" fontId="12" fillId="0" borderId="51" xfId="1" applyFont="1" applyBorder="1" applyAlignment="1">
      <alignment horizontal="left" vertical="center"/>
    </xf>
    <xf numFmtId="0" fontId="4" fillId="0" borderId="39" xfId="1" applyFont="1" applyBorder="1" applyAlignment="1">
      <alignment horizontal="center" vertical="center" wrapText="1"/>
    </xf>
    <xf numFmtId="0" fontId="12" fillId="0" borderId="16" xfId="1" applyFont="1" applyBorder="1" applyAlignment="1">
      <alignment horizontal="center" vertical="center"/>
    </xf>
    <xf numFmtId="0" fontId="12" fillId="0" borderId="13" xfId="1" applyFont="1" applyBorder="1" applyAlignment="1">
      <alignment horizontal="center" vertical="center"/>
    </xf>
    <xf numFmtId="176" fontId="12" fillId="6" borderId="77" xfId="1" applyNumberFormat="1" applyFont="1" applyFill="1" applyBorder="1" applyAlignment="1" applyProtection="1">
      <alignment horizontal="right" vertical="center" shrinkToFit="1"/>
    </xf>
    <xf numFmtId="176" fontId="12" fillId="6" borderId="31" xfId="1" applyNumberFormat="1" applyFont="1" applyFill="1" applyBorder="1" applyAlignment="1" applyProtection="1">
      <alignment horizontal="right"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176" fontId="12" fillId="0" borderId="68" xfId="1" applyNumberFormat="1" applyFont="1" applyBorder="1" applyAlignment="1" applyProtection="1">
      <alignment horizontal="left" vertical="center" shrinkToFit="1"/>
    </xf>
    <xf numFmtId="176" fontId="12" fillId="0" borderId="11" xfId="1" applyNumberFormat="1" applyFont="1" applyBorder="1" applyAlignment="1" applyProtection="1">
      <alignment horizontal="left" vertical="center" shrinkToFit="1"/>
    </xf>
    <xf numFmtId="176" fontId="12" fillId="0" borderId="31" xfId="1" applyNumberFormat="1" applyFont="1" applyBorder="1" applyAlignment="1" applyProtection="1">
      <alignment horizontal="left" vertical="center" shrinkToFit="1"/>
    </xf>
    <xf numFmtId="176" fontId="12" fillId="0" borderId="68" xfId="1" applyNumberFormat="1" applyFont="1" applyBorder="1" applyAlignment="1" applyProtection="1">
      <alignment horizontal="left" vertical="center"/>
      <protection locked="0"/>
    </xf>
    <xf numFmtId="176" fontId="12" fillId="0" borderId="11" xfId="1" applyNumberFormat="1" applyFont="1" applyBorder="1" applyAlignment="1" applyProtection="1">
      <alignment horizontal="left" vertical="center"/>
      <protection locked="0"/>
    </xf>
    <xf numFmtId="176" fontId="12" fillId="0" borderId="31" xfId="1" applyNumberFormat="1" applyFont="1" applyBorder="1" applyAlignment="1" applyProtection="1">
      <alignment horizontal="left" vertical="center"/>
      <protection locked="0"/>
    </xf>
    <xf numFmtId="176" fontId="12" fillId="0" borderId="127" xfId="1" applyNumberFormat="1" applyFont="1" applyBorder="1" applyAlignment="1" applyProtection="1">
      <alignment horizontal="left" vertical="center"/>
      <protection locked="0"/>
    </xf>
    <xf numFmtId="176" fontId="12" fillId="0" borderId="60" xfId="1" applyNumberFormat="1" applyFont="1" applyBorder="1" applyAlignment="1" applyProtection="1">
      <alignment horizontal="left" vertical="center"/>
      <protection locked="0"/>
    </xf>
    <xf numFmtId="176" fontId="12" fillId="0" borderId="59" xfId="1" applyNumberFormat="1" applyFont="1" applyBorder="1" applyAlignment="1" applyProtection="1">
      <alignment horizontal="left" vertical="center"/>
      <protection locked="0"/>
    </xf>
    <xf numFmtId="0" fontId="12" fillId="0" borderId="40" xfId="1" applyFont="1" applyBorder="1" applyAlignment="1">
      <alignment horizontal="center" vertical="center"/>
    </xf>
    <xf numFmtId="176" fontId="12" fillId="6" borderId="64" xfId="1" applyNumberFormat="1" applyFont="1" applyFill="1" applyBorder="1" applyAlignment="1" applyProtection="1">
      <alignment horizontal="right" vertical="center" shrinkToFit="1"/>
    </xf>
    <xf numFmtId="176" fontId="12" fillId="6" borderId="63" xfId="1" applyNumberFormat="1" applyFont="1" applyFill="1" applyBorder="1" applyAlignment="1" applyProtection="1">
      <alignment horizontal="right" vertical="center" shrinkToFit="1"/>
    </xf>
    <xf numFmtId="176" fontId="12" fillId="6" borderId="62" xfId="1" applyNumberFormat="1" applyFont="1" applyFill="1" applyBorder="1" applyAlignment="1" applyProtection="1">
      <alignment horizontal="right" vertical="center" shrinkToFit="1"/>
    </xf>
    <xf numFmtId="0" fontId="12" fillId="0" borderId="45" xfId="1" applyFont="1" applyBorder="1" applyAlignment="1">
      <alignment horizontal="center" vertical="center"/>
    </xf>
    <xf numFmtId="0" fontId="12" fillId="0" borderId="46" xfId="1" applyFont="1" applyBorder="1" applyAlignment="1">
      <alignment horizontal="center" vertical="center"/>
    </xf>
    <xf numFmtId="176" fontId="12" fillId="6" borderId="55" xfId="1" applyNumberFormat="1" applyFont="1" applyFill="1" applyBorder="1" applyAlignment="1" applyProtection="1">
      <alignment horizontal="right" vertical="center" shrinkToFit="1"/>
    </xf>
    <xf numFmtId="176" fontId="12" fillId="6" borderId="49" xfId="1" applyNumberFormat="1" applyFont="1" applyFill="1" applyBorder="1" applyAlignment="1" applyProtection="1">
      <alignment horizontal="right" vertical="center" shrinkToFit="1"/>
    </xf>
    <xf numFmtId="176" fontId="12" fillId="6" borderId="50" xfId="1" applyNumberFormat="1" applyFont="1" applyFill="1" applyBorder="1" applyAlignment="1" applyProtection="1">
      <alignment horizontal="right" vertical="center" shrinkToFit="1"/>
    </xf>
    <xf numFmtId="176" fontId="12" fillId="0" borderId="65" xfId="1" applyNumberFormat="1" applyFont="1" applyBorder="1" applyAlignment="1" applyProtection="1">
      <alignment horizontal="left" vertical="center"/>
      <protection locked="0"/>
    </xf>
    <xf numFmtId="176" fontId="12" fillId="0" borderId="49" xfId="1" applyNumberFormat="1" applyFont="1" applyBorder="1" applyAlignment="1" applyProtection="1">
      <alignment horizontal="left" vertical="center"/>
      <protection locked="0"/>
    </xf>
    <xf numFmtId="176" fontId="12" fillId="0" borderId="66" xfId="1" applyNumberFormat="1"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4" fillId="0" borderId="0" xfId="1" applyFont="1" applyAlignment="1">
      <alignment horizontal="left" vertical="center" indent="1"/>
    </xf>
    <xf numFmtId="0" fontId="4" fillId="2" borderId="1" xfId="1" applyFont="1" applyFill="1" applyBorder="1" applyAlignment="1">
      <alignment horizontal="center" vertical="center"/>
    </xf>
    <xf numFmtId="0" fontId="12" fillId="0" borderId="75" xfId="1" applyFont="1" applyBorder="1" applyAlignment="1">
      <alignment horizontal="center" vertical="center" wrapText="1"/>
    </xf>
    <xf numFmtId="0" fontId="10" fillId="0" borderId="1" xfId="1" applyFont="1" applyBorder="1" applyAlignment="1">
      <alignment horizontal="left" vertical="center" wrapText="1"/>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0" xfId="1" applyFont="1" applyFill="1" applyBorder="1" applyAlignment="1">
      <alignment horizontal="lef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176" fontId="4" fillId="0" borderId="160" xfId="2" applyNumberFormat="1" applyFont="1" applyFill="1" applyBorder="1" applyAlignment="1" applyProtection="1">
      <alignment horizontal="right" vertical="center" shrinkToFit="1"/>
      <protection locked="0"/>
    </xf>
    <xf numFmtId="0" fontId="14" fillId="0" borderId="160" xfId="1" applyFont="1" applyFill="1" applyBorder="1" applyAlignment="1" applyProtection="1">
      <alignment horizontal="left" vertical="center" shrinkToFit="1"/>
      <protection locked="0"/>
    </xf>
    <xf numFmtId="0" fontId="14" fillId="0" borderId="161" xfId="1" applyFont="1" applyFill="1" applyBorder="1" applyAlignment="1" applyProtection="1">
      <alignment horizontal="left" vertical="center" shrinkToFit="1"/>
      <protection locked="0"/>
    </xf>
    <xf numFmtId="0" fontId="4" fillId="3" borderId="0" xfId="1" applyFont="1" applyFill="1" applyAlignment="1">
      <alignment horizontal="center" vertical="center"/>
    </xf>
    <xf numFmtId="0" fontId="4" fillId="0" borderId="30" xfId="1" applyFont="1" applyFill="1" applyBorder="1" applyAlignment="1">
      <alignment horizontal="left" vertical="center"/>
    </xf>
    <xf numFmtId="0" fontId="4" fillId="0" borderId="1" xfId="1" applyFont="1" applyFill="1" applyBorder="1" applyAlignment="1">
      <alignment horizontal="left" vertical="center"/>
    </xf>
    <xf numFmtId="176" fontId="4" fillId="0" borderId="1" xfId="2" applyNumberFormat="1" applyFont="1" applyFill="1" applyBorder="1" applyAlignment="1" applyProtection="1">
      <alignment horizontal="right" vertical="center" shrinkToFit="1"/>
      <protection locked="0"/>
    </xf>
    <xf numFmtId="0" fontId="14" fillId="0" borderId="158" xfId="1" applyFont="1" applyFill="1" applyBorder="1" applyAlignment="1" applyProtection="1">
      <alignment horizontal="left" vertical="center" shrinkToFit="1"/>
      <protection locked="0"/>
    </xf>
    <xf numFmtId="0" fontId="14" fillId="0" borderId="159" xfId="1" applyFont="1" applyFill="1" applyBorder="1" applyAlignment="1" applyProtection="1">
      <alignment horizontal="left" vertical="center" shrinkToFit="1"/>
      <protection locked="0"/>
    </xf>
    <xf numFmtId="176" fontId="4" fillId="2" borderId="26" xfId="1" applyNumberFormat="1" applyFont="1" applyFill="1" applyBorder="1" applyAlignment="1">
      <alignment horizontal="center" vertical="center" shrinkToFit="1"/>
    </xf>
    <xf numFmtId="0" fontId="18" fillId="2" borderId="26" xfId="1" applyFont="1" applyFill="1" applyBorder="1" applyAlignment="1">
      <alignment horizontal="center" vertical="center" wrapText="1" shrinkToFit="1"/>
    </xf>
    <xf numFmtId="0" fontId="18" fillId="2" borderId="44" xfId="1" applyFont="1" applyFill="1" applyBorder="1" applyAlignment="1">
      <alignment horizontal="center" vertical="center" wrapText="1" shrinkToFit="1"/>
    </xf>
    <xf numFmtId="0" fontId="14" fillId="0" borderId="82" xfId="1" applyFont="1" applyFill="1" applyBorder="1" applyAlignment="1" applyProtection="1">
      <alignment horizontal="center" vertical="center"/>
      <protection locked="0"/>
    </xf>
    <xf numFmtId="0" fontId="14" fillId="0" borderId="126" xfId="1" applyFont="1" applyFill="1" applyBorder="1" applyAlignment="1" applyProtection="1">
      <alignment horizontal="center" vertical="center"/>
      <protection locked="0"/>
    </xf>
    <xf numFmtId="176" fontId="4" fillId="0" borderId="158" xfId="2" applyNumberFormat="1" applyFont="1" applyFill="1" applyBorder="1" applyAlignment="1" applyProtection="1">
      <alignment horizontal="right" vertical="center" shrinkToFit="1"/>
      <protection locked="0"/>
    </xf>
    <xf numFmtId="176" fontId="4" fillId="0" borderId="162" xfId="2" applyNumberFormat="1" applyFont="1" applyFill="1" applyBorder="1" applyAlignment="1" applyProtection="1">
      <alignment horizontal="right" vertical="center" shrinkToFit="1"/>
      <protection locked="0"/>
    </xf>
    <xf numFmtId="0" fontId="14" fillId="0" borderId="162" xfId="1" applyFont="1" applyFill="1" applyBorder="1" applyAlignment="1" applyProtection="1">
      <alignment horizontal="left" vertical="center" shrinkToFit="1"/>
      <protection locked="0"/>
    </xf>
    <xf numFmtId="0" fontId="14" fillId="0" borderId="163" xfId="1" applyFont="1" applyFill="1" applyBorder="1" applyAlignment="1" applyProtection="1">
      <alignment horizontal="left" vertical="center" shrinkToFit="1"/>
      <protection locked="0"/>
    </xf>
    <xf numFmtId="0" fontId="4" fillId="0" borderId="65" xfId="1" applyFont="1" applyFill="1" applyBorder="1" applyAlignment="1">
      <alignment horizontal="left" vertical="center"/>
    </xf>
    <xf numFmtId="0" fontId="4" fillId="0" borderId="49" xfId="1" applyFont="1" applyFill="1" applyBorder="1" applyAlignment="1">
      <alignment horizontal="left" vertical="center"/>
    </xf>
    <xf numFmtId="176" fontId="4" fillId="0" borderId="55" xfId="1" applyNumberFormat="1" applyFont="1" applyFill="1" applyBorder="1" applyAlignment="1" applyProtection="1">
      <alignment horizontal="left" vertical="center" wrapText="1" shrinkToFit="1"/>
      <protection locked="0"/>
    </xf>
    <xf numFmtId="176" fontId="4" fillId="0" borderId="49" xfId="1" applyNumberFormat="1" applyFont="1" applyFill="1" applyBorder="1" applyAlignment="1" applyProtection="1">
      <alignment horizontal="left" vertical="center" wrapText="1" shrinkToFit="1"/>
      <protection locked="0"/>
    </xf>
    <xf numFmtId="176" fontId="4" fillId="0" borderId="66" xfId="1" applyNumberFormat="1" applyFont="1" applyFill="1" applyBorder="1" applyAlignment="1" applyProtection="1">
      <alignment horizontal="left" vertical="center" wrapText="1" shrinkToFit="1"/>
      <protection locked="0"/>
    </xf>
    <xf numFmtId="0" fontId="4" fillId="0" borderId="57"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8" xfId="1" applyFont="1" applyFill="1" applyBorder="1" applyAlignment="1">
      <alignment horizontal="left" vertical="center"/>
    </xf>
    <xf numFmtId="0" fontId="4" fillId="0" borderId="51" xfId="1" applyFont="1" applyFill="1" applyBorder="1" applyAlignment="1">
      <alignment horizontal="left" vertical="center"/>
    </xf>
    <xf numFmtId="176" fontId="4" fillId="6" borderId="51" xfId="2" applyNumberFormat="1" applyFont="1" applyFill="1" applyBorder="1" applyAlignment="1">
      <alignment horizontal="right" vertical="center" shrinkToFit="1"/>
    </xf>
    <xf numFmtId="0" fontId="14" fillId="0" borderId="51" xfId="1" applyFont="1" applyFill="1" applyBorder="1" applyAlignment="1">
      <alignment horizontal="left" vertical="center"/>
    </xf>
    <xf numFmtId="0" fontId="14" fillId="0" borderId="138" xfId="1" applyFont="1" applyFill="1" applyBorder="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6" fontId="12" fillId="0" borderId="1" xfId="1" applyNumberFormat="1" applyFont="1" applyFill="1" applyBorder="1" applyAlignment="1" applyProtection="1">
      <alignment horizontal="right" vertical="center" shrinkToFit="1"/>
      <protection locked="0"/>
    </xf>
    <xf numFmtId="176" fontId="12" fillId="0" borderId="74" xfId="1" applyNumberFormat="1" applyFont="1" applyBorder="1" applyAlignment="1" applyProtection="1">
      <alignment horizontal="left" vertical="center" shrinkToFit="1"/>
      <protection locked="0"/>
    </xf>
    <xf numFmtId="176" fontId="12" fillId="0" borderId="57" xfId="1" applyNumberFormat="1" applyFont="1" applyBorder="1" applyAlignment="1" applyProtection="1">
      <alignment horizontal="left" vertical="center" shrinkToFit="1"/>
      <protection locked="0"/>
    </xf>
    <xf numFmtId="176" fontId="12" fillId="0" borderId="76" xfId="1" applyNumberFormat="1" applyFont="1" applyBorder="1" applyAlignment="1" applyProtection="1">
      <alignment horizontal="left" vertical="center" shrinkToFit="1"/>
      <protection locked="0"/>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176" fontId="12" fillId="0" borderId="82" xfId="1" applyNumberFormat="1" applyFont="1" applyFill="1" applyBorder="1" applyAlignment="1" applyProtection="1">
      <alignment horizontal="right" vertical="center" shrinkToFit="1"/>
      <protection locked="0"/>
    </xf>
    <xf numFmtId="176" fontId="12" fillId="6" borderId="32" xfId="1" applyNumberFormat="1" applyFont="1" applyFill="1" applyBorder="1" applyAlignment="1" applyProtection="1">
      <alignment horizontal="right" vertical="center" shrinkToFit="1"/>
    </xf>
    <xf numFmtId="176" fontId="12" fillId="0" borderId="32" xfId="1" applyNumberFormat="1" applyFont="1" applyFill="1" applyBorder="1" applyAlignment="1" applyProtection="1">
      <alignment horizontal="right" vertical="center" shrinkToFi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176" fontId="12" fillId="0" borderId="10" xfId="1" applyNumberFormat="1" applyFont="1" applyFill="1" applyBorder="1" applyAlignment="1" applyProtection="1">
      <alignment horizontal="right" vertical="center" shrinkToFi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2" fillId="0" borderId="75" xfId="1" applyFont="1" applyBorder="1" applyAlignment="1">
      <alignment horizontal="center" vertical="center"/>
    </xf>
    <xf numFmtId="0" fontId="3" fillId="0" borderId="1" xfId="0" applyFont="1" applyFill="1" applyBorder="1" applyAlignment="1">
      <alignment horizontal="left" vertical="center" shrinkToFit="1"/>
    </xf>
    <xf numFmtId="176" fontId="12" fillId="0" borderId="12" xfId="1" applyNumberFormat="1" applyFont="1" applyFill="1" applyBorder="1" applyAlignment="1" applyProtection="1">
      <alignment horizontal="right" vertical="center" shrinkToFit="1"/>
      <protection locked="0"/>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176" fontId="12" fillId="0" borderId="127" xfId="1" applyNumberFormat="1" applyFont="1" applyBorder="1" applyAlignment="1" applyProtection="1">
      <alignment horizontal="left" vertical="center" shrinkToFit="1"/>
      <protection locked="0"/>
    </xf>
    <xf numFmtId="176" fontId="12" fillId="0" borderId="60" xfId="1" applyNumberFormat="1" applyFont="1" applyBorder="1" applyAlignment="1" applyProtection="1">
      <alignment horizontal="left" vertical="center" shrinkToFit="1"/>
      <protection locked="0"/>
    </xf>
    <xf numFmtId="176" fontId="12" fillId="0" borderId="59" xfId="1" applyNumberFormat="1" applyFont="1" applyBorder="1" applyAlignment="1" applyProtection="1">
      <alignment horizontal="left" vertical="center" shrinkToFit="1"/>
      <protection locked="0"/>
    </xf>
    <xf numFmtId="176" fontId="12" fillId="0" borderId="68" xfId="1" applyNumberFormat="1" applyFont="1" applyFill="1" applyBorder="1" applyAlignment="1" applyProtection="1">
      <alignment horizontal="left" vertical="center" shrinkToFit="1"/>
    </xf>
    <xf numFmtId="176" fontId="12" fillId="0" borderId="11" xfId="1" applyNumberFormat="1" applyFont="1" applyFill="1" applyBorder="1" applyAlignment="1" applyProtection="1">
      <alignment horizontal="left" vertical="center" shrinkToFit="1"/>
    </xf>
    <xf numFmtId="176" fontId="12" fillId="0" borderId="31"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176" fontId="12" fillId="0" borderId="11" xfId="1" applyNumberFormat="1" applyFont="1" applyFill="1" applyBorder="1" applyAlignment="1" applyProtection="1">
      <alignment horizontal="right" vertical="center" shrinkToFit="1"/>
      <protection locked="0"/>
    </xf>
    <xf numFmtId="176" fontId="12" fillId="0" borderId="31" xfId="1" applyNumberFormat="1" applyFont="1" applyFill="1" applyBorder="1" applyAlignment="1" applyProtection="1">
      <alignment horizontal="right" vertical="center" shrinkToFit="1"/>
      <protection locked="0"/>
    </xf>
    <xf numFmtId="0" fontId="3" fillId="0" borderId="27" xfId="0" applyFont="1" applyBorder="1" applyAlignment="1">
      <alignment horizontal="left" vertical="center" indent="2"/>
    </xf>
    <xf numFmtId="0" fontId="3" fillId="0" borderId="28" xfId="0" applyFont="1" applyBorder="1" applyAlignment="1">
      <alignment horizontal="left" vertical="center" indent="2"/>
    </xf>
    <xf numFmtId="0" fontId="3" fillId="0" borderId="58" xfId="0" applyFont="1" applyBorder="1" applyAlignment="1">
      <alignment horizontal="left" vertical="center" indent="2"/>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41" fillId="0" borderId="10" xfId="1" applyFont="1" applyBorder="1" applyAlignment="1">
      <alignment horizontal="left" vertical="center" wrapText="1"/>
    </xf>
    <xf numFmtId="0" fontId="41" fillId="0" borderId="11" xfId="1" applyFont="1" applyBorder="1" applyAlignment="1">
      <alignment horizontal="left" vertical="center" wrapText="1"/>
    </xf>
    <xf numFmtId="0" fontId="41" fillId="0" borderId="12" xfId="1" applyFont="1" applyBorder="1" applyAlignment="1">
      <alignment horizontal="left" vertical="center" wrapText="1"/>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176" fontId="12" fillId="0" borderId="65" xfId="1" applyNumberFormat="1" applyFont="1" applyBorder="1" applyAlignment="1" applyProtection="1">
      <alignment horizontal="left" vertical="center" shrinkToFit="1"/>
      <protection locked="0"/>
    </xf>
    <xf numFmtId="176" fontId="12" fillId="0" borderId="49" xfId="1" applyNumberFormat="1" applyFont="1" applyBorder="1" applyAlignment="1" applyProtection="1">
      <alignment horizontal="left" vertical="center" shrinkToFit="1"/>
      <protection locked="0"/>
    </xf>
    <xf numFmtId="176" fontId="12" fillId="0" borderId="66" xfId="1" applyNumberFormat="1" applyFont="1" applyBorder="1" applyAlignment="1" applyProtection="1">
      <alignment horizontal="left" vertical="center" shrinkToFit="1"/>
      <protection locked="0"/>
    </xf>
    <xf numFmtId="0" fontId="17" fillId="2" borderId="1" xfId="1" applyFont="1" applyFill="1" applyBorder="1" applyAlignment="1">
      <alignment horizontal="center" vertical="center" wrapText="1"/>
    </xf>
    <xf numFmtId="176" fontId="17" fillId="2" borderId="1" xfId="2" applyNumberFormat="1" applyFont="1" applyFill="1" applyBorder="1" applyAlignment="1">
      <alignment horizontal="center" vertical="center" shrinkToFit="1"/>
    </xf>
    <xf numFmtId="0" fontId="17" fillId="0" borderId="1" xfId="1" applyFont="1" applyFill="1" applyBorder="1" applyAlignment="1">
      <alignment horizontal="left" vertical="center" wrapText="1"/>
    </xf>
    <xf numFmtId="177" fontId="17" fillId="0" borderId="1" xfId="1" applyNumberFormat="1" applyFont="1" applyFill="1" applyBorder="1" applyAlignment="1" applyProtection="1">
      <alignment horizontal="right" vertical="center" wrapText="1"/>
      <protection locked="0"/>
    </xf>
    <xf numFmtId="176" fontId="17" fillId="0" borderId="1" xfId="2" applyNumberFormat="1" applyFont="1" applyFill="1" applyBorder="1" applyAlignment="1" applyProtection="1">
      <alignment horizontal="right" vertical="center" shrinkToFit="1"/>
      <protection locked="0"/>
    </xf>
    <xf numFmtId="0" fontId="17" fillId="0" borderId="1" xfId="2" applyNumberFormat="1" applyFont="1" applyFill="1" applyBorder="1" applyAlignment="1" applyProtection="1">
      <alignment horizontal="left" vertical="center" shrinkToFit="1"/>
      <protection locked="0"/>
    </xf>
    <xf numFmtId="0" fontId="17" fillId="0" borderId="13" xfId="1" applyFont="1" applyFill="1" applyBorder="1" applyAlignment="1">
      <alignment horizontal="center" vertical="center" wrapText="1"/>
    </xf>
    <xf numFmtId="176" fontId="17" fillId="6" borderId="143" xfId="2" applyNumberFormat="1" applyFont="1" applyFill="1" applyBorder="1" applyAlignment="1">
      <alignment horizontal="right" vertical="center" shrinkToFit="1"/>
    </xf>
    <xf numFmtId="0" fontId="17" fillId="0" borderId="124" xfId="2" applyNumberFormat="1" applyFont="1" applyFill="1" applyBorder="1" applyAlignment="1">
      <alignment horizontal="center" vertical="center" shrinkToFit="1"/>
    </xf>
    <xf numFmtId="0" fontId="17" fillId="0" borderId="213" xfId="2" applyNumberFormat="1" applyFont="1" applyFill="1" applyBorder="1" applyAlignment="1">
      <alignment horizontal="center" vertical="center" shrinkToFit="1"/>
    </xf>
    <xf numFmtId="0" fontId="17" fillId="0" borderId="125" xfId="2" applyNumberFormat="1" applyFont="1" applyFill="1" applyBorder="1" applyAlignment="1">
      <alignment horizontal="center" vertical="center" shrinkToFit="1"/>
    </xf>
    <xf numFmtId="176" fontId="17" fillId="0" borderId="14" xfId="2" applyNumberFormat="1" applyFont="1" applyFill="1" applyBorder="1" applyAlignment="1" applyProtection="1">
      <alignment horizontal="right" vertical="center" shrinkToFit="1"/>
      <protection locked="0"/>
    </xf>
    <xf numFmtId="0" fontId="17" fillId="0" borderId="1" xfId="1" applyFont="1" applyFill="1" applyBorder="1" applyAlignment="1">
      <alignment horizontal="center" vertical="center" wrapText="1"/>
    </xf>
    <xf numFmtId="176" fontId="17" fillId="2" borderId="10" xfId="2" applyNumberFormat="1" applyFont="1" applyFill="1" applyBorder="1" applyAlignment="1">
      <alignment horizontal="center" vertical="center" shrinkToFit="1"/>
    </xf>
    <xf numFmtId="176" fontId="17" fillId="2" borderId="11" xfId="2" applyNumberFormat="1" applyFont="1" applyFill="1" applyBorder="1" applyAlignment="1">
      <alignment horizontal="center" vertical="center" shrinkToFit="1"/>
    </xf>
    <xf numFmtId="176" fontId="17" fillId="2" borderId="12" xfId="2" applyNumberFormat="1" applyFont="1" applyFill="1" applyBorder="1" applyAlignment="1">
      <alignment horizontal="center" vertical="center" shrinkToFit="1"/>
    </xf>
    <xf numFmtId="176" fontId="17" fillId="6" borderId="1" xfId="1" applyNumberFormat="1" applyFont="1" applyFill="1" applyBorder="1" applyAlignment="1">
      <alignment horizontal="right" vertical="center" wrapText="1"/>
    </xf>
    <xf numFmtId="176" fontId="17" fillId="0" borderId="10" xfId="2" applyNumberFormat="1" applyFont="1" applyFill="1" applyBorder="1" applyAlignment="1" applyProtection="1">
      <alignment horizontal="center" vertical="center" shrinkToFit="1"/>
      <protection locked="0"/>
    </xf>
    <xf numFmtId="176" fontId="17" fillId="0" borderId="11" xfId="2" applyNumberFormat="1" applyFont="1" applyFill="1" applyBorder="1" applyAlignment="1" applyProtection="1">
      <alignment horizontal="center" vertical="center" shrinkToFit="1"/>
      <protection locked="0"/>
    </xf>
    <xf numFmtId="177" fontId="17" fillId="0" borderId="11" xfId="2" applyNumberFormat="1" applyFont="1" applyFill="1" applyBorder="1" applyAlignment="1" applyProtection="1">
      <alignment horizontal="center" vertical="center" shrinkToFit="1"/>
      <protection locked="0"/>
    </xf>
    <xf numFmtId="188" fontId="17" fillId="0" borderId="11" xfId="2" applyNumberFormat="1" applyFont="1" applyFill="1" applyBorder="1" applyAlignment="1" applyProtection="1">
      <alignment horizontal="center" vertical="center" shrinkToFit="1"/>
      <protection locked="0"/>
    </xf>
    <xf numFmtId="0" fontId="17" fillId="0" borderId="11" xfId="2" applyNumberFormat="1" applyFont="1" applyFill="1" applyBorder="1" applyAlignment="1" applyProtection="1">
      <alignment horizontal="center" vertical="center" shrinkToFit="1"/>
      <protection locked="0"/>
    </xf>
    <xf numFmtId="0" fontId="17" fillId="0" borderId="12" xfId="2" applyNumberFormat="1" applyFont="1" applyFill="1" applyBorder="1" applyAlignment="1" applyProtection="1">
      <alignment horizontal="center" vertical="center" shrinkToFit="1"/>
      <protection locked="0"/>
    </xf>
    <xf numFmtId="176" fontId="17" fillId="2" borderId="10" xfId="1" applyNumberFormat="1" applyFont="1" applyFill="1" applyBorder="1" applyAlignment="1">
      <alignment horizontal="left" vertical="center" wrapText="1"/>
    </xf>
    <xf numFmtId="176" fontId="17" fillId="2" borderId="11" xfId="1" applyNumberFormat="1" applyFont="1" applyFill="1" applyBorder="1" applyAlignment="1">
      <alignment horizontal="left" vertical="center" wrapText="1"/>
    </xf>
    <xf numFmtId="176" fontId="17" fillId="2" borderId="12" xfId="1" applyNumberFormat="1" applyFont="1" applyFill="1" applyBorder="1" applyAlignment="1">
      <alignment horizontal="left" vertical="center" wrapText="1"/>
    </xf>
    <xf numFmtId="0" fontId="17" fillId="2" borderId="148" xfId="1" applyFont="1" applyFill="1" applyBorder="1" applyAlignment="1">
      <alignment horizontal="left" vertical="center" wrapText="1"/>
    </xf>
    <xf numFmtId="0" fontId="17" fillId="2" borderId="146" xfId="1" applyFont="1" applyFill="1" applyBorder="1" applyAlignment="1">
      <alignment horizontal="left" vertical="center" wrapText="1"/>
    </xf>
    <xf numFmtId="0" fontId="17" fillId="2" borderId="147" xfId="1" applyFont="1" applyFill="1" applyBorder="1" applyAlignment="1">
      <alignment horizontal="left" vertical="center" wrapText="1"/>
    </xf>
    <xf numFmtId="0" fontId="17" fillId="0" borderId="156" xfId="1" applyFont="1" applyFill="1" applyBorder="1" applyAlignment="1" applyProtection="1">
      <alignment horizontal="left" vertical="center" shrinkToFit="1"/>
      <protection locked="0"/>
    </xf>
    <xf numFmtId="0" fontId="17" fillId="0" borderId="154" xfId="1" applyFont="1" applyFill="1" applyBorder="1" applyAlignment="1" applyProtection="1">
      <alignment horizontal="left" vertical="center" shrinkToFit="1"/>
      <protection locked="0"/>
    </xf>
    <xf numFmtId="0" fontId="17" fillId="0" borderId="155" xfId="1" applyFont="1" applyFill="1" applyBorder="1" applyAlignment="1" applyProtection="1">
      <alignment horizontal="left" vertical="center" shrinkToFit="1"/>
      <protection locked="0"/>
    </xf>
    <xf numFmtId="0" fontId="12" fillId="0" borderId="156" xfId="1" applyFont="1" applyFill="1" applyBorder="1" applyAlignment="1" applyProtection="1">
      <alignment horizontal="left" vertical="center" shrinkToFit="1"/>
      <protection locked="0"/>
    </xf>
    <xf numFmtId="0" fontId="12" fillId="0" borderId="154" xfId="1" applyFont="1" applyFill="1" applyBorder="1" applyAlignment="1" applyProtection="1">
      <alignment horizontal="left" vertical="center" shrinkToFit="1"/>
      <protection locked="0"/>
    </xf>
    <xf numFmtId="0" fontId="12" fillId="0" borderId="155" xfId="1" applyFont="1" applyFill="1" applyBorder="1" applyAlignment="1" applyProtection="1">
      <alignment horizontal="left" vertical="center" shrinkToFit="1"/>
      <protection locked="0"/>
    </xf>
    <xf numFmtId="0" fontId="17" fillId="2" borderId="148" xfId="1" applyFont="1" applyFill="1" applyBorder="1" applyAlignment="1" applyProtection="1">
      <alignment horizontal="left" vertical="center" wrapText="1"/>
    </xf>
    <xf numFmtId="0" fontId="17" fillId="2" borderId="146" xfId="1" applyFont="1" applyFill="1" applyBorder="1" applyAlignment="1" applyProtection="1">
      <alignment horizontal="left" vertical="center" wrapText="1"/>
    </xf>
    <xf numFmtId="0" fontId="17" fillId="2" borderId="147" xfId="1" applyFont="1" applyFill="1" applyBorder="1" applyAlignment="1" applyProtection="1">
      <alignment horizontal="left" vertical="center" wrapText="1"/>
    </xf>
    <xf numFmtId="0" fontId="17" fillId="0" borderId="1" xfId="1" applyNumberFormat="1" applyFont="1" applyFill="1" applyBorder="1" applyAlignment="1" applyProtection="1">
      <alignment horizontal="left" vertical="center" shrinkToFit="1"/>
      <protection locked="0"/>
    </xf>
    <xf numFmtId="189" fontId="17" fillId="0" borderId="1" xfId="1" applyNumberFormat="1" applyFont="1" applyFill="1" applyBorder="1" applyAlignment="1" applyProtection="1">
      <alignment horizontal="center" vertical="center"/>
      <protection locked="0"/>
    </xf>
    <xf numFmtId="0" fontId="18" fillId="2" borderId="1" xfId="1" applyFont="1" applyFill="1" applyBorder="1" applyAlignment="1">
      <alignment horizontal="center" vertical="center" shrinkToFit="1"/>
    </xf>
    <xf numFmtId="0" fontId="10" fillId="2" borderId="1" xfId="1" applyFont="1" applyFill="1" applyBorder="1" applyAlignment="1">
      <alignment horizontal="center" vertical="center" wrapText="1" shrinkToFit="1"/>
    </xf>
    <xf numFmtId="176" fontId="17" fillId="0" borderId="1" xfId="2" applyNumberFormat="1" applyFont="1" applyFill="1" applyBorder="1" applyAlignment="1">
      <alignment horizontal="center" vertical="center" shrinkToFit="1"/>
    </xf>
    <xf numFmtId="0" fontId="17" fillId="0" borderId="1" xfId="1" applyFont="1" applyFill="1" applyBorder="1" applyAlignment="1" applyProtection="1">
      <alignment horizontal="left" vertical="center" wrapText="1"/>
      <protection locked="0"/>
    </xf>
    <xf numFmtId="176" fontId="17" fillId="0" borderId="1" xfId="1" applyNumberFormat="1" applyFont="1" applyFill="1" applyBorder="1" applyAlignment="1" applyProtection="1">
      <alignment horizontal="right" vertical="center" wrapText="1"/>
      <protection locked="0"/>
    </xf>
    <xf numFmtId="191" fontId="17" fillId="0" borderId="10" xfId="2" applyNumberFormat="1" applyFont="1" applyFill="1" applyBorder="1" applyAlignment="1" applyProtection="1">
      <alignment horizontal="center" vertical="center" shrinkToFit="1"/>
      <protection locked="0"/>
    </xf>
    <xf numFmtId="191" fontId="17" fillId="0" borderId="11" xfId="2" applyNumberFormat="1" applyFont="1" applyFill="1" applyBorder="1" applyAlignment="1" applyProtection="1">
      <alignment horizontal="center" vertical="center" shrinkToFit="1"/>
      <protection locked="0"/>
    </xf>
    <xf numFmtId="191" fontId="17" fillId="0" borderId="12" xfId="2" applyNumberFormat="1" applyFont="1" applyFill="1" applyBorder="1" applyAlignment="1" applyProtection="1">
      <alignment horizontal="center" vertical="center" shrinkToFit="1"/>
      <protection locked="0"/>
    </xf>
    <xf numFmtId="0" fontId="17" fillId="0" borderId="152" xfId="1" applyFont="1" applyFill="1" applyBorder="1" applyAlignment="1" applyProtection="1">
      <alignment horizontal="left" vertical="center" shrinkToFit="1"/>
      <protection locked="0"/>
    </xf>
    <xf numFmtId="0" fontId="17" fillId="0" borderId="150" xfId="1" applyFont="1" applyFill="1" applyBorder="1" applyAlignment="1" applyProtection="1">
      <alignment horizontal="left" vertical="center" shrinkToFit="1"/>
      <protection locked="0"/>
    </xf>
    <xf numFmtId="189" fontId="17" fillId="0" borderId="165" xfId="1" applyNumberFormat="1" applyFont="1" applyFill="1" applyBorder="1" applyAlignment="1" applyProtection="1">
      <alignment horizontal="center" vertical="center" wrapText="1"/>
      <protection locked="0"/>
    </xf>
    <xf numFmtId="189" fontId="17" fillId="0" borderId="150" xfId="1" applyNumberFormat="1" applyFont="1" applyFill="1" applyBorder="1" applyAlignment="1" applyProtection="1">
      <alignment horizontal="center" vertical="center" wrapText="1"/>
      <protection locked="0"/>
    </xf>
    <xf numFmtId="189" fontId="17" fillId="0" borderId="151" xfId="1" applyNumberFormat="1" applyFont="1" applyFill="1" applyBorder="1" applyAlignment="1" applyProtection="1">
      <alignment horizontal="center" vertical="center" wrapText="1"/>
      <protection locked="0"/>
    </xf>
    <xf numFmtId="176" fontId="17" fillId="6" borderId="143" xfId="1" applyNumberFormat="1" applyFont="1" applyFill="1" applyBorder="1" applyAlignment="1">
      <alignment horizontal="right" vertical="center" wrapText="1"/>
    </xf>
    <xf numFmtId="176" fontId="17" fillId="0" borderId="12" xfId="2" applyNumberFormat="1" applyFont="1" applyFill="1" applyBorder="1" applyAlignment="1" applyProtection="1">
      <alignment horizontal="center" vertical="center" shrinkToFit="1"/>
      <protection locked="0"/>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189" fontId="17" fillId="0" borderId="171" xfId="1" applyNumberFormat="1" applyFont="1" applyFill="1" applyBorder="1" applyAlignment="1">
      <alignment horizontal="center" vertical="center" wrapText="1"/>
    </xf>
    <xf numFmtId="189" fontId="17" fillId="0" borderId="11" xfId="1" applyNumberFormat="1" applyFont="1" applyFill="1" applyBorder="1" applyAlignment="1">
      <alignment horizontal="center" vertical="center" wrapText="1"/>
    </xf>
    <xf numFmtId="189" fontId="17" fillId="0" borderId="12" xfId="1" applyNumberFormat="1" applyFont="1" applyFill="1" applyBorder="1" applyAlignment="1">
      <alignment horizontal="center" vertical="center" wrapText="1"/>
    </xf>
    <xf numFmtId="0" fontId="17" fillId="0" borderId="168" xfId="1" applyFont="1" applyFill="1" applyBorder="1" applyAlignment="1" applyProtection="1">
      <alignment horizontal="left" vertical="center" shrinkToFit="1"/>
      <protection locked="0"/>
    </xf>
    <xf numFmtId="0" fontId="17" fillId="0" borderId="164" xfId="1" applyFont="1" applyFill="1" applyBorder="1" applyAlignment="1" applyProtection="1">
      <alignment horizontal="left" vertical="center" shrinkToFit="1"/>
      <protection locked="0"/>
    </xf>
    <xf numFmtId="189" fontId="17" fillId="0" borderId="169" xfId="1" applyNumberFormat="1" applyFont="1" applyFill="1" applyBorder="1" applyAlignment="1" applyProtection="1">
      <alignment horizontal="center" vertical="center" wrapText="1"/>
      <protection locked="0"/>
    </xf>
    <xf numFmtId="189" fontId="17" fillId="0" borderId="164" xfId="1" applyNumberFormat="1" applyFont="1" applyFill="1" applyBorder="1" applyAlignment="1" applyProtection="1">
      <alignment horizontal="center" vertical="center" wrapText="1"/>
      <protection locked="0"/>
    </xf>
    <xf numFmtId="189" fontId="17" fillId="0" borderId="170" xfId="1" applyNumberFormat="1" applyFont="1" applyFill="1" applyBorder="1" applyAlignment="1" applyProtection="1">
      <alignment horizontal="center" vertical="center" wrapText="1"/>
      <protection locked="0"/>
    </xf>
    <xf numFmtId="176" fontId="17" fillId="0" borderId="14" xfId="1" applyNumberFormat="1" applyFont="1" applyFill="1" applyBorder="1" applyAlignment="1" applyProtection="1">
      <alignment horizontal="right" vertical="center" wrapText="1"/>
      <protection locked="0"/>
    </xf>
    <xf numFmtId="189" fontId="17" fillId="0" borderId="166" xfId="1" applyNumberFormat="1" applyFont="1" applyFill="1" applyBorder="1" applyAlignment="1" applyProtection="1">
      <alignment horizontal="center" vertical="center" wrapText="1"/>
      <protection locked="0"/>
    </xf>
    <xf numFmtId="189" fontId="17" fillId="0" borderId="154" xfId="1" applyNumberFormat="1" applyFont="1" applyFill="1" applyBorder="1" applyAlignment="1" applyProtection="1">
      <alignment horizontal="center" vertical="center" wrapText="1"/>
      <protection locked="0"/>
    </xf>
    <xf numFmtId="189" fontId="17" fillId="0" borderId="155" xfId="1"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1" xfId="0" applyFont="1" applyBorder="1" applyAlignment="1" applyProtection="1">
      <alignment horizontal="center" vertical="center" shrinkToFit="1"/>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pplyProtection="1">
      <alignment vertical="center" wrapText="1"/>
      <protection locked="0"/>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0" borderId="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 xfId="0" applyFont="1" applyBorder="1" applyAlignment="1">
      <alignment horizontal="left" vertical="center" shrinkToFit="1"/>
    </xf>
    <xf numFmtId="0" fontId="4" fillId="7" borderId="1" xfId="0" quotePrefix="1" applyFont="1" applyFill="1" applyBorder="1" applyAlignment="1">
      <alignment horizontal="center" vertical="center"/>
    </xf>
    <xf numFmtId="186" fontId="4" fillId="6" borderId="10" xfId="0" applyNumberFormat="1" applyFont="1" applyFill="1" applyBorder="1" applyAlignment="1">
      <alignment horizontal="right" vertical="center" shrinkToFit="1"/>
    </xf>
    <xf numFmtId="186" fontId="4" fillId="6" borderId="12" xfId="0" applyNumberFormat="1" applyFont="1" applyFill="1" applyBorder="1" applyAlignment="1">
      <alignment horizontal="right" vertical="center" shrinkToFit="1"/>
    </xf>
    <xf numFmtId="186" fontId="4" fillId="0" borderId="10" xfId="0" applyNumberFormat="1" applyFont="1" applyBorder="1" applyAlignment="1" applyProtection="1">
      <alignment horizontal="right" vertical="center"/>
      <protection locked="0"/>
    </xf>
    <xf numFmtId="186" fontId="4" fillId="0" borderId="12" xfId="0" applyNumberFormat="1" applyFont="1" applyBorder="1" applyAlignment="1" applyProtection="1">
      <alignment horizontal="right" vertical="center"/>
      <protection locked="0"/>
    </xf>
    <xf numFmtId="0" fontId="4" fillId="0" borderId="12" xfId="0" applyFont="1" applyBorder="1" applyAlignment="1">
      <alignment horizontal="left" vertical="center" shrinkToFit="1"/>
    </xf>
    <xf numFmtId="0" fontId="4" fillId="7" borderId="10" xfId="0" quotePrefix="1" applyFont="1" applyFill="1" applyBorder="1" applyAlignment="1">
      <alignment horizontal="center" vertical="center"/>
    </xf>
    <xf numFmtId="0" fontId="4" fillId="7" borderId="12" xfId="0" quotePrefix="1" applyFont="1" applyFill="1" applyBorder="1" applyAlignment="1">
      <alignment horizontal="center" vertical="center"/>
    </xf>
    <xf numFmtId="20" fontId="4" fillId="7" borderId="1" xfId="0" quotePrefix="1" applyNumberFormat="1" applyFont="1" applyFill="1" applyBorder="1" applyAlignment="1">
      <alignment horizontal="center" vertical="center"/>
    </xf>
    <xf numFmtId="177" fontId="4" fillId="6" borderId="10" xfId="0" applyNumberFormat="1" applyFont="1" applyFill="1" applyBorder="1" applyAlignment="1">
      <alignment horizontal="right" vertical="center" shrinkToFit="1"/>
    </xf>
    <xf numFmtId="177" fontId="4" fillId="6" borderId="12" xfId="0" applyNumberFormat="1" applyFont="1" applyFill="1" applyBorder="1" applyAlignment="1">
      <alignment horizontal="right" vertical="center" shrinkToFit="1"/>
    </xf>
    <xf numFmtId="177" fontId="4" fillId="0" borderId="124" xfId="0" applyNumberFormat="1" applyFont="1" applyBorder="1" applyAlignment="1" applyProtection="1">
      <alignment horizontal="center" vertical="center"/>
      <protection locked="0"/>
    </xf>
    <xf numFmtId="177" fontId="4" fillId="0" borderId="125"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82" xfId="0" applyFont="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177" fontId="4" fillId="6" borderId="10" xfId="0" applyNumberFormat="1" applyFont="1" applyFill="1" applyBorder="1" applyAlignment="1">
      <alignment horizontal="right" vertical="center"/>
    </xf>
    <xf numFmtId="177" fontId="4" fillId="6" borderId="12" xfId="0" applyNumberFormat="1" applyFont="1" applyFill="1" applyBorder="1" applyAlignment="1">
      <alignment horizontal="right" vertical="center"/>
    </xf>
    <xf numFmtId="177" fontId="4" fillId="0" borderId="10" xfId="0" applyNumberFormat="1" applyFont="1" applyFill="1" applyBorder="1" applyAlignment="1" applyProtection="1">
      <alignment horizontal="right" vertical="center"/>
      <protection locked="0"/>
    </xf>
    <xf numFmtId="177" fontId="4" fillId="0" borderId="12" xfId="0" applyNumberFormat="1" applyFont="1" applyFill="1" applyBorder="1" applyAlignment="1" applyProtection="1">
      <alignment horizontal="right" vertical="center"/>
      <protection locked="0"/>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7" fontId="4" fillId="6" borderId="11" xfId="0" applyNumberFormat="1" applyFont="1" applyFill="1" applyBorder="1" applyAlignment="1">
      <alignment horizontal="right" vertical="center" shrinkToFit="1"/>
    </xf>
    <xf numFmtId="186" fontId="4" fillId="0" borderId="124" xfId="0" applyNumberFormat="1" applyFont="1" applyBorder="1" applyAlignment="1">
      <alignment horizontal="center" vertical="center"/>
    </xf>
    <xf numFmtId="186" fontId="4" fillId="0" borderId="125" xfId="0" applyNumberFormat="1" applyFont="1" applyBorder="1" applyAlignment="1">
      <alignment horizontal="center" vertical="center"/>
    </xf>
    <xf numFmtId="0" fontId="4" fillId="0" borderId="8" xfId="0" applyFont="1" applyBorder="1" applyAlignment="1">
      <alignment vertical="top" wrapText="1"/>
    </xf>
    <xf numFmtId="0" fontId="4" fillId="0" borderId="1" xfId="0" applyFont="1" applyFill="1" applyBorder="1" applyAlignment="1">
      <alignment horizontal="left" vertical="center"/>
    </xf>
    <xf numFmtId="0" fontId="4" fillId="0" borderId="82" xfId="0" applyFont="1" applyFill="1" applyBorder="1" applyAlignment="1">
      <alignment horizontal="center" vertical="center"/>
    </xf>
    <xf numFmtId="177" fontId="4" fillId="0" borderId="124" xfId="0" applyNumberFormat="1" applyFont="1" applyFill="1" applyBorder="1" applyAlignment="1" applyProtection="1">
      <alignment horizontal="center" vertical="center"/>
      <protection locked="0"/>
    </xf>
    <xf numFmtId="177" fontId="4" fillId="0" borderId="125" xfId="0" applyNumberFormat="1" applyFont="1" applyFill="1" applyBorder="1" applyAlignment="1" applyProtection="1">
      <alignment horizontal="center" vertical="center"/>
      <protection locked="0"/>
    </xf>
    <xf numFmtId="0" fontId="4" fillId="0" borderId="3" xfId="0" applyFont="1" applyBorder="1" applyAlignment="1">
      <alignment horizontal="left" vertical="center"/>
    </xf>
    <xf numFmtId="0" fontId="4" fillId="0" borderId="10" xfId="0" applyFont="1" applyBorder="1" applyAlignment="1">
      <alignment horizontal="left" vertical="center" shrinkToFit="1"/>
    </xf>
    <xf numFmtId="0" fontId="38" fillId="10" borderId="127" xfId="0" applyFont="1" applyFill="1" applyBorder="1" applyAlignment="1" applyProtection="1">
      <alignment horizontal="center" vertical="center"/>
      <protection locked="0"/>
    </xf>
    <xf numFmtId="0" fontId="38" fillId="10" borderId="59" xfId="0" applyFont="1" applyFill="1" applyBorder="1" applyAlignment="1" applyProtection="1">
      <alignment horizontal="center" vertical="center"/>
      <protection locked="0"/>
    </xf>
    <xf numFmtId="0" fontId="38" fillId="10" borderId="68" xfId="0" applyFont="1" applyFill="1" applyBorder="1" applyAlignment="1" applyProtection="1">
      <alignment horizontal="center" vertical="center"/>
      <protection locked="0"/>
    </xf>
    <xf numFmtId="0" fontId="38" fillId="10" borderId="31" xfId="0" applyFont="1" applyFill="1" applyBorder="1" applyAlignment="1" applyProtection="1">
      <alignment horizontal="center" vertical="center"/>
      <protection locked="0"/>
    </xf>
    <xf numFmtId="0" fontId="38" fillId="2" borderId="71" xfId="0" applyFont="1" applyFill="1" applyBorder="1" applyAlignment="1">
      <alignment horizontal="left" vertical="center"/>
    </xf>
    <xf numFmtId="0" fontId="38" fillId="2" borderId="28" xfId="0" applyFont="1" applyFill="1" applyBorder="1" applyAlignment="1">
      <alignment horizontal="left" vertical="center"/>
    </xf>
    <xf numFmtId="0" fontId="38" fillId="2" borderId="29" xfId="0" applyFont="1" applyFill="1" applyBorder="1" applyAlignment="1">
      <alignment horizontal="left" vertical="center"/>
    </xf>
    <xf numFmtId="0" fontId="38" fillId="10" borderId="71" xfId="0" applyFont="1" applyFill="1" applyBorder="1" applyAlignment="1" applyProtection="1">
      <alignment horizontal="center" vertical="center"/>
      <protection locked="0"/>
    </xf>
    <xf numFmtId="0" fontId="38" fillId="10" borderId="29" xfId="0" applyFont="1" applyFill="1" applyBorder="1" applyAlignment="1" applyProtection="1">
      <alignment horizontal="center" vertical="center"/>
      <protection locked="0"/>
    </xf>
    <xf numFmtId="0" fontId="38" fillId="0" borderId="65" xfId="0" applyFont="1" applyFill="1" applyBorder="1" applyAlignment="1">
      <alignment horizontal="distributed" vertical="center" indent="1"/>
    </xf>
    <xf numFmtId="0" fontId="38" fillId="0" borderId="66" xfId="0" applyFont="1" applyFill="1" applyBorder="1" applyAlignment="1">
      <alignment horizontal="distributed" vertical="center" indent="1"/>
    </xf>
    <xf numFmtId="0" fontId="2" fillId="0" borderId="179" xfId="0" applyFont="1" applyBorder="1" applyAlignment="1">
      <alignment horizontal="center" vertical="center"/>
    </xf>
    <xf numFmtId="0" fontId="2" fillId="0" borderId="157" xfId="0" applyFont="1" applyBorder="1" applyAlignment="1">
      <alignment horizontal="center" vertical="center"/>
    </xf>
    <xf numFmtId="0" fontId="2" fillId="0" borderId="180" xfId="0" applyFont="1" applyBorder="1" applyAlignment="1">
      <alignment horizontal="center" vertical="center"/>
    </xf>
    <xf numFmtId="0" fontId="38" fillId="0" borderId="7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2" fillId="0" borderId="181" xfId="0" applyFont="1" applyBorder="1" applyAlignment="1">
      <alignment horizontal="center" vertical="center"/>
    </xf>
    <xf numFmtId="0" fontId="2" fillId="0" borderId="0" xfId="0" applyFont="1" applyBorder="1" applyAlignment="1">
      <alignment horizontal="center" vertical="center"/>
    </xf>
    <xf numFmtId="0" fontId="38" fillId="0" borderId="109" xfId="0" applyFont="1" applyBorder="1" applyAlignment="1">
      <alignment horizontal="center" vertical="center"/>
    </xf>
    <xf numFmtId="0" fontId="38" fillId="0" borderId="0" xfId="0" applyFont="1" applyBorder="1" applyAlignment="1">
      <alignment horizontal="center" vertical="center"/>
    </xf>
    <xf numFmtId="0" fontId="38" fillId="0" borderId="85" xfId="0" applyFont="1" applyBorder="1" applyAlignment="1">
      <alignment horizontal="center" vertical="center"/>
    </xf>
    <xf numFmtId="0" fontId="38" fillId="0" borderId="74" xfId="0" applyFont="1" applyBorder="1" applyAlignment="1">
      <alignment horizontal="center" vertical="center"/>
    </xf>
    <xf numFmtId="0" fontId="38" fillId="0" borderId="57" xfId="0" applyFont="1" applyBorder="1" applyAlignment="1">
      <alignment horizontal="center" vertical="center"/>
    </xf>
    <xf numFmtId="0" fontId="38" fillId="0" borderId="106" xfId="0" applyFont="1" applyBorder="1" applyAlignment="1">
      <alignment horizontal="center" vertical="center"/>
    </xf>
    <xf numFmtId="0" fontId="38" fillId="0" borderId="56" xfId="0" applyFont="1" applyBorder="1" applyAlignment="1">
      <alignment horizontal="center" vertical="center"/>
    </xf>
    <xf numFmtId="0" fontId="38" fillId="6" borderId="65" xfId="0" applyFont="1" applyFill="1" applyBorder="1" applyAlignment="1">
      <alignment horizontal="center" vertical="center"/>
    </xf>
    <xf numFmtId="0" fontId="38" fillId="6" borderId="49" xfId="0" applyFont="1" applyFill="1" applyBorder="1" applyAlignment="1">
      <alignment horizontal="center" vertical="center"/>
    </xf>
    <xf numFmtId="0" fontId="38" fillId="6" borderId="66" xfId="0" applyFont="1" applyFill="1" applyBorder="1" applyAlignment="1">
      <alignment horizontal="center" vertical="center"/>
    </xf>
    <xf numFmtId="0" fontId="37" fillId="0" borderId="0" xfId="0" applyFont="1" applyBorder="1" applyAlignment="1">
      <alignment horizontal="center" vertical="center"/>
    </xf>
    <xf numFmtId="0" fontId="38" fillId="0" borderId="128" xfId="0" applyFont="1" applyBorder="1" applyAlignment="1">
      <alignment horizontal="center" vertical="center"/>
    </xf>
    <xf numFmtId="0" fontId="38" fillId="0" borderId="130"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10" borderId="127" xfId="0" applyFont="1" applyFill="1" applyBorder="1" applyAlignment="1">
      <alignment horizontal="center" vertical="center"/>
    </xf>
    <xf numFmtId="0" fontId="38" fillId="10" borderId="59" xfId="0" applyFont="1" applyFill="1" applyBorder="1" applyAlignment="1">
      <alignment horizontal="center" vertical="center"/>
    </xf>
    <xf numFmtId="0" fontId="38" fillId="10" borderId="68" xfId="0" applyFont="1" applyFill="1" applyBorder="1" applyAlignment="1">
      <alignment horizontal="center" vertical="center"/>
    </xf>
    <xf numFmtId="0" fontId="38" fillId="10" borderId="31" xfId="0" applyFont="1" applyFill="1" applyBorder="1" applyAlignment="1">
      <alignment horizontal="center" vertical="center"/>
    </xf>
    <xf numFmtId="0" fontId="38" fillId="0" borderId="65" xfId="0" applyFont="1" applyBorder="1" applyAlignment="1">
      <alignment horizontal="center" vertical="center"/>
    </xf>
    <xf numFmtId="0" fontId="38" fillId="0" borderId="49" xfId="0" applyFont="1" applyBorder="1" applyAlignment="1">
      <alignment horizontal="center" vertical="center"/>
    </xf>
    <xf numFmtId="0" fontId="38" fillId="0" borderId="66" xfId="0" applyFont="1" applyBorder="1" applyAlignment="1">
      <alignment horizontal="center" vertical="center"/>
    </xf>
    <xf numFmtId="0" fontId="38" fillId="2" borderId="74" xfId="0" applyFont="1" applyFill="1" applyBorder="1" applyAlignment="1">
      <alignment horizontal="left" vertical="center"/>
    </xf>
    <xf numFmtId="0" fontId="38" fillId="2" borderId="57" xfId="0" applyFont="1" applyFill="1" applyBorder="1" applyAlignment="1">
      <alignment horizontal="left" vertical="center"/>
    </xf>
    <xf numFmtId="0" fontId="38" fillId="10" borderId="71" xfId="0" applyFont="1" applyFill="1" applyBorder="1" applyAlignment="1">
      <alignment horizontal="center" vertical="center"/>
    </xf>
    <xf numFmtId="0" fontId="38" fillId="10" borderId="29" xfId="0" applyFont="1" applyFill="1" applyBorder="1" applyAlignment="1">
      <alignment horizontal="center" vertical="center"/>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4" fillId="0" borderId="8" xfId="0" applyFont="1" applyBorder="1" applyAlignment="1">
      <alignment vertical="center" shrinkToFit="1"/>
    </xf>
    <xf numFmtId="0" fontId="4" fillId="0" borderId="6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0" xfId="0" applyFont="1" applyAlignment="1">
      <alignment vertical="center" wrapText="1"/>
    </xf>
    <xf numFmtId="0" fontId="4" fillId="0" borderId="8" xfId="0" applyFont="1" applyBorder="1" applyAlignment="1">
      <alignment horizontal="right" vertical="center" wrapText="1"/>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2" borderId="2"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 fillId="3" borderId="71"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0" borderId="127" xfId="0" applyFont="1" applyBorder="1" applyAlignment="1">
      <alignment vertical="center" wrapText="1"/>
    </xf>
    <xf numFmtId="0" fontId="4" fillId="0" borderId="60" xfId="0" applyFont="1" applyBorder="1" applyAlignment="1">
      <alignment vertical="center" wrapText="1"/>
    </xf>
    <xf numFmtId="0" fontId="4" fillId="0" borderId="137" xfId="0" applyFont="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0" fontId="4" fillId="8" borderId="10"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vertical="center" wrapText="1"/>
    </xf>
    <xf numFmtId="0" fontId="4" fillId="8" borderId="10" xfId="0" applyFont="1" applyFill="1" applyBorder="1" applyAlignment="1">
      <alignment vertical="center"/>
    </xf>
    <xf numFmtId="0" fontId="4" fillId="8" borderId="11" xfId="0" applyFont="1" applyFill="1" applyBorder="1" applyAlignment="1">
      <alignment vertical="center"/>
    </xf>
    <xf numFmtId="0" fontId="4" fillId="8" borderId="12" xfId="0" applyFont="1" applyFill="1" applyBorder="1" applyAlignment="1">
      <alignment vertical="center"/>
    </xf>
    <xf numFmtId="0" fontId="17" fillId="0" borderId="14" xfId="0" applyFont="1" applyBorder="1" applyAlignment="1" applyProtection="1">
      <alignment horizontal="left" vertical="center" shrinkToFit="1"/>
      <protection locked="0"/>
    </xf>
    <xf numFmtId="0" fontId="17" fillId="0" borderId="132" xfId="0" applyFont="1" applyBorder="1" applyAlignment="1" applyProtection="1">
      <alignment horizontal="left" vertical="center" shrinkToFit="1"/>
      <protection locked="0"/>
    </xf>
    <xf numFmtId="0" fontId="17" fillId="0" borderId="1" xfId="0" applyFont="1" applyBorder="1" applyAlignment="1">
      <alignment horizontal="left" vertical="center"/>
    </xf>
    <xf numFmtId="0" fontId="17" fillId="0" borderId="51" xfId="0" applyFont="1" applyBorder="1" applyAlignment="1">
      <alignment horizontal="left" vertical="center"/>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7" fillId="0" borderId="184" xfId="0" applyFont="1" applyBorder="1" applyAlignment="1" applyProtection="1">
      <alignment vertical="center"/>
      <protection locked="0"/>
    </xf>
    <xf numFmtId="0" fontId="17" fillId="0" borderId="185" xfId="0" applyFont="1" applyBorder="1" applyAlignment="1" applyProtection="1">
      <alignment vertical="center"/>
      <protection locked="0"/>
    </xf>
    <xf numFmtId="0" fontId="17" fillId="0" borderId="26" xfId="0" applyFont="1" applyBorder="1" applyAlignment="1" applyProtection="1">
      <alignment horizontal="left" vertical="center" shrinkToFit="1"/>
      <protection locked="0"/>
    </xf>
    <xf numFmtId="0" fontId="17" fillId="0" borderId="44" xfId="0" applyFont="1" applyBorder="1" applyAlignment="1" applyProtection="1">
      <alignment horizontal="left" vertical="center" shrinkToFit="1"/>
      <protection locked="0"/>
    </xf>
    <xf numFmtId="0" fontId="17" fillId="0" borderId="1" xfId="0" applyFont="1" applyBorder="1" applyAlignment="1" applyProtection="1">
      <alignment horizontal="left" vertical="center" shrinkToFit="1"/>
      <protection locked="0"/>
    </xf>
    <xf numFmtId="0" fontId="17" fillId="0" borderId="32" xfId="0" applyFont="1" applyBorder="1" applyAlignment="1" applyProtection="1">
      <alignment horizontal="left" vertical="center" shrinkToFit="1"/>
      <protection locked="0"/>
    </xf>
    <xf numFmtId="0" fontId="4" fillId="0" borderId="30" xfId="0" applyFont="1" applyBorder="1" applyAlignment="1">
      <alignment horizontal="left" vertical="center"/>
    </xf>
    <xf numFmtId="0" fontId="4" fillId="2" borderId="74" xfId="0" applyFont="1" applyFill="1" applyBorder="1" applyAlignment="1">
      <alignment horizontal="left" vertical="center"/>
    </xf>
    <xf numFmtId="0" fontId="4" fillId="2" borderId="86" xfId="0" applyFont="1" applyFill="1" applyBorder="1" applyAlignment="1">
      <alignment horizontal="left" vertical="center"/>
    </xf>
    <xf numFmtId="0" fontId="4" fillId="0" borderId="3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183" fontId="4" fillId="6" borderId="40" xfId="0" applyNumberFormat="1" applyFont="1" applyFill="1" applyBorder="1" applyAlignment="1">
      <alignment horizontal="right" vertical="center"/>
    </xf>
    <xf numFmtId="0" fontId="4" fillId="0" borderId="152" xfId="0" applyFont="1" applyBorder="1" applyAlignment="1" applyProtection="1">
      <alignment horizontal="center" vertical="center" wrapText="1"/>
      <protection locked="0"/>
    </xf>
    <xf numFmtId="0" fontId="4" fillId="0" borderId="248" xfId="0" applyFont="1" applyBorder="1" applyAlignment="1" applyProtection="1">
      <alignment horizontal="center" vertical="center" wrapText="1"/>
      <protection locked="0"/>
    </xf>
    <xf numFmtId="0" fontId="4" fillId="0" borderId="242" xfId="0" applyFont="1" applyBorder="1" applyAlignment="1" applyProtection="1">
      <alignment horizontal="center" vertical="center" wrapText="1"/>
      <protection locked="0"/>
    </xf>
    <xf numFmtId="0" fontId="4" fillId="0" borderId="250" xfId="0" applyFont="1" applyBorder="1" applyAlignment="1" applyProtection="1">
      <alignment horizontal="center" vertical="center" wrapText="1"/>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4" fillId="2" borderId="247" xfId="0" applyFont="1" applyFill="1" applyBorder="1" applyAlignment="1">
      <alignment horizontal="left" vertical="center"/>
    </xf>
    <xf numFmtId="0" fontId="4" fillId="2" borderId="249" xfId="0" applyFont="1" applyFill="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2" borderId="48" xfId="0" applyFont="1" applyFill="1" applyBorder="1" applyAlignment="1">
      <alignment horizontal="left" vertical="center"/>
    </xf>
    <xf numFmtId="0" fontId="4" fillId="2" borderId="51" xfId="0" applyFont="1" applyFill="1" applyBorder="1" applyAlignment="1">
      <alignment horizontal="left" vertical="center"/>
    </xf>
    <xf numFmtId="181" fontId="4" fillId="0" borderId="245" xfId="0" applyNumberFormat="1" applyFont="1" applyBorder="1" applyAlignment="1" applyProtection="1">
      <alignment horizontal="right" vertical="center"/>
      <protection locked="0"/>
    </xf>
    <xf numFmtId="181" fontId="4" fillId="0" borderId="246" xfId="0" applyNumberFormat="1" applyFont="1" applyBorder="1" applyAlignment="1" applyProtection="1">
      <alignment horizontal="right" vertical="center"/>
      <protection locked="0"/>
    </xf>
    <xf numFmtId="0" fontId="4" fillId="2" borderId="23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1" xfId="0" applyFont="1" applyFill="1" applyBorder="1" applyAlignment="1">
      <alignment horizontal="left" vertical="center"/>
    </xf>
    <xf numFmtId="183" fontId="4" fillId="0" borderId="1" xfId="0" applyNumberFormat="1" applyFont="1" applyBorder="1" applyAlignment="1" applyProtection="1">
      <alignment horizontal="right" vertical="center"/>
      <protection locked="0"/>
    </xf>
    <xf numFmtId="185" fontId="4" fillId="0" borderId="242" xfId="0" applyNumberFormat="1" applyFont="1" applyBorder="1" applyAlignment="1" applyProtection="1">
      <alignment horizontal="right" vertical="center"/>
      <protection locked="0"/>
    </xf>
    <xf numFmtId="185" fontId="4" fillId="0" borderId="243" xfId="0" applyNumberFormat="1" applyFont="1" applyBorder="1" applyAlignment="1" applyProtection="1">
      <alignment horizontal="right" vertical="center"/>
      <protection locked="0"/>
    </xf>
    <xf numFmtId="185" fontId="4" fillId="0" borderId="241" xfId="0" applyNumberFormat="1" applyFont="1" applyBorder="1" applyAlignment="1" applyProtection="1">
      <alignment horizontal="right" vertical="center"/>
      <protection locked="0"/>
    </xf>
    <xf numFmtId="181" fontId="4" fillId="0" borderId="232" xfId="0" applyNumberFormat="1" applyFont="1" applyBorder="1" applyAlignment="1" applyProtection="1">
      <alignment horizontal="right" vertical="center"/>
      <protection locked="0"/>
    </xf>
    <xf numFmtId="181" fontId="4" fillId="0" borderId="57" xfId="0" applyNumberFormat="1" applyFont="1" applyBorder="1" applyAlignment="1" applyProtection="1">
      <alignment horizontal="right" vertical="center"/>
      <protection locked="0"/>
    </xf>
    <xf numFmtId="181" fontId="4" fillId="0" borderId="86" xfId="0" applyNumberFormat="1" applyFont="1" applyBorder="1" applyAlignment="1" applyProtection="1">
      <alignment horizontal="right" vertical="center"/>
      <protection locked="0"/>
    </xf>
    <xf numFmtId="185" fontId="4" fillId="0" borderId="156" xfId="0" applyNumberFormat="1" applyFont="1" applyBorder="1" applyAlignment="1" applyProtection="1">
      <alignment horizontal="right" vertical="center"/>
      <protection locked="0"/>
    </xf>
    <xf numFmtId="185" fontId="4" fillId="0" borderId="154" xfId="0" applyNumberFormat="1" applyFont="1" applyBorder="1" applyAlignment="1" applyProtection="1">
      <alignment horizontal="right" vertical="center"/>
      <protection locked="0"/>
    </xf>
    <xf numFmtId="185" fontId="4" fillId="0" borderId="155" xfId="0" applyNumberFormat="1" applyFont="1" applyBorder="1" applyAlignment="1" applyProtection="1">
      <alignment horizontal="right" vertical="center"/>
      <protection locked="0"/>
    </xf>
    <xf numFmtId="0" fontId="4" fillId="0" borderId="61"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2" borderId="61" xfId="0" applyFont="1" applyFill="1" applyBorder="1" applyAlignment="1">
      <alignment horizontal="center" vertical="center"/>
    </xf>
    <xf numFmtId="0" fontId="4" fillId="2" borderId="137" xfId="0" applyFont="1" applyFill="1" applyBorder="1" applyAlignment="1">
      <alignment horizontal="center" vertical="center"/>
    </xf>
    <xf numFmtId="0" fontId="4" fillId="2" borderId="240" xfId="0" applyFont="1" applyFill="1" applyBorder="1" applyAlignment="1">
      <alignment horizontal="left" vertical="center"/>
    </xf>
    <xf numFmtId="0" fontId="4" fillId="2" borderId="241" xfId="0" applyFont="1" applyFill="1" applyBorder="1" applyAlignment="1">
      <alignment horizontal="left" vertical="center"/>
    </xf>
    <xf numFmtId="0" fontId="4" fillId="2" borderId="153" xfId="0" applyFont="1" applyFill="1" applyBorder="1" applyAlignment="1">
      <alignment horizontal="left" vertical="center"/>
    </xf>
    <xf numFmtId="0" fontId="4" fillId="2" borderId="155" xfId="0" applyFont="1" applyFill="1" applyBorder="1" applyAlignment="1">
      <alignment horizontal="left" vertical="center"/>
    </xf>
    <xf numFmtId="0" fontId="4" fillId="2" borderId="69" xfId="0" applyFont="1" applyFill="1" applyBorder="1" applyAlignment="1">
      <alignment horizontal="left" vertical="center"/>
    </xf>
    <xf numFmtId="0" fontId="4" fillId="0" borderId="0" xfId="1" applyFont="1" applyBorder="1" applyAlignment="1">
      <alignment horizontal="left" vertical="center"/>
    </xf>
    <xf numFmtId="183" fontId="4" fillId="0" borderId="15" xfId="0" applyNumberFormat="1" applyFont="1" applyBorder="1" applyAlignment="1" applyProtection="1">
      <alignment horizontal="right"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58" xfId="0" applyFont="1" applyFill="1" applyBorder="1" applyAlignment="1">
      <alignment horizontal="left" vertical="center"/>
    </xf>
    <xf numFmtId="0" fontId="4" fillId="0" borderId="27" xfId="0" applyFont="1" applyBorder="1" applyAlignment="1" applyProtection="1">
      <alignment horizontal="left" vertical="center" indent="2" shrinkToFit="1"/>
      <protection locked="0"/>
    </xf>
    <xf numFmtId="0" fontId="4" fillId="0" borderId="28" xfId="0" applyFont="1" applyBorder="1" applyAlignment="1" applyProtection="1">
      <alignment horizontal="left" vertical="center" indent="2" shrinkToFit="1"/>
      <protection locked="0"/>
    </xf>
    <xf numFmtId="0" fontId="4" fillId="0" borderId="58" xfId="0" applyFont="1" applyBorder="1" applyAlignment="1" applyProtection="1">
      <alignment horizontal="left" vertical="center" indent="2" shrinkToFit="1"/>
      <protection locked="0"/>
    </xf>
    <xf numFmtId="0" fontId="7" fillId="0" borderId="0" xfId="0" applyFont="1" applyAlignment="1">
      <alignment vertical="center" wrapText="1"/>
    </xf>
    <xf numFmtId="0" fontId="3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shrinkToFit="1"/>
      <protection locked="0"/>
    </xf>
  </cellXfs>
  <cellStyles count="21">
    <cellStyle name="桁区切り" xfId="3" builtinId="6"/>
    <cellStyle name="桁区切り 2" xfId="2"/>
    <cellStyle name="桁区切り 3" xfId="7"/>
    <cellStyle name="桁区切り 3 2" xfId="8"/>
    <cellStyle name="桁区切り 3 2 2" xfId="9"/>
    <cellStyle name="通貨 2" xfId="10"/>
    <cellStyle name="標準" xfId="0" builtinId="0"/>
    <cellStyle name="標準 10" xfId="11"/>
    <cellStyle name="標準 12" xfId="12"/>
    <cellStyle name="標準 13" xfId="13"/>
    <cellStyle name="標準 2" xfId="1"/>
    <cellStyle name="標準 2 2" xfId="6"/>
    <cellStyle name="標準 2 2 2" xfId="14"/>
    <cellStyle name="標準 2 2 2 2" xfId="15"/>
    <cellStyle name="標準 27" xfId="16"/>
    <cellStyle name="標準 3" xfId="4"/>
    <cellStyle name="標準 3 2" xfId="17"/>
    <cellStyle name="標準 3 2 2" xfId="18"/>
    <cellStyle name="標準 4" xfId="5"/>
    <cellStyle name="標準 4 2" xfId="19"/>
    <cellStyle name="未定義" xfId="20"/>
  </cellStyles>
  <dxfs count="10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009900"/>
      <color rgb="FFFF9900"/>
      <color rgb="FFFFFF66"/>
      <color rgb="FFFFFFCC"/>
      <color rgb="FFFDE9D9"/>
      <color rgb="FFFFCCFF"/>
      <color rgb="FFFF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571499</xdr:colOff>
      <xdr:row>30</xdr:row>
      <xdr:rowOff>0</xdr:rowOff>
    </xdr:from>
    <xdr:to>
      <xdr:col>8</xdr:col>
      <xdr:colOff>676274</xdr:colOff>
      <xdr:row>38</xdr:row>
      <xdr:rowOff>123825</xdr:rowOff>
    </xdr:to>
    <xdr:sp macro="" textlink="">
      <xdr:nvSpPr>
        <xdr:cNvPr id="31751" name="Text Box 7"/>
        <xdr:cNvSpPr txBox="1">
          <a:spLocks noChangeArrowheads="1"/>
        </xdr:cNvSpPr>
      </xdr:nvSpPr>
      <xdr:spPr bwMode="auto">
        <a:xfrm>
          <a:off x="3314699" y="8439150"/>
          <a:ext cx="2847975" cy="1495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19051</xdr:colOff>
      <xdr:row>29</xdr:row>
      <xdr:rowOff>63500</xdr:rowOff>
    </xdr:from>
    <xdr:to>
      <xdr:col>4</xdr:col>
      <xdr:colOff>95251</xdr:colOff>
      <xdr:row>38</xdr:row>
      <xdr:rowOff>120650</xdr:rowOff>
    </xdr:to>
    <xdr:sp macro="" textlink="">
      <xdr:nvSpPr>
        <xdr:cNvPr id="31752" name="Text Box 8"/>
        <xdr:cNvSpPr txBox="1">
          <a:spLocks noChangeArrowheads="1"/>
        </xdr:cNvSpPr>
      </xdr:nvSpPr>
      <xdr:spPr bwMode="auto">
        <a:xfrm>
          <a:off x="19051" y="8636000"/>
          <a:ext cx="2806700" cy="1628775"/>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＜事前申込期限＞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令和元年１２月２４日（火）</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午後５時まで</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32</xdr:row>
      <xdr:rowOff>87404</xdr:rowOff>
    </xdr:from>
    <xdr:to>
      <xdr:col>6</xdr:col>
      <xdr:colOff>438150</xdr:colOff>
      <xdr:row>39</xdr:row>
      <xdr:rowOff>106454</xdr:rowOff>
    </xdr:to>
    <xdr:sp macro="" textlink="">
      <xdr:nvSpPr>
        <xdr:cNvPr id="2" name="Text Box 8"/>
        <xdr:cNvSpPr txBox="1">
          <a:spLocks noChangeArrowheads="1"/>
        </xdr:cNvSpPr>
      </xdr:nvSpPr>
      <xdr:spPr bwMode="auto">
        <a:xfrm>
          <a:off x="47625" y="10060639"/>
          <a:ext cx="3304054" cy="1195668"/>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令和２年１月２２日（水）</a:t>
          </a: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twoCellAnchor>
    <xdr:from>
      <xdr:col>7</xdr:col>
      <xdr:colOff>123826</xdr:colOff>
      <xdr:row>32</xdr:row>
      <xdr:rowOff>87406</xdr:rowOff>
    </xdr:from>
    <xdr:to>
      <xdr:col>12</xdr:col>
      <xdr:colOff>0</xdr:colOff>
      <xdr:row>39</xdr:row>
      <xdr:rowOff>11205</xdr:rowOff>
    </xdr:to>
    <xdr:sp macro="" textlink="">
      <xdr:nvSpPr>
        <xdr:cNvPr id="4" name="Text Box 7"/>
        <xdr:cNvSpPr txBox="1">
          <a:spLocks noChangeArrowheads="1"/>
        </xdr:cNvSpPr>
      </xdr:nvSpPr>
      <xdr:spPr bwMode="auto">
        <a:xfrm>
          <a:off x="3664885" y="10060641"/>
          <a:ext cx="3013821" cy="110041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183250</xdr:colOff>
      <xdr:row>58</xdr:row>
      <xdr:rowOff>112538</xdr:rowOff>
    </xdr:to>
    <xdr:pic>
      <xdr:nvPicPr>
        <xdr:cNvPr id="4" name="図 3"/>
        <xdr:cNvPicPr>
          <a:picLocks noChangeAspect="1"/>
        </xdr:cNvPicPr>
      </xdr:nvPicPr>
      <xdr:blipFill>
        <a:blip xmlns:r="http://schemas.openxmlformats.org/officeDocument/2006/relationships" r:embed="rId1"/>
        <a:stretch>
          <a:fillRect/>
        </a:stretch>
      </xdr:blipFill>
      <xdr:spPr>
        <a:xfrm>
          <a:off x="0" y="0"/>
          <a:ext cx="7200000" cy="10240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13608</xdr:colOff>
      <xdr:row>0</xdr:row>
      <xdr:rowOff>72886</xdr:rowOff>
    </xdr:from>
    <xdr:to>
      <xdr:col>29</xdr:col>
      <xdr:colOff>1</xdr:colOff>
      <xdr:row>0</xdr:row>
      <xdr:rowOff>367393</xdr:rowOff>
    </xdr:to>
    <xdr:sp macro="" textlink="">
      <xdr:nvSpPr>
        <xdr:cNvPr id="2" name="テキスト ボックス 1"/>
        <xdr:cNvSpPr txBox="1"/>
      </xdr:nvSpPr>
      <xdr:spPr>
        <a:xfrm>
          <a:off x="8929008" y="72886"/>
          <a:ext cx="1986643"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66</xdr:row>
      <xdr:rowOff>72886</xdr:rowOff>
    </xdr:from>
    <xdr:to>
      <xdr:col>29</xdr:col>
      <xdr:colOff>1</xdr:colOff>
      <xdr:row>66</xdr:row>
      <xdr:rowOff>367393</xdr:rowOff>
    </xdr:to>
    <xdr:sp macro="" textlink="">
      <xdr:nvSpPr>
        <xdr:cNvPr id="8" name="テキスト ボックス 7"/>
        <xdr:cNvSpPr txBox="1"/>
      </xdr:nvSpPr>
      <xdr:spPr>
        <a:xfrm>
          <a:off x="9307287"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132</xdr:row>
      <xdr:rowOff>72886</xdr:rowOff>
    </xdr:from>
    <xdr:to>
      <xdr:col>29</xdr:col>
      <xdr:colOff>1</xdr:colOff>
      <xdr:row>132</xdr:row>
      <xdr:rowOff>367393</xdr:rowOff>
    </xdr:to>
    <xdr:sp macro="" textlink="">
      <xdr:nvSpPr>
        <xdr:cNvPr id="9" name="テキスト ボックス 8"/>
        <xdr:cNvSpPr txBox="1"/>
      </xdr:nvSpPr>
      <xdr:spPr>
        <a:xfrm>
          <a:off x="9307287" y="15693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198</xdr:row>
      <xdr:rowOff>72886</xdr:rowOff>
    </xdr:from>
    <xdr:to>
      <xdr:col>29</xdr:col>
      <xdr:colOff>1</xdr:colOff>
      <xdr:row>198</xdr:row>
      <xdr:rowOff>367393</xdr:rowOff>
    </xdr:to>
    <xdr:sp macro="" textlink="">
      <xdr:nvSpPr>
        <xdr:cNvPr id="10" name="テキスト ボックス 9"/>
        <xdr:cNvSpPr txBox="1"/>
      </xdr:nvSpPr>
      <xdr:spPr>
        <a:xfrm>
          <a:off x="9307287" y="15938815"/>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264</xdr:row>
      <xdr:rowOff>72886</xdr:rowOff>
    </xdr:from>
    <xdr:to>
      <xdr:col>29</xdr:col>
      <xdr:colOff>1</xdr:colOff>
      <xdr:row>264</xdr:row>
      <xdr:rowOff>367393</xdr:rowOff>
    </xdr:to>
    <xdr:sp macro="" textlink="">
      <xdr:nvSpPr>
        <xdr:cNvPr id="11" name="テキスト ボックス 10"/>
        <xdr:cNvSpPr txBox="1"/>
      </xdr:nvSpPr>
      <xdr:spPr>
        <a:xfrm>
          <a:off x="9307287" y="47779529"/>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330</xdr:row>
      <xdr:rowOff>72886</xdr:rowOff>
    </xdr:from>
    <xdr:to>
      <xdr:col>29</xdr:col>
      <xdr:colOff>1</xdr:colOff>
      <xdr:row>330</xdr:row>
      <xdr:rowOff>367393</xdr:rowOff>
    </xdr:to>
    <xdr:sp macro="" textlink="">
      <xdr:nvSpPr>
        <xdr:cNvPr id="12" name="テキスト ボックス 11"/>
        <xdr:cNvSpPr txBox="1"/>
      </xdr:nvSpPr>
      <xdr:spPr>
        <a:xfrm>
          <a:off x="9307287" y="63699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204108</xdr:colOff>
      <xdr:row>0</xdr:row>
      <xdr:rowOff>72887</xdr:rowOff>
    </xdr:from>
    <xdr:to>
      <xdr:col>29</xdr:col>
      <xdr:colOff>1</xdr:colOff>
      <xdr:row>0</xdr:row>
      <xdr:rowOff>353787</xdr:rowOff>
    </xdr:to>
    <xdr:sp macro="" textlink="">
      <xdr:nvSpPr>
        <xdr:cNvPr id="2" name="テキスト ボックス 1"/>
        <xdr:cNvSpPr txBox="1"/>
      </xdr:nvSpPr>
      <xdr:spPr>
        <a:xfrm>
          <a:off x="8817429" y="72887"/>
          <a:ext cx="2517322"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oneCellAnchor>
    <xdr:from>
      <xdr:col>10</xdr:col>
      <xdr:colOff>312965</xdr:colOff>
      <xdr:row>21</xdr:row>
      <xdr:rowOff>244927</xdr:rowOff>
    </xdr:from>
    <xdr:ext cx="3086358" cy="642484"/>
    <xdr:sp macro="" textlink="">
      <xdr:nvSpPr>
        <xdr:cNvPr id="8" name="テキスト ボックス 7"/>
        <xdr:cNvSpPr txBox="1"/>
      </xdr:nvSpPr>
      <xdr:spPr>
        <a:xfrm>
          <a:off x="5184322" y="5252356"/>
          <a:ext cx="3086358" cy="642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自動表示部分が適切に作動しない場合等は，</a:t>
          </a:r>
          <a:endParaRPr kumimoji="1" lang="en-US" altLang="ja-JP" sz="1100"/>
        </a:p>
        <a:p>
          <a:r>
            <a:rPr kumimoji="1" lang="ja-JP" altLang="en-US" sz="1100"/>
            <a:t>入力内容に誤り等が無いかご確認頂いたうえで，</a:t>
          </a:r>
          <a:endParaRPr kumimoji="1" lang="en-US" altLang="ja-JP" sz="1100"/>
        </a:p>
        <a:p>
          <a:r>
            <a:rPr kumimoji="1" lang="ja-JP" altLang="en-US" sz="1100"/>
            <a:t>当該欄に直接入力をして頂いて構いません。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2.bin"/><Relationship Id="rId4" Type="http://schemas.openxmlformats.org/officeDocument/2006/relationships/comments" Target="../comments5.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8"/>
  <sheetViews>
    <sheetView tabSelected="1" zoomScale="85" zoomScaleNormal="85" workbookViewId="0">
      <selection activeCell="O10" sqref="O10"/>
    </sheetView>
  </sheetViews>
  <sheetFormatPr defaultRowHeight="13.5"/>
  <cols>
    <col min="1" max="16384" width="9" style="18"/>
  </cols>
  <sheetData>
    <row r="2" spans="1:9" ht="22.5" customHeight="1">
      <c r="A2" s="680" t="s">
        <v>812</v>
      </c>
      <c r="B2" s="681"/>
      <c r="C2" s="681"/>
      <c r="D2" s="681"/>
      <c r="E2" s="681"/>
      <c r="F2" s="681"/>
      <c r="G2" s="681"/>
      <c r="H2" s="681"/>
      <c r="I2" s="681"/>
    </row>
    <row r="3" spans="1:9" ht="22.5" customHeight="1">
      <c r="A3" s="680"/>
      <c r="B3" s="681"/>
      <c r="C3" s="681"/>
      <c r="D3" s="681"/>
      <c r="E3" s="681"/>
      <c r="F3" s="681"/>
      <c r="G3" s="681"/>
      <c r="H3" s="681"/>
      <c r="I3" s="681"/>
    </row>
    <row r="4" spans="1:9" ht="22.5" customHeight="1">
      <c r="A4" s="681"/>
      <c r="B4" s="681"/>
      <c r="C4" s="681"/>
      <c r="D4" s="681"/>
      <c r="E4" s="681"/>
      <c r="F4" s="681"/>
      <c r="G4" s="681"/>
      <c r="H4" s="681"/>
      <c r="I4" s="681"/>
    </row>
    <row r="6" spans="1:9" ht="19.5" customHeight="1">
      <c r="A6" s="44"/>
      <c r="B6" s="44"/>
      <c r="C6" s="44"/>
      <c r="D6" s="44"/>
      <c r="E6" s="44"/>
      <c r="F6" s="44"/>
      <c r="G6" s="682" t="s">
        <v>1000</v>
      </c>
      <c r="H6" s="683"/>
      <c r="I6" s="683"/>
    </row>
    <row r="7" spans="1:9">
      <c r="A7" s="44"/>
      <c r="B7" s="44"/>
      <c r="C7" s="44"/>
      <c r="D7" s="44"/>
      <c r="E7" s="44"/>
      <c r="F7" s="44"/>
      <c r="G7" s="44"/>
      <c r="H7" s="44"/>
      <c r="I7" s="44"/>
    </row>
    <row r="8" spans="1:9" ht="37.5" customHeight="1">
      <c r="A8" s="44"/>
      <c r="B8" s="44"/>
      <c r="C8" s="44"/>
      <c r="D8" s="118" t="s">
        <v>418</v>
      </c>
      <c r="E8" s="645"/>
      <c r="F8" s="690"/>
      <c r="G8" s="690"/>
      <c r="H8" s="690"/>
      <c r="I8" s="690"/>
    </row>
    <row r="9" spans="1:9" ht="37.5" customHeight="1">
      <c r="A9" s="44"/>
      <c r="B9" s="44"/>
      <c r="C9" s="44"/>
      <c r="D9" s="119" t="s">
        <v>420</v>
      </c>
      <c r="E9" s="646"/>
      <c r="F9" s="691"/>
      <c r="G9" s="691"/>
      <c r="H9" s="691"/>
      <c r="I9" s="691"/>
    </row>
    <row r="10" spans="1:9" ht="37.5" customHeight="1">
      <c r="A10" s="44"/>
      <c r="B10" s="44"/>
      <c r="C10" s="44"/>
      <c r="D10" s="119" t="s">
        <v>2</v>
      </c>
      <c r="E10" s="645"/>
      <c r="F10" s="691"/>
      <c r="G10" s="691"/>
      <c r="H10" s="691"/>
      <c r="I10" s="691"/>
    </row>
    <row r="11" spans="1:9">
      <c r="A11" s="44"/>
      <c r="B11" s="44"/>
      <c r="C11" s="44"/>
      <c r="D11" s="44"/>
      <c r="E11" s="44"/>
      <c r="F11" s="44"/>
      <c r="G11" s="44"/>
      <c r="H11" s="44"/>
      <c r="I11" s="44"/>
    </row>
    <row r="12" spans="1:9" ht="26.25" customHeight="1">
      <c r="A12" s="44" t="s">
        <v>148</v>
      </c>
      <c r="B12" s="44"/>
      <c r="C12" s="44"/>
      <c r="D12" s="44"/>
      <c r="E12" s="44"/>
      <c r="F12" s="44"/>
      <c r="G12" s="44"/>
      <c r="H12" s="44"/>
      <c r="I12" s="44"/>
    </row>
    <row r="13" spans="1:9" ht="26.25" customHeight="1">
      <c r="A13" s="684" t="s">
        <v>149</v>
      </c>
      <c r="B13" s="684"/>
      <c r="C13" s="684"/>
      <c r="D13" s="684"/>
      <c r="E13" s="684"/>
      <c r="F13" s="684" t="s">
        <v>150</v>
      </c>
      <c r="G13" s="684"/>
      <c r="H13" s="684"/>
      <c r="I13" s="684"/>
    </row>
    <row r="14" spans="1:9" ht="39.950000000000003" customHeight="1">
      <c r="A14" s="685" t="s">
        <v>971</v>
      </c>
      <c r="B14" s="685"/>
      <c r="C14" s="685"/>
      <c r="D14" s="685"/>
      <c r="E14" s="685"/>
      <c r="F14" s="686" t="s">
        <v>922</v>
      </c>
      <c r="G14" s="687"/>
      <c r="H14" s="687"/>
      <c r="I14" s="688"/>
    </row>
    <row r="15" spans="1:9" ht="18.75" customHeight="1">
      <c r="A15" s="44"/>
      <c r="B15" s="44"/>
      <c r="C15" s="44"/>
      <c r="D15" s="44"/>
      <c r="E15" s="44"/>
      <c r="F15" s="44"/>
      <c r="G15" s="44"/>
      <c r="H15" s="44"/>
      <c r="I15" s="44"/>
    </row>
    <row r="16" spans="1:9" ht="26.25" customHeight="1">
      <c r="A16" s="44" t="s">
        <v>637</v>
      </c>
      <c r="B16" s="44"/>
      <c r="C16" s="44"/>
      <c r="D16" s="44"/>
      <c r="E16" s="44"/>
      <c r="F16" s="44"/>
      <c r="G16" s="44"/>
      <c r="H16" s="44"/>
      <c r="I16" s="44"/>
    </row>
    <row r="17" spans="1:17" ht="18.75" customHeight="1">
      <c r="A17" s="689" t="s">
        <v>897</v>
      </c>
      <c r="B17" s="689"/>
      <c r="C17" s="689"/>
      <c r="D17" s="689"/>
      <c r="E17" s="689"/>
      <c r="F17" s="689"/>
      <c r="G17" s="689"/>
      <c r="H17" s="689"/>
      <c r="I17" s="689"/>
    </row>
    <row r="18" spans="1:17" ht="18.75" customHeight="1">
      <c r="A18" s="689"/>
      <c r="B18" s="689"/>
      <c r="C18" s="689"/>
      <c r="D18" s="689"/>
      <c r="E18" s="689"/>
      <c r="F18" s="689"/>
      <c r="G18" s="689"/>
      <c r="H18" s="689"/>
      <c r="I18" s="689"/>
    </row>
    <row r="19" spans="1:17" ht="18.75" customHeight="1">
      <c r="A19" s="677"/>
      <c r="B19" s="679"/>
      <c r="C19" s="678"/>
      <c r="D19" s="677" t="s">
        <v>623</v>
      </c>
      <c r="E19" s="679"/>
      <c r="F19" s="679"/>
      <c r="G19" s="678"/>
      <c r="H19" s="677"/>
      <c r="I19" s="678"/>
    </row>
    <row r="20" spans="1:17" ht="18.75" customHeight="1">
      <c r="A20" s="692" t="s">
        <v>186</v>
      </c>
      <c r="B20" s="693"/>
      <c r="C20" s="694"/>
      <c r="D20" s="695" t="s">
        <v>187</v>
      </c>
      <c r="E20" s="696"/>
      <c r="F20" s="696"/>
      <c r="G20" s="697"/>
      <c r="H20" s="698" t="s">
        <v>188</v>
      </c>
      <c r="I20" s="698"/>
    </row>
    <row r="21" spans="1:17" ht="37.5" customHeight="1">
      <c r="A21" s="701"/>
      <c r="B21" s="701"/>
      <c r="C21" s="701"/>
      <c r="D21" s="702" ph="1"/>
      <c r="E21" s="702" ph="1"/>
      <c r="F21" s="702" ph="1"/>
      <c r="G21" s="702" ph="1"/>
      <c r="H21" s="701"/>
      <c r="I21" s="701"/>
      <c r="N21" s="18" ph="1"/>
      <c r="O21" s="18" ph="1"/>
      <c r="P21" s="18" ph="1"/>
      <c r="Q21" s="18" ph="1"/>
    </row>
    <row r="22" spans="1:17" ht="37.5" customHeight="1">
      <c r="A22" s="701"/>
      <c r="B22" s="701"/>
      <c r="C22" s="701"/>
      <c r="D22" s="702" ph="1"/>
      <c r="E22" s="702" ph="1"/>
      <c r="F22" s="702" ph="1"/>
      <c r="G22" s="702" ph="1"/>
      <c r="H22" s="701"/>
      <c r="I22" s="701"/>
      <c r="N22" s="18" ph="1"/>
      <c r="O22" s="18" ph="1"/>
      <c r="P22" s="18" ph="1"/>
      <c r="Q22" s="18" ph="1"/>
    </row>
    <row r="23" spans="1:17" ht="60" customHeight="1">
      <c r="A23" s="699" t="s">
        <v>898</v>
      </c>
      <c r="B23" s="700"/>
      <c r="C23" s="700"/>
      <c r="D23" s="700"/>
      <c r="E23" s="700"/>
      <c r="F23" s="700"/>
      <c r="G23" s="700"/>
      <c r="H23" s="700"/>
      <c r="I23" s="700"/>
    </row>
    <row r="24" spans="1:17" ht="26.25" customHeight="1">
      <c r="A24" s="44" t="s">
        <v>151</v>
      </c>
      <c r="B24" s="44"/>
      <c r="C24" s="44"/>
      <c r="D24" s="44"/>
      <c r="E24" s="44"/>
      <c r="F24" s="44"/>
      <c r="G24" s="44"/>
      <c r="H24" s="44"/>
      <c r="I24" s="44"/>
    </row>
    <row r="25" spans="1:17" ht="26.25" customHeight="1">
      <c r="A25" s="684" t="s">
        <v>152</v>
      </c>
      <c r="B25" s="684"/>
      <c r="C25" s="702"/>
      <c r="D25" s="702"/>
      <c r="E25" s="702"/>
      <c r="F25" s="702"/>
      <c r="G25" s="702"/>
      <c r="H25" s="702"/>
      <c r="I25" s="702"/>
    </row>
    <row r="26" spans="1:17" ht="26.25" customHeight="1">
      <c r="A26" s="684" t="s">
        <v>16</v>
      </c>
      <c r="B26" s="684"/>
      <c r="C26" s="702"/>
      <c r="D26" s="702"/>
      <c r="E26" s="702"/>
      <c r="F26" s="702"/>
      <c r="G26" s="702"/>
      <c r="H26" s="702"/>
      <c r="I26" s="702"/>
    </row>
    <row r="27" spans="1:17" ht="26.25" customHeight="1">
      <c r="A27" s="684" t="s">
        <v>17</v>
      </c>
      <c r="B27" s="684"/>
      <c r="C27" s="702"/>
      <c r="D27" s="702"/>
      <c r="E27" s="702"/>
      <c r="F27" s="702"/>
      <c r="G27" s="702"/>
      <c r="H27" s="702"/>
      <c r="I27" s="702"/>
    </row>
    <row r="28" spans="1:17" ht="26.25" customHeight="1">
      <c r="A28" s="684" t="s">
        <v>153</v>
      </c>
      <c r="B28" s="684"/>
      <c r="C28" s="702"/>
      <c r="D28" s="702"/>
      <c r="E28" s="702"/>
      <c r="F28" s="702"/>
      <c r="G28" s="702"/>
      <c r="H28" s="702"/>
      <c r="I28" s="702"/>
    </row>
  </sheetData>
  <mergeCells count="31">
    <mergeCell ref="A26:B26"/>
    <mergeCell ref="A27:B27"/>
    <mergeCell ref="A28:B28"/>
    <mergeCell ref="C25:I25"/>
    <mergeCell ref="C26:I26"/>
    <mergeCell ref="C27:I27"/>
    <mergeCell ref="C28:I28"/>
    <mergeCell ref="A20:C20"/>
    <mergeCell ref="D20:G20"/>
    <mergeCell ref="H20:I20"/>
    <mergeCell ref="A23:I23"/>
    <mergeCell ref="A25:B25"/>
    <mergeCell ref="A22:C22"/>
    <mergeCell ref="D21:G21"/>
    <mergeCell ref="D22:G22"/>
    <mergeCell ref="H21:I21"/>
    <mergeCell ref="H22:I22"/>
    <mergeCell ref="A21:C21"/>
    <mergeCell ref="H19:I19"/>
    <mergeCell ref="D19:G19"/>
    <mergeCell ref="A19:C19"/>
    <mergeCell ref="A2:I4"/>
    <mergeCell ref="G6:I6"/>
    <mergeCell ref="A13:E13"/>
    <mergeCell ref="A14:E14"/>
    <mergeCell ref="F13:I13"/>
    <mergeCell ref="F14:I14"/>
    <mergeCell ref="A17:I18"/>
    <mergeCell ref="F8:I8"/>
    <mergeCell ref="F9:I9"/>
    <mergeCell ref="F10:I10"/>
  </mergeCells>
  <phoneticPr fontId="1" alignment="distributed"/>
  <printOptions horizontalCentered="1"/>
  <pageMargins left="0.70866141732283472" right="0.70866141732283472" top="0.55118110236220474" bottom="0.55118110236220474"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85" zoomScaleNormal="85" zoomScaleSheetLayoutView="80" workbookViewId="0">
      <selection activeCell="J1" sqref="J1"/>
    </sheetView>
  </sheetViews>
  <sheetFormatPr defaultRowHeight="13.5"/>
  <cols>
    <col min="1" max="5" width="9" style="18"/>
    <col min="6" max="6" width="10.625" style="18" customWidth="1"/>
    <col min="7" max="8" width="9" style="18"/>
    <col min="9" max="9" width="10.625" style="18" customWidth="1"/>
    <col min="10" max="16384" width="9" style="18"/>
  </cols>
  <sheetData>
    <row r="1" spans="1:9" ht="15.75">
      <c r="A1" s="768" t="s">
        <v>469</v>
      </c>
      <c r="B1" s="768"/>
      <c r="C1" s="768"/>
      <c r="D1" s="768"/>
      <c r="E1" s="768"/>
      <c r="F1" s="768"/>
      <c r="G1" s="768"/>
      <c r="H1" s="768"/>
      <c r="I1" s="768"/>
    </row>
    <row r="2" spans="1:9" ht="27" customHeight="1">
      <c r="A2" s="19"/>
      <c r="B2" s="19"/>
      <c r="C2" s="19"/>
      <c r="D2" s="19"/>
      <c r="E2" s="19"/>
      <c r="F2" s="19"/>
      <c r="G2" s="19"/>
      <c r="H2" s="19"/>
      <c r="I2" s="19"/>
    </row>
    <row r="3" spans="1:9" ht="27" customHeight="1">
      <c r="A3" s="1176" t="s">
        <v>428</v>
      </c>
      <c r="B3" s="1176"/>
      <c r="C3" s="1176"/>
      <c r="D3" s="1176"/>
      <c r="E3" s="1176"/>
      <c r="F3" s="1176"/>
      <c r="G3" s="1176"/>
      <c r="H3" s="1177" t="s">
        <v>132</v>
      </c>
      <c r="I3" s="1177"/>
    </row>
    <row r="4" spans="1:9" ht="27" customHeight="1">
      <c r="A4" s="19"/>
      <c r="B4" s="19"/>
      <c r="C4" s="19"/>
      <c r="D4" s="19"/>
      <c r="E4" s="19"/>
      <c r="F4" s="19"/>
      <c r="G4" s="19"/>
      <c r="H4" s="19"/>
      <c r="I4" s="19"/>
    </row>
    <row r="5" spans="1:9" ht="41.25" customHeight="1">
      <c r="A5" s="1175" t="s">
        <v>420</v>
      </c>
      <c r="B5" s="1175"/>
      <c r="C5" s="1175"/>
      <c r="D5" s="1182"/>
      <c r="E5" s="1182"/>
      <c r="F5" s="1182"/>
      <c r="G5" s="1182"/>
      <c r="H5" s="1182"/>
      <c r="I5" s="1182"/>
    </row>
    <row r="6" spans="1:9" ht="41.25" customHeight="1">
      <c r="A6" s="1175" t="s">
        <v>19</v>
      </c>
      <c r="B6" s="1175"/>
      <c r="C6" s="1175"/>
      <c r="D6" s="775"/>
      <c r="E6" s="775"/>
      <c r="F6" s="775"/>
      <c r="G6" s="775"/>
      <c r="H6" s="775"/>
      <c r="I6" s="775"/>
    </row>
    <row r="7" spans="1:9" ht="41.25" customHeight="1">
      <c r="A7" s="1175" t="s">
        <v>429</v>
      </c>
      <c r="B7" s="1175"/>
      <c r="C7" s="1175"/>
      <c r="D7" s="1183" t="s">
        <v>20</v>
      </c>
      <c r="E7" s="1184"/>
      <c r="F7" s="1184"/>
      <c r="G7" s="1184"/>
      <c r="H7" s="1184"/>
      <c r="I7" s="1185"/>
    </row>
    <row r="8" spans="1:9" ht="41.25" customHeight="1">
      <c r="A8" s="1175"/>
      <c r="B8" s="1175"/>
      <c r="C8" s="1175"/>
      <c r="D8" s="1204"/>
      <c r="E8" s="1204"/>
      <c r="F8" s="1204"/>
      <c r="G8" s="1204"/>
      <c r="H8" s="1204"/>
      <c r="I8" s="1204"/>
    </row>
    <row r="9" spans="1:9" ht="41.25" customHeight="1">
      <c r="A9" s="1175"/>
      <c r="B9" s="1175"/>
      <c r="C9" s="1175"/>
      <c r="D9" s="1205" t="s">
        <v>21</v>
      </c>
      <c r="E9" s="1206"/>
      <c r="F9" s="1207"/>
      <c r="G9" s="1205" t="s">
        <v>22</v>
      </c>
      <c r="H9" s="1206"/>
      <c r="I9" s="1207"/>
    </row>
    <row r="10" spans="1:9" ht="41.25" customHeight="1">
      <c r="A10" s="1189" t="s">
        <v>397</v>
      </c>
      <c r="B10" s="1190"/>
      <c r="C10" s="1191"/>
      <c r="D10" s="1208"/>
      <c r="E10" s="1209"/>
      <c r="F10" s="1209"/>
      <c r="G10" s="1209"/>
      <c r="H10" s="1209"/>
      <c r="I10" s="1210"/>
    </row>
    <row r="11" spans="1:9" ht="41.25" customHeight="1">
      <c r="A11" s="1192"/>
      <c r="B11" s="1193"/>
      <c r="C11" s="1194"/>
      <c r="D11" s="1211"/>
      <c r="E11" s="1212"/>
      <c r="F11" s="1212"/>
      <c r="G11" s="1212"/>
      <c r="H11" s="1212"/>
      <c r="I11" s="1213"/>
    </row>
    <row r="12" spans="1:9" ht="41.25" customHeight="1">
      <c r="A12" s="1195"/>
      <c r="B12" s="1196"/>
      <c r="C12" s="1197"/>
      <c r="D12" s="1214"/>
      <c r="E12" s="1215"/>
      <c r="F12" s="1215"/>
      <c r="G12" s="1215"/>
      <c r="H12" s="1215"/>
      <c r="I12" s="1216"/>
    </row>
    <row r="13" spans="1:9" ht="41.25" customHeight="1">
      <c r="A13" s="1179" t="s">
        <v>283</v>
      </c>
      <c r="B13" s="1180"/>
      <c r="C13" s="1181"/>
      <c r="D13" s="1217"/>
      <c r="E13" s="1218"/>
      <c r="F13" s="1218"/>
      <c r="G13" s="1218"/>
      <c r="H13" s="1218"/>
      <c r="I13" s="1219"/>
    </row>
    <row r="14" spans="1:9" ht="41.25" customHeight="1">
      <c r="A14" s="1179" t="s">
        <v>430</v>
      </c>
      <c r="B14" s="1180"/>
      <c r="C14" s="1181"/>
      <c r="D14" s="775"/>
      <c r="E14" s="775"/>
      <c r="F14" s="775"/>
      <c r="G14" s="775"/>
      <c r="H14" s="775"/>
      <c r="I14" s="775"/>
    </row>
    <row r="15" spans="1:9" ht="27" customHeight="1">
      <c r="A15" s="41" t="s">
        <v>23</v>
      </c>
      <c r="B15" s="19"/>
      <c r="C15" s="19"/>
      <c r="D15" s="19"/>
      <c r="E15" s="19"/>
      <c r="F15" s="19"/>
      <c r="G15" s="19"/>
      <c r="H15" s="19"/>
      <c r="I15" s="19"/>
    </row>
    <row r="16" spans="1:9" ht="18.75" customHeight="1">
      <c r="A16" s="41" t="s">
        <v>1125</v>
      </c>
      <c r="B16" s="19"/>
      <c r="C16" s="19"/>
      <c r="D16" s="19"/>
      <c r="E16" s="19"/>
      <c r="F16" s="19"/>
      <c r="G16" s="19"/>
      <c r="H16" s="19"/>
      <c r="I16" s="19"/>
    </row>
    <row r="17" spans="1:11" ht="18.75" customHeight="1">
      <c r="A17" s="41" t="s">
        <v>1126</v>
      </c>
      <c r="B17" s="19"/>
      <c r="C17" s="19"/>
      <c r="D17" s="19"/>
      <c r="E17" s="19"/>
      <c r="F17" s="19"/>
      <c r="G17" s="19"/>
      <c r="H17" s="19"/>
      <c r="I17" s="19"/>
    </row>
    <row r="18" spans="1:11" ht="18.75" customHeight="1">
      <c r="A18" s="41" t="s">
        <v>1127</v>
      </c>
      <c r="B18" s="19"/>
      <c r="C18" s="19"/>
      <c r="D18" s="19"/>
      <c r="E18" s="19"/>
      <c r="F18" s="19"/>
      <c r="G18" s="19"/>
      <c r="H18" s="19"/>
      <c r="I18" s="19"/>
    </row>
    <row r="19" spans="1:11" s="321" customFormat="1" ht="39.950000000000003" customHeight="1">
      <c r="A19" s="1178" t="s">
        <v>1128</v>
      </c>
      <c r="B19" s="1178"/>
      <c r="C19" s="1178"/>
      <c r="D19" s="1178"/>
      <c r="E19" s="1178"/>
      <c r="F19" s="1178"/>
      <c r="G19" s="1178"/>
      <c r="H19" s="1178"/>
      <c r="I19" s="1178"/>
    </row>
    <row r="20" spans="1:11" ht="15" customHeight="1" thickBot="1">
      <c r="A20" s="19"/>
      <c r="B20" s="19"/>
      <c r="C20" s="19"/>
      <c r="D20" s="19"/>
      <c r="E20" s="19"/>
      <c r="F20" s="19"/>
      <c r="G20" s="19"/>
      <c r="H20" s="19"/>
      <c r="I20" s="19"/>
    </row>
    <row r="21" spans="1:11" ht="20.100000000000001" customHeight="1">
      <c r="A21" s="1198" t="s">
        <v>640</v>
      </c>
      <c r="B21" s="1199"/>
      <c r="C21" s="1199"/>
      <c r="D21" s="1199"/>
      <c r="E21" s="1199"/>
      <c r="F21" s="1199"/>
      <c r="G21" s="1199"/>
      <c r="H21" s="1199"/>
      <c r="I21" s="1200"/>
      <c r="K21" s="48"/>
    </row>
    <row r="22" spans="1:11" ht="20.100000000000001" customHeight="1">
      <c r="A22" s="837" t="s">
        <v>638</v>
      </c>
      <c r="B22" s="835"/>
      <c r="C22" s="835"/>
      <c r="D22" s="835"/>
      <c r="E22" s="835"/>
      <c r="F22" s="835"/>
      <c r="G22" s="835"/>
      <c r="H22" s="835"/>
      <c r="I22" s="286" t="s">
        <v>639</v>
      </c>
      <c r="K22" s="48"/>
    </row>
    <row r="23" spans="1:11" ht="20.100000000000001" customHeight="1">
      <c r="A23" s="1201" t="s">
        <v>816</v>
      </c>
      <c r="B23" s="1202"/>
      <c r="C23" s="1202"/>
      <c r="D23" s="1202"/>
      <c r="E23" s="1202"/>
      <c r="F23" s="1202"/>
      <c r="G23" s="1202"/>
      <c r="H23" s="1203"/>
      <c r="I23" s="448"/>
      <c r="K23" s="48"/>
    </row>
    <row r="24" spans="1:11" ht="20.100000000000001" customHeight="1">
      <c r="A24" s="1186" t="s">
        <v>817</v>
      </c>
      <c r="B24" s="1187"/>
      <c r="C24" s="1187"/>
      <c r="D24" s="1187"/>
      <c r="E24" s="1187"/>
      <c r="F24" s="1187"/>
      <c r="G24" s="1187"/>
      <c r="H24" s="1188"/>
      <c r="I24" s="447"/>
      <c r="K24" s="48"/>
    </row>
    <row r="25" spans="1:11" ht="39.950000000000003" customHeight="1" thickBot="1">
      <c r="A25" s="1172" t="s">
        <v>1211</v>
      </c>
      <c r="B25" s="1173"/>
      <c r="C25" s="1173"/>
      <c r="D25" s="1173"/>
      <c r="E25" s="1173"/>
      <c r="F25" s="1173"/>
      <c r="G25" s="1173"/>
      <c r="H25" s="1174"/>
      <c r="I25" s="554"/>
    </row>
    <row r="26" spans="1:11" ht="15.75">
      <c r="A26" s="19"/>
      <c r="B26" s="19"/>
      <c r="C26" s="19"/>
      <c r="D26" s="19"/>
      <c r="E26" s="19"/>
      <c r="F26" s="19"/>
      <c r="G26" s="19"/>
      <c r="H26" s="19"/>
      <c r="I26" s="19"/>
    </row>
    <row r="27" spans="1:11" ht="15.75">
      <c r="A27" s="19"/>
      <c r="B27" s="19"/>
      <c r="C27" s="19"/>
      <c r="D27" s="19"/>
      <c r="E27" s="19"/>
      <c r="F27" s="19"/>
      <c r="G27" s="19"/>
      <c r="H27" s="19"/>
      <c r="I27" s="19"/>
    </row>
    <row r="28" spans="1:11" ht="15.75">
      <c r="A28" s="19"/>
      <c r="B28" s="19"/>
      <c r="C28" s="19"/>
      <c r="D28" s="19"/>
      <c r="E28" s="19"/>
      <c r="F28" s="19"/>
      <c r="G28" s="19"/>
      <c r="H28" s="19"/>
      <c r="I28" s="19"/>
    </row>
    <row r="29" spans="1:11" ht="15.75">
      <c r="A29" s="19"/>
      <c r="B29" s="19"/>
      <c r="C29" s="19"/>
      <c r="D29" s="19"/>
      <c r="E29" s="19"/>
      <c r="F29" s="19"/>
      <c r="G29" s="19"/>
      <c r="H29" s="19"/>
      <c r="I29" s="19"/>
    </row>
    <row r="30" spans="1:11" ht="15.75">
      <c r="A30" s="19"/>
      <c r="B30" s="19"/>
      <c r="C30" s="19"/>
      <c r="D30" s="19"/>
      <c r="E30" s="19"/>
      <c r="F30" s="19"/>
      <c r="G30" s="19"/>
      <c r="H30" s="19"/>
      <c r="I30" s="19"/>
    </row>
    <row r="31" spans="1:11" ht="15.75">
      <c r="A31" s="19"/>
      <c r="B31" s="19"/>
      <c r="C31" s="19"/>
      <c r="D31" s="19"/>
      <c r="E31" s="19"/>
      <c r="F31" s="19"/>
      <c r="G31" s="19"/>
      <c r="H31" s="19"/>
      <c r="I31" s="19"/>
    </row>
    <row r="32" spans="1:11"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sheetData>
  <sheetProtection sheet="1" objects="1" scenarios="1" formatCells="0" formatColumns="0" formatRows="0"/>
  <mergeCells count="24">
    <mergeCell ref="A23:H23"/>
    <mergeCell ref="A22:H22"/>
    <mergeCell ref="D14:I14"/>
    <mergeCell ref="D8:I8"/>
    <mergeCell ref="D9:F9"/>
    <mergeCell ref="G9:I9"/>
    <mergeCell ref="D10:I12"/>
    <mergeCell ref="D13:I13"/>
    <mergeCell ref="A25:H25"/>
    <mergeCell ref="A1:I1"/>
    <mergeCell ref="A5:C5"/>
    <mergeCell ref="A6:C6"/>
    <mergeCell ref="A7:C9"/>
    <mergeCell ref="A3:G3"/>
    <mergeCell ref="H3:I3"/>
    <mergeCell ref="A19:I19"/>
    <mergeCell ref="A13:C13"/>
    <mergeCell ref="D5:I5"/>
    <mergeCell ref="D6:I6"/>
    <mergeCell ref="D7:I7"/>
    <mergeCell ref="A24:H24"/>
    <mergeCell ref="A10:C12"/>
    <mergeCell ref="A14:C14"/>
    <mergeCell ref="A21:I21"/>
  </mergeCells>
  <phoneticPr fontId="1"/>
  <conditionalFormatting sqref="I23:I25">
    <cfRule type="cellIs" dxfId="37" priority="2" operator="notEqual">
      <formula>"確認済"</formula>
    </cfRule>
  </conditionalFormatting>
  <dataValidations count="1">
    <dataValidation type="list" allowBlank="1" showInputMessage="1" showErrorMessage="1" sqref="I23:I2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85" zoomScaleNormal="85" zoomScaleSheetLayoutView="70" workbookViewId="0">
      <selection activeCell="J1" sqref="J1"/>
    </sheetView>
  </sheetViews>
  <sheetFormatPr defaultRowHeight="13.5"/>
  <cols>
    <col min="1" max="3" width="7.75" style="18" customWidth="1"/>
    <col min="4" max="4" width="8.25" style="18" customWidth="1"/>
    <col min="5" max="5" width="7.75" style="18" customWidth="1"/>
    <col min="6" max="6" width="8.25" style="18" customWidth="1"/>
    <col min="7" max="7" width="13.625" style="18" customWidth="1"/>
    <col min="8" max="9" width="12.625" style="18" customWidth="1"/>
    <col min="10" max="16384" width="9" style="18"/>
  </cols>
  <sheetData>
    <row r="1" spans="1:9" ht="15.75">
      <c r="A1" s="768" t="s">
        <v>469</v>
      </c>
      <c r="B1" s="768"/>
      <c r="C1" s="768"/>
      <c r="D1" s="768"/>
      <c r="E1" s="768"/>
      <c r="F1" s="768"/>
      <c r="G1" s="768"/>
      <c r="H1" s="768"/>
      <c r="I1" s="768"/>
    </row>
    <row r="2" spans="1:9" ht="27" customHeight="1">
      <c r="A2" s="19"/>
      <c r="B2" s="19"/>
      <c r="C2" s="19"/>
      <c r="D2" s="19"/>
      <c r="E2" s="19"/>
      <c r="F2" s="19"/>
      <c r="G2" s="19"/>
      <c r="H2" s="19"/>
      <c r="I2" s="19"/>
    </row>
    <row r="3" spans="1:9" ht="27" customHeight="1">
      <c r="A3" s="1176" t="s">
        <v>431</v>
      </c>
      <c r="B3" s="1176"/>
      <c r="C3" s="1176"/>
      <c r="D3" s="1176"/>
      <c r="E3" s="1176"/>
      <c r="F3" s="1176"/>
      <c r="G3" s="1177" t="s">
        <v>133</v>
      </c>
      <c r="H3" s="1177"/>
      <c r="I3" s="1177"/>
    </row>
    <row r="4" spans="1:9" ht="27" customHeight="1">
      <c r="A4" s="19"/>
      <c r="B4" s="19"/>
      <c r="C4" s="19"/>
      <c r="D4" s="19"/>
      <c r="E4" s="19"/>
      <c r="F4" s="19"/>
      <c r="G4" s="19"/>
      <c r="H4" s="19"/>
      <c r="I4" s="19"/>
    </row>
    <row r="5" spans="1:9" ht="36" customHeight="1">
      <c r="A5" s="282" t="s">
        <v>24</v>
      </c>
      <c r="B5" s="1223" t="s">
        <v>25</v>
      </c>
      <c r="C5" s="1227"/>
      <c r="D5" s="1224"/>
      <c r="E5" s="282" t="s">
        <v>26</v>
      </c>
      <c r="F5" s="1223" t="s">
        <v>27</v>
      </c>
      <c r="G5" s="1224"/>
      <c r="H5" s="285" t="s">
        <v>284</v>
      </c>
      <c r="I5" s="282" t="s">
        <v>28</v>
      </c>
    </row>
    <row r="6" spans="1:9" ht="27" customHeight="1">
      <c r="A6" s="412"/>
      <c r="B6" s="1220"/>
      <c r="C6" s="1221"/>
      <c r="D6" s="1222"/>
      <c r="E6" s="413"/>
      <c r="F6" s="1225"/>
      <c r="G6" s="1226"/>
      <c r="H6" s="673"/>
      <c r="I6" s="673"/>
    </row>
    <row r="7" spans="1:9" ht="27" customHeight="1">
      <c r="A7" s="412"/>
      <c r="B7" s="1220"/>
      <c r="C7" s="1221"/>
      <c r="D7" s="1222"/>
      <c r="E7" s="413"/>
      <c r="F7" s="1225"/>
      <c r="G7" s="1226"/>
      <c r="H7" s="673"/>
      <c r="I7" s="673"/>
    </row>
    <row r="8" spans="1:9" ht="27" customHeight="1">
      <c r="A8" s="412"/>
      <c r="B8" s="1220"/>
      <c r="C8" s="1221"/>
      <c r="D8" s="1222"/>
      <c r="E8" s="413"/>
      <c r="F8" s="1225"/>
      <c r="G8" s="1226"/>
      <c r="H8" s="673"/>
      <c r="I8" s="673"/>
    </row>
    <row r="9" spans="1:9" ht="27" customHeight="1">
      <c r="A9" s="412"/>
      <c r="B9" s="1220"/>
      <c r="C9" s="1221"/>
      <c r="D9" s="1222"/>
      <c r="E9" s="413"/>
      <c r="F9" s="1225"/>
      <c r="G9" s="1226"/>
      <c r="H9" s="673"/>
      <c r="I9" s="673"/>
    </row>
    <row r="10" spans="1:9" ht="27" customHeight="1">
      <c r="A10" s="412"/>
      <c r="B10" s="1220"/>
      <c r="C10" s="1221"/>
      <c r="D10" s="1222"/>
      <c r="E10" s="413"/>
      <c r="F10" s="1225"/>
      <c r="G10" s="1226"/>
      <c r="H10" s="673"/>
      <c r="I10" s="673"/>
    </row>
    <row r="11" spans="1:9" ht="27" customHeight="1">
      <c r="A11" s="412"/>
      <c r="B11" s="1220"/>
      <c r="C11" s="1221"/>
      <c r="D11" s="1222"/>
      <c r="E11" s="413"/>
      <c r="F11" s="1225"/>
      <c r="G11" s="1226"/>
      <c r="H11" s="673"/>
      <c r="I11" s="673"/>
    </row>
    <row r="12" spans="1:9" ht="27" customHeight="1">
      <c r="A12" s="412"/>
      <c r="B12" s="1220"/>
      <c r="C12" s="1221"/>
      <c r="D12" s="1222"/>
      <c r="E12" s="413"/>
      <c r="F12" s="1225"/>
      <c r="G12" s="1226"/>
      <c r="H12" s="673"/>
      <c r="I12" s="673"/>
    </row>
    <row r="13" spans="1:9" ht="27" customHeight="1">
      <c r="A13" s="412"/>
      <c r="B13" s="1220"/>
      <c r="C13" s="1221"/>
      <c r="D13" s="1222"/>
      <c r="E13" s="413"/>
      <c r="F13" s="1225"/>
      <c r="G13" s="1226"/>
      <c r="H13" s="673"/>
      <c r="I13" s="673"/>
    </row>
    <row r="14" spans="1:9" ht="27" customHeight="1">
      <c r="A14" s="412"/>
      <c r="B14" s="1220"/>
      <c r="C14" s="1221"/>
      <c r="D14" s="1222"/>
      <c r="E14" s="413"/>
      <c r="F14" s="1225"/>
      <c r="G14" s="1226"/>
      <c r="H14" s="673"/>
      <c r="I14" s="673"/>
    </row>
    <row r="15" spans="1:9" ht="27" customHeight="1">
      <c r="A15" s="412"/>
      <c r="B15" s="1220"/>
      <c r="C15" s="1221"/>
      <c r="D15" s="1222"/>
      <c r="E15" s="413"/>
      <c r="F15" s="1225"/>
      <c r="G15" s="1226"/>
      <c r="H15" s="673"/>
      <c r="I15" s="673"/>
    </row>
    <row r="16" spans="1:9" ht="27" customHeight="1">
      <c r="A16" s="412"/>
      <c r="B16" s="1220"/>
      <c r="C16" s="1221"/>
      <c r="D16" s="1222"/>
      <c r="E16" s="413"/>
      <c r="F16" s="1225"/>
      <c r="G16" s="1226"/>
      <c r="H16" s="673"/>
      <c r="I16" s="673"/>
    </row>
    <row r="17" spans="1:10" ht="27" customHeight="1">
      <c r="A17" s="412"/>
      <c r="B17" s="1220"/>
      <c r="C17" s="1221"/>
      <c r="D17" s="1222"/>
      <c r="E17" s="413"/>
      <c r="F17" s="1225"/>
      <c r="G17" s="1226"/>
      <c r="H17" s="673"/>
      <c r="I17" s="673"/>
    </row>
    <row r="18" spans="1:10" ht="27" customHeight="1">
      <c r="A18" s="412"/>
      <c r="B18" s="1220"/>
      <c r="C18" s="1221"/>
      <c r="D18" s="1222"/>
      <c r="E18" s="413"/>
      <c r="F18" s="1225"/>
      <c r="G18" s="1226"/>
      <c r="H18" s="673"/>
      <c r="I18" s="673"/>
    </row>
    <row r="19" spans="1:10" ht="27" customHeight="1">
      <c r="A19" s="412"/>
      <c r="B19" s="1220"/>
      <c r="C19" s="1221"/>
      <c r="D19" s="1222"/>
      <c r="E19" s="413"/>
      <c r="F19" s="1225"/>
      <c r="G19" s="1226"/>
      <c r="H19" s="673"/>
      <c r="I19" s="673"/>
    </row>
    <row r="20" spans="1:10" ht="27" customHeight="1">
      <c r="A20" s="412"/>
      <c r="B20" s="1220"/>
      <c r="C20" s="1221"/>
      <c r="D20" s="1222"/>
      <c r="E20" s="413"/>
      <c r="F20" s="1225"/>
      <c r="G20" s="1226"/>
      <c r="H20" s="673"/>
      <c r="I20" s="673"/>
    </row>
    <row r="21" spans="1:10" ht="20.100000000000001" customHeight="1">
      <c r="A21" s="1229" t="s">
        <v>1014</v>
      </c>
      <c r="B21" s="1229"/>
      <c r="C21" s="1229"/>
      <c r="D21" s="1229"/>
      <c r="E21" s="1229"/>
      <c r="F21" s="1229"/>
      <c r="G21" s="1229"/>
      <c r="H21" s="1229"/>
      <c r="I21" s="1229"/>
    </row>
    <row r="22" spans="1:10" ht="20.100000000000001" customHeight="1">
      <c r="A22" s="1228" t="s">
        <v>29</v>
      </c>
      <c r="B22" s="1228"/>
      <c r="C22" s="1228"/>
      <c r="D22" s="1228"/>
      <c r="E22" s="1228"/>
      <c r="F22" s="1228"/>
      <c r="G22" s="1228"/>
      <c r="H22" s="1228"/>
      <c r="I22" s="1228"/>
    </row>
    <row r="23" spans="1:10" ht="20.100000000000001" customHeight="1">
      <c r="A23" s="1237" t="s">
        <v>398</v>
      </c>
      <c r="B23" s="1237"/>
      <c r="C23" s="1237"/>
      <c r="D23" s="1237"/>
      <c r="E23" s="1237"/>
      <c r="F23" s="1237"/>
      <c r="G23" s="1237"/>
      <c r="H23" s="1237"/>
      <c r="I23" s="1237"/>
    </row>
    <row r="24" spans="1:10" ht="16.5" thickBot="1">
      <c r="A24" s="19"/>
      <c r="B24" s="19"/>
      <c r="C24" s="19"/>
      <c r="D24" s="19"/>
      <c r="E24" s="19"/>
      <c r="F24" s="19"/>
      <c r="G24" s="19"/>
      <c r="H24" s="19"/>
      <c r="I24" s="19"/>
    </row>
    <row r="25" spans="1:10" ht="20.100000000000001" customHeight="1">
      <c r="A25" s="1234" t="s">
        <v>640</v>
      </c>
      <c r="B25" s="1235"/>
      <c r="C25" s="1235"/>
      <c r="D25" s="1235"/>
      <c r="E25" s="1235"/>
      <c r="F25" s="1235"/>
      <c r="G25" s="1235"/>
      <c r="H25" s="1235"/>
      <c r="I25" s="1236"/>
      <c r="J25" s="48"/>
    </row>
    <row r="26" spans="1:10" ht="20.100000000000001" customHeight="1">
      <c r="A26" s="1230" t="s">
        <v>638</v>
      </c>
      <c r="B26" s="1175"/>
      <c r="C26" s="1175"/>
      <c r="D26" s="1175"/>
      <c r="E26" s="1175"/>
      <c r="F26" s="1175"/>
      <c r="G26" s="1175"/>
      <c r="H26" s="1175"/>
      <c r="I26" s="286" t="s">
        <v>639</v>
      </c>
      <c r="J26" s="48"/>
    </row>
    <row r="27" spans="1:10" ht="20.100000000000001" customHeight="1" thickBot="1">
      <c r="A27" s="1231" t="s">
        <v>818</v>
      </c>
      <c r="B27" s="1232"/>
      <c r="C27" s="1232"/>
      <c r="D27" s="1232"/>
      <c r="E27" s="1232"/>
      <c r="F27" s="1232"/>
      <c r="G27" s="1232"/>
      <c r="H27" s="1233"/>
      <c r="I27" s="411"/>
      <c r="J27" s="48"/>
    </row>
    <row r="28" spans="1:10" ht="15.75">
      <c r="A28" s="19"/>
      <c r="B28" s="19"/>
      <c r="C28" s="19"/>
      <c r="D28" s="19"/>
      <c r="E28" s="19"/>
      <c r="F28" s="19"/>
      <c r="G28" s="19"/>
      <c r="H28" s="19"/>
      <c r="I28" s="19"/>
    </row>
    <row r="29" spans="1:10" ht="15.75">
      <c r="A29" s="19"/>
      <c r="B29" s="19"/>
      <c r="C29" s="19"/>
      <c r="D29" s="19"/>
      <c r="E29" s="19"/>
      <c r="F29" s="19"/>
      <c r="G29" s="19"/>
      <c r="H29" s="19"/>
      <c r="I29" s="19"/>
    </row>
    <row r="30" spans="1:10" ht="15.75">
      <c r="A30" s="19"/>
      <c r="B30" s="19"/>
      <c r="C30" s="19"/>
      <c r="D30" s="19"/>
      <c r="E30" s="19"/>
      <c r="F30" s="19"/>
      <c r="G30" s="19"/>
      <c r="H30" s="19"/>
      <c r="I30" s="19"/>
    </row>
    <row r="31" spans="1:10" ht="15.75">
      <c r="A31" s="19"/>
      <c r="B31" s="19"/>
      <c r="C31" s="19"/>
      <c r="D31" s="19"/>
      <c r="E31" s="19"/>
      <c r="F31" s="19"/>
      <c r="G31" s="19"/>
      <c r="H31" s="19"/>
      <c r="I31" s="19"/>
    </row>
    <row r="32" spans="1:10" ht="15.75">
      <c r="A32" s="19"/>
      <c r="B32" s="19"/>
      <c r="C32" s="19"/>
      <c r="D32" s="19"/>
      <c r="E32" s="19"/>
      <c r="F32" s="19"/>
      <c r="G32" s="19"/>
      <c r="H32" s="19"/>
      <c r="I32" s="19"/>
    </row>
    <row r="33" spans="1:9" ht="15.75">
      <c r="A33" s="19"/>
      <c r="B33" s="19"/>
      <c r="C33" s="19"/>
      <c r="D33" s="19"/>
      <c r="E33" s="19"/>
      <c r="F33" s="19"/>
      <c r="G33" s="19"/>
      <c r="H33" s="19"/>
      <c r="I33" s="19"/>
    </row>
  </sheetData>
  <sheetProtection sheet="1" objects="1" scenarios="1" formatCells="0" formatColumns="0" formatRows="0" insertRows="0" deleteRows="0"/>
  <mergeCells count="41">
    <mergeCell ref="A26:H26"/>
    <mergeCell ref="A27:H27"/>
    <mergeCell ref="A25:I25"/>
    <mergeCell ref="B16:D16"/>
    <mergeCell ref="B20:D20"/>
    <mergeCell ref="B18:D18"/>
    <mergeCell ref="F20:G20"/>
    <mergeCell ref="A23:I23"/>
    <mergeCell ref="B14:D14"/>
    <mergeCell ref="B17:D17"/>
    <mergeCell ref="B19:D19"/>
    <mergeCell ref="A22:I22"/>
    <mergeCell ref="B15:D15"/>
    <mergeCell ref="F16:G16"/>
    <mergeCell ref="F17:G17"/>
    <mergeCell ref="F18:G18"/>
    <mergeCell ref="F19:G19"/>
    <mergeCell ref="F15:G15"/>
    <mergeCell ref="F14:G14"/>
    <mergeCell ref="A21:I21"/>
    <mergeCell ref="A1:I1"/>
    <mergeCell ref="B5:D5"/>
    <mergeCell ref="B6:D6"/>
    <mergeCell ref="B7:D7"/>
    <mergeCell ref="A3:F3"/>
    <mergeCell ref="G3:I3"/>
    <mergeCell ref="B13:D13"/>
    <mergeCell ref="F5:G5"/>
    <mergeCell ref="F6:G6"/>
    <mergeCell ref="F7:G7"/>
    <mergeCell ref="F8:G8"/>
    <mergeCell ref="F9:G9"/>
    <mergeCell ref="F10:G10"/>
    <mergeCell ref="F11:G11"/>
    <mergeCell ref="F12:G12"/>
    <mergeCell ref="F13:G13"/>
    <mergeCell ref="B8:D8"/>
    <mergeCell ref="B9:D9"/>
    <mergeCell ref="B10:D10"/>
    <mergeCell ref="B11:D11"/>
    <mergeCell ref="B12:D12"/>
  </mergeCells>
  <phoneticPr fontId="1"/>
  <conditionalFormatting sqref="I27">
    <cfRule type="cellIs" dxfId="36" priority="1" operator="notEqual">
      <formula>"確認済"</formula>
    </cfRule>
  </conditionalFormatting>
  <dataValidations count="1">
    <dataValidation type="list" allowBlank="1" showInputMessage="1" showErrorMessage="1" sqref="I2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3"/>
  <sheetViews>
    <sheetView zoomScale="85" zoomScaleNormal="85" zoomScaleSheetLayoutView="85" workbookViewId="0">
      <selection activeCell="J1" sqref="J1"/>
    </sheetView>
  </sheetViews>
  <sheetFormatPr defaultRowHeight="13.5"/>
  <cols>
    <col min="1" max="16384" width="9" style="18"/>
  </cols>
  <sheetData>
    <row r="1" spans="1:25" ht="15.75">
      <c r="A1" s="768" t="s">
        <v>469</v>
      </c>
      <c r="B1" s="768"/>
      <c r="C1" s="768"/>
      <c r="D1" s="768"/>
      <c r="E1" s="768"/>
      <c r="F1" s="768"/>
      <c r="G1" s="768"/>
      <c r="H1" s="768"/>
      <c r="I1" s="768"/>
    </row>
    <row r="2" spans="1:25" ht="27" customHeight="1">
      <c r="A2" s="19"/>
      <c r="B2" s="19"/>
      <c r="C2" s="19"/>
      <c r="D2" s="19"/>
      <c r="E2" s="19"/>
      <c r="F2" s="19"/>
      <c r="G2" s="19"/>
      <c r="H2" s="19"/>
      <c r="I2" s="19"/>
    </row>
    <row r="3" spans="1:25" ht="27" customHeight="1">
      <c r="A3" s="1176" t="s">
        <v>399</v>
      </c>
      <c r="B3" s="1176"/>
      <c r="C3" s="1176"/>
      <c r="D3" s="1176"/>
      <c r="E3" s="1176"/>
      <c r="F3" s="1176"/>
      <c r="G3" s="1176"/>
      <c r="H3" s="1177" t="s">
        <v>263</v>
      </c>
      <c r="I3" s="1177"/>
    </row>
    <row r="4" spans="1:25" ht="27" customHeight="1">
      <c r="A4" s="19"/>
      <c r="B4" s="19"/>
      <c r="C4" s="19"/>
      <c r="D4" s="19"/>
      <c r="E4" s="19"/>
      <c r="F4" s="19"/>
      <c r="G4" s="1254" t="s">
        <v>928</v>
      </c>
      <c r="H4" s="1254"/>
      <c r="I4" s="1254"/>
    </row>
    <row r="5" spans="1:25" ht="27" customHeight="1">
      <c r="A5" s="1223" t="s">
        <v>399</v>
      </c>
      <c r="B5" s="1227"/>
      <c r="C5" s="1227"/>
      <c r="D5" s="1227"/>
      <c r="E5" s="1227"/>
      <c r="F5" s="1227"/>
      <c r="G5" s="1227"/>
      <c r="H5" s="1227"/>
      <c r="I5" s="1224"/>
    </row>
    <row r="6" spans="1:25" ht="41.25" customHeight="1">
      <c r="A6" s="281" t="s" ph="1">
        <v>30</v>
      </c>
      <c r="B6" s="1257" ph="1"/>
      <c r="C6" s="1258" ph="1"/>
      <c r="D6" s="1258" ph="1"/>
      <c r="E6" s="1258" ph="1"/>
      <c r="F6" s="1259" ph="1"/>
      <c r="G6" s="281" t="s">
        <v>26</v>
      </c>
      <c r="H6" s="1255"/>
      <c r="I6" s="1256"/>
      <c r="J6" s="18" ph="1"/>
      <c r="K6" s="18" ph="1"/>
      <c r="L6" s="18" ph="1"/>
      <c r="M6" s="18" ph="1"/>
      <c r="N6" s="18" ph="1"/>
      <c r="O6" s="18" ph="1"/>
      <c r="P6" s="18" ph="1"/>
      <c r="S6" s="18" ph="1"/>
      <c r="T6" s="18" ph="1"/>
      <c r="U6" s="18" ph="1"/>
      <c r="V6" s="18" ph="1"/>
      <c r="W6" s="18" ph="1"/>
      <c r="X6" s="18" ph="1"/>
      <c r="Y6" s="18" ph="1"/>
    </row>
    <row r="7" spans="1:25" ht="33.75" customHeight="1">
      <c r="A7" s="281" t="s">
        <v>31</v>
      </c>
      <c r="B7" s="1238"/>
      <c r="C7" s="1239"/>
      <c r="D7" s="1239"/>
      <c r="E7" s="1239"/>
      <c r="F7" s="1239"/>
      <c r="G7" s="1239"/>
      <c r="H7" s="1239"/>
      <c r="I7" s="1240"/>
    </row>
    <row r="8" spans="1:25" ht="33.75" customHeight="1">
      <c r="A8" s="290"/>
      <c r="B8" s="290"/>
      <c r="C8" s="290"/>
      <c r="D8" s="290"/>
      <c r="E8" s="290"/>
      <c r="F8" s="290"/>
      <c r="G8" s="290"/>
      <c r="H8" s="290"/>
      <c r="I8" s="290"/>
    </row>
    <row r="9" spans="1:25" ht="27" customHeight="1">
      <c r="A9" s="1241" t="s">
        <v>32</v>
      </c>
      <c r="B9" s="1241"/>
      <c r="C9" s="21"/>
      <c r="D9" s="21"/>
      <c r="E9" s="21"/>
      <c r="F9" s="21"/>
      <c r="G9" s="21"/>
      <c r="H9" s="21"/>
      <c r="I9" s="21"/>
    </row>
    <row r="10" spans="1:25" ht="27" customHeight="1">
      <c r="A10" s="835" t="s">
        <v>258</v>
      </c>
      <c r="B10" s="835"/>
      <c r="C10" s="835"/>
      <c r="D10" s="835" t="s">
        <v>259</v>
      </c>
      <c r="E10" s="835"/>
      <c r="F10" s="835"/>
      <c r="G10" s="835" t="s">
        <v>260</v>
      </c>
      <c r="H10" s="835"/>
      <c r="I10" s="835"/>
    </row>
    <row r="11" spans="1:25" ht="18" customHeight="1">
      <c r="A11" s="1245"/>
      <c r="B11" s="1246"/>
      <c r="C11" s="1247"/>
      <c r="D11" s="1242"/>
      <c r="E11" s="1242"/>
      <c r="F11" s="1242"/>
      <c r="G11" s="1242"/>
      <c r="H11" s="1242"/>
      <c r="I11" s="1242"/>
    </row>
    <row r="12" spans="1:25" ht="18" customHeight="1">
      <c r="A12" s="1248" t="s">
        <v>257</v>
      </c>
      <c r="B12" s="1249"/>
      <c r="C12" s="1250"/>
      <c r="D12" s="1243"/>
      <c r="E12" s="1243"/>
      <c r="F12" s="1243"/>
      <c r="G12" s="1243"/>
      <c r="H12" s="1243"/>
      <c r="I12" s="1243"/>
    </row>
    <row r="13" spans="1:25" ht="18" customHeight="1">
      <c r="A13" s="1251"/>
      <c r="B13" s="1252"/>
      <c r="C13" s="1253"/>
      <c r="D13" s="1244"/>
      <c r="E13" s="1244"/>
      <c r="F13" s="1244"/>
      <c r="G13" s="1244"/>
      <c r="H13" s="1244"/>
      <c r="I13" s="1244"/>
    </row>
    <row r="14" spans="1:25" ht="18" customHeight="1">
      <c r="A14" s="1245"/>
      <c r="B14" s="1246"/>
      <c r="C14" s="1247"/>
      <c r="D14" s="1242"/>
      <c r="E14" s="1242"/>
      <c r="F14" s="1242"/>
      <c r="G14" s="1242"/>
      <c r="H14" s="1242"/>
      <c r="I14" s="1242"/>
    </row>
    <row r="15" spans="1:25" ht="18" customHeight="1">
      <c r="A15" s="1248" t="s">
        <v>257</v>
      </c>
      <c r="B15" s="1249"/>
      <c r="C15" s="1250"/>
      <c r="D15" s="1243"/>
      <c r="E15" s="1243"/>
      <c r="F15" s="1243"/>
      <c r="G15" s="1243"/>
      <c r="H15" s="1243"/>
      <c r="I15" s="1243"/>
    </row>
    <row r="16" spans="1:25" ht="18" customHeight="1">
      <c r="A16" s="1251"/>
      <c r="B16" s="1252"/>
      <c r="C16" s="1253"/>
      <c r="D16" s="1244"/>
      <c r="E16" s="1244"/>
      <c r="F16" s="1244"/>
      <c r="G16" s="1244"/>
      <c r="H16" s="1244"/>
      <c r="I16" s="1244"/>
    </row>
    <row r="17" spans="1:9" ht="18" customHeight="1">
      <c r="A17" s="1245"/>
      <c r="B17" s="1246"/>
      <c r="C17" s="1247"/>
      <c r="D17" s="1242"/>
      <c r="E17" s="1242"/>
      <c r="F17" s="1242"/>
      <c r="G17" s="1242"/>
      <c r="H17" s="1242"/>
      <c r="I17" s="1242"/>
    </row>
    <row r="18" spans="1:9" ht="18" customHeight="1">
      <c r="A18" s="1248" t="s">
        <v>257</v>
      </c>
      <c r="B18" s="1249"/>
      <c r="C18" s="1250"/>
      <c r="D18" s="1243"/>
      <c r="E18" s="1243"/>
      <c r="F18" s="1243"/>
      <c r="G18" s="1243"/>
      <c r="H18" s="1243"/>
      <c r="I18" s="1243"/>
    </row>
    <row r="19" spans="1:9" ht="18" customHeight="1">
      <c r="A19" s="1251"/>
      <c r="B19" s="1252"/>
      <c r="C19" s="1253"/>
      <c r="D19" s="1244"/>
      <c r="E19" s="1244"/>
      <c r="F19" s="1244"/>
      <c r="G19" s="1244"/>
      <c r="H19" s="1244"/>
      <c r="I19" s="1244"/>
    </row>
    <row r="20" spans="1:9" ht="27" customHeight="1">
      <c r="A20" s="20"/>
      <c r="B20" s="20"/>
      <c r="C20" s="20"/>
      <c r="D20" s="20"/>
      <c r="E20" s="20"/>
      <c r="F20" s="1260" t="s">
        <v>1013</v>
      </c>
      <c r="G20" s="1260"/>
      <c r="H20" s="1260"/>
      <c r="I20" s="1260"/>
    </row>
    <row r="21" spans="1:9" ht="27" customHeight="1">
      <c r="A21" s="265" t="s">
        <v>929</v>
      </c>
      <c r="B21" s="22"/>
      <c r="C21" s="22"/>
      <c r="D21" s="22"/>
      <c r="E21" s="22"/>
      <c r="F21" s="22"/>
      <c r="G21" s="22"/>
      <c r="H21" s="22"/>
      <c r="I21" s="22"/>
    </row>
    <row r="22" spans="1:9" ht="27" customHeight="1">
      <c r="A22" s="835" t="s">
        <v>264</v>
      </c>
      <c r="B22" s="835"/>
      <c r="C22" s="835"/>
      <c r="D22" s="835" t="s">
        <v>265</v>
      </c>
      <c r="E22" s="835"/>
      <c r="F22" s="835"/>
      <c r="G22" s="835" t="s">
        <v>266</v>
      </c>
      <c r="H22" s="835"/>
      <c r="I22" s="835"/>
    </row>
    <row r="23" spans="1:9" ht="36" customHeight="1">
      <c r="A23" s="1182"/>
      <c r="B23" s="1182"/>
      <c r="C23" s="1182"/>
      <c r="D23" s="1261"/>
      <c r="E23" s="1261"/>
      <c r="F23" s="1261"/>
      <c r="G23" s="1262"/>
      <c r="H23" s="1262"/>
      <c r="I23" s="1262"/>
    </row>
    <row r="24" spans="1:9" ht="36" customHeight="1">
      <c r="A24" s="1182"/>
      <c r="B24" s="1182"/>
      <c r="C24" s="1182"/>
      <c r="D24" s="1261"/>
      <c r="E24" s="1261"/>
      <c r="F24" s="1261"/>
      <c r="G24" s="1262"/>
      <c r="H24" s="1262"/>
      <c r="I24" s="1262"/>
    </row>
    <row r="25" spans="1:9" ht="36" customHeight="1">
      <c r="A25" s="1182"/>
      <c r="B25" s="1182"/>
      <c r="C25" s="1182"/>
      <c r="D25" s="1261"/>
      <c r="E25" s="1261"/>
      <c r="F25" s="1261"/>
      <c r="G25" s="1262"/>
      <c r="H25" s="1262"/>
      <c r="I25" s="1262"/>
    </row>
    <row r="26" spans="1:9" ht="27" customHeight="1">
      <c r="A26" s="20"/>
      <c r="B26" s="20"/>
      <c r="C26" s="20"/>
      <c r="D26" s="20"/>
      <c r="E26" s="20"/>
      <c r="F26" s="1260" t="s">
        <v>261</v>
      </c>
      <c r="G26" s="1260"/>
      <c r="H26" s="1260"/>
      <c r="I26" s="1260"/>
    </row>
    <row r="27" spans="1:9" ht="27" customHeight="1">
      <c r="A27" s="391"/>
      <c r="B27" s="391"/>
      <c r="C27" s="391"/>
      <c r="D27" s="391"/>
      <c r="E27" s="391"/>
      <c r="F27" s="1264"/>
      <c r="G27" s="1264"/>
      <c r="H27" s="1264"/>
      <c r="I27" s="1264"/>
    </row>
    <row r="28" spans="1:9" ht="27" customHeight="1">
      <c r="A28" s="22"/>
      <c r="B28" s="22"/>
      <c r="C28" s="22"/>
      <c r="D28" s="22"/>
      <c r="E28" s="1265" t="s">
        <v>121</v>
      </c>
      <c r="F28" s="1265"/>
      <c r="G28" s="1265"/>
      <c r="H28" s="1265"/>
      <c r="I28" s="1265"/>
    </row>
    <row r="29" spans="1:9" ht="15.75">
      <c r="A29" s="768" t="s">
        <v>469</v>
      </c>
      <c r="B29" s="768"/>
      <c r="C29" s="768"/>
      <c r="D29" s="768"/>
      <c r="E29" s="768"/>
      <c r="F29" s="768"/>
      <c r="G29" s="768"/>
      <c r="H29" s="768"/>
      <c r="I29" s="768"/>
    </row>
    <row r="30" spans="1:9" ht="15.75">
      <c r="A30" s="291"/>
      <c r="B30" s="291"/>
      <c r="C30" s="291"/>
      <c r="D30" s="291"/>
      <c r="E30" s="291"/>
      <c r="F30" s="291"/>
      <c r="G30" s="291"/>
      <c r="H30" s="291"/>
      <c r="I30" s="291"/>
    </row>
    <row r="31" spans="1:9" ht="27" customHeight="1">
      <c r="A31" s="1263" t="s">
        <v>340</v>
      </c>
      <c r="B31" s="1263"/>
      <c r="C31" s="19"/>
      <c r="D31" s="19"/>
      <c r="E31" s="19"/>
      <c r="F31" s="19"/>
      <c r="G31" s="19"/>
      <c r="H31" s="19"/>
      <c r="I31" s="19"/>
    </row>
    <row r="32" spans="1:9" ht="27" customHeight="1">
      <c r="A32" s="265" t="s">
        <v>1129</v>
      </c>
      <c r="B32" s="22"/>
      <c r="C32" s="22"/>
      <c r="D32" s="22"/>
      <c r="E32" s="22"/>
      <c r="F32" s="22"/>
      <c r="G32" s="22"/>
      <c r="H32" s="392" t="s">
        <v>973</v>
      </c>
      <c r="I32" s="392">
        <f>IF(LEN(SUBSTITUTE(A33,CHAR(10),""))&gt;400,"文字数オーバーです",LEN(SUBSTITUTE(A33,CHAR(10),"")))</f>
        <v>0</v>
      </c>
    </row>
    <row r="33" spans="1:18" ht="27" customHeight="1">
      <c r="A33" s="1208"/>
      <c r="B33" s="1209"/>
      <c r="C33" s="1209"/>
      <c r="D33" s="1209"/>
      <c r="E33" s="1209"/>
      <c r="F33" s="1209"/>
      <c r="G33" s="1209"/>
      <c r="H33" s="1209"/>
      <c r="I33" s="1210"/>
      <c r="J33" s="287"/>
      <c r="K33" s="288"/>
      <c r="L33" s="288"/>
      <c r="M33" s="288"/>
      <c r="N33" s="288"/>
      <c r="O33" s="288"/>
      <c r="P33" s="288"/>
      <c r="Q33" s="288"/>
      <c r="R33" s="288"/>
    </row>
    <row r="34" spans="1:18" ht="27" customHeight="1">
      <c r="A34" s="1211"/>
      <c r="B34" s="1212"/>
      <c r="C34" s="1212"/>
      <c r="D34" s="1212"/>
      <c r="E34" s="1212"/>
      <c r="F34" s="1212"/>
      <c r="G34" s="1212"/>
      <c r="H34" s="1212"/>
      <c r="I34" s="1213"/>
      <c r="J34" s="287"/>
      <c r="K34" s="288"/>
      <c r="L34" s="288"/>
      <c r="M34" s="288"/>
      <c r="N34" s="288"/>
      <c r="O34" s="288"/>
      <c r="P34" s="288"/>
      <c r="Q34" s="288"/>
      <c r="R34" s="288"/>
    </row>
    <row r="35" spans="1:18" ht="27" customHeight="1">
      <c r="A35" s="1211"/>
      <c r="B35" s="1212"/>
      <c r="C35" s="1212"/>
      <c r="D35" s="1212"/>
      <c r="E35" s="1212"/>
      <c r="F35" s="1212"/>
      <c r="G35" s="1212"/>
      <c r="H35" s="1212"/>
      <c r="I35" s="1213"/>
      <c r="J35" s="287"/>
      <c r="K35" s="288"/>
      <c r="L35" s="288"/>
      <c r="M35" s="288"/>
      <c r="N35" s="288"/>
      <c r="O35" s="288"/>
      <c r="P35" s="288"/>
      <c r="Q35" s="288"/>
      <c r="R35" s="288"/>
    </row>
    <row r="36" spans="1:18" ht="27" customHeight="1">
      <c r="A36" s="1211"/>
      <c r="B36" s="1212"/>
      <c r="C36" s="1212"/>
      <c r="D36" s="1212"/>
      <c r="E36" s="1212"/>
      <c r="F36" s="1212"/>
      <c r="G36" s="1212"/>
      <c r="H36" s="1212"/>
      <c r="I36" s="1213"/>
      <c r="J36" s="287"/>
      <c r="K36" s="288"/>
      <c r="L36" s="288"/>
      <c r="M36" s="288"/>
      <c r="N36" s="288"/>
      <c r="O36" s="288"/>
      <c r="P36" s="288"/>
      <c r="Q36" s="288"/>
      <c r="R36" s="288"/>
    </row>
    <row r="37" spans="1:18" ht="27" customHeight="1">
      <c r="A37" s="1211"/>
      <c r="B37" s="1212"/>
      <c r="C37" s="1212"/>
      <c r="D37" s="1212"/>
      <c r="E37" s="1212"/>
      <c r="F37" s="1212"/>
      <c r="G37" s="1212"/>
      <c r="H37" s="1212"/>
      <c r="I37" s="1213"/>
      <c r="J37" s="287"/>
      <c r="K37" s="288"/>
      <c r="L37" s="288"/>
      <c r="M37" s="288"/>
      <c r="N37" s="288"/>
      <c r="O37" s="288"/>
      <c r="P37" s="288"/>
      <c r="Q37" s="288"/>
      <c r="R37" s="288"/>
    </row>
    <row r="38" spans="1:18" ht="27" customHeight="1">
      <c r="A38" s="1214"/>
      <c r="B38" s="1215"/>
      <c r="C38" s="1215"/>
      <c r="D38" s="1215"/>
      <c r="E38" s="1215"/>
      <c r="F38" s="1215"/>
      <c r="G38" s="1215"/>
      <c r="H38" s="1215"/>
      <c r="I38" s="1216"/>
      <c r="J38" s="287"/>
      <c r="K38" s="288"/>
      <c r="L38" s="288"/>
      <c r="M38" s="288"/>
      <c r="N38" s="288"/>
      <c r="O38" s="288"/>
      <c r="P38" s="288"/>
      <c r="Q38" s="288"/>
      <c r="R38" s="288"/>
    </row>
    <row r="39" spans="1:18" ht="27" customHeight="1">
      <c r="A39" s="289"/>
      <c r="B39" s="289"/>
      <c r="C39" s="289"/>
      <c r="D39" s="289"/>
      <c r="E39" s="289"/>
      <c r="F39" s="289"/>
      <c r="G39" s="289"/>
      <c r="H39" s="289"/>
      <c r="I39" s="289"/>
    </row>
    <row r="40" spans="1:18" ht="27" customHeight="1">
      <c r="A40" s="19" t="s">
        <v>33</v>
      </c>
      <c r="B40" s="19"/>
      <c r="C40" s="19"/>
      <c r="D40" s="19"/>
      <c r="E40" s="19"/>
      <c r="F40" s="19"/>
      <c r="G40" s="19"/>
      <c r="H40" s="19"/>
      <c r="I40" s="19"/>
    </row>
    <row r="41" spans="1:18" ht="18.75" customHeight="1">
      <c r="A41" s="19" t="s">
        <v>34</v>
      </c>
      <c r="B41" s="19"/>
      <c r="C41" s="19"/>
      <c r="D41" s="19"/>
      <c r="E41" s="19"/>
      <c r="F41" s="19"/>
      <c r="G41" s="19"/>
      <c r="H41" s="19"/>
      <c r="I41" s="19"/>
    </row>
    <row r="42" spans="1:18" ht="15.75">
      <c r="A42" s="19"/>
      <c r="B42" s="19"/>
      <c r="C42" s="19"/>
      <c r="D42" s="19"/>
      <c r="E42" s="19"/>
      <c r="F42" s="19"/>
      <c r="G42" s="19"/>
      <c r="H42" s="19"/>
      <c r="I42" s="19"/>
    </row>
    <row r="43" spans="1:18" ht="15.75">
      <c r="A43" s="19"/>
      <c r="B43" s="19"/>
      <c r="C43" s="19"/>
      <c r="D43" s="19"/>
      <c r="E43" s="19"/>
      <c r="F43" s="19"/>
      <c r="G43" s="19"/>
      <c r="H43" s="19"/>
      <c r="I43" s="19"/>
    </row>
    <row r="44" spans="1:18" ht="15.75">
      <c r="A44" s="19"/>
      <c r="B44" s="19"/>
      <c r="C44" s="19"/>
      <c r="D44" s="19"/>
      <c r="E44" s="19"/>
      <c r="F44" s="19"/>
      <c r="G44" s="19"/>
      <c r="H44" s="19"/>
      <c r="I44" s="19"/>
    </row>
    <row r="45" spans="1:18" ht="15.75">
      <c r="A45" s="19"/>
      <c r="B45" s="19"/>
      <c r="C45" s="19"/>
      <c r="D45" s="19"/>
      <c r="E45" s="19"/>
      <c r="F45" s="19"/>
      <c r="G45" s="19"/>
      <c r="H45" s="19"/>
      <c r="I45" s="19"/>
    </row>
    <row r="46" spans="1:18" ht="15.75">
      <c r="A46" s="19"/>
      <c r="B46" s="19"/>
      <c r="C46" s="19"/>
      <c r="D46" s="19"/>
      <c r="E46" s="19"/>
      <c r="F46" s="19"/>
      <c r="G46" s="19"/>
      <c r="H46" s="19"/>
      <c r="I46" s="19"/>
    </row>
    <row r="47" spans="1:18" ht="15.75">
      <c r="A47" s="19"/>
      <c r="B47" s="19"/>
      <c r="C47" s="19"/>
      <c r="D47" s="19"/>
      <c r="E47" s="19"/>
      <c r="F47" s="19"/>
      <c r="G47" s="19"/>
      <c r="H47" s="19"/>
      <c r="I47" s="19"/>
    </row>
    <row r="48" spans="1:18"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row r="78" spans="1:9" ht="15.75">
      <c r="A78" s="19"/>
      <c r="B78" s="19"/>
      <c r="C78" s="19"/>
      <c r="D78" s="19"/>
      <c r="E78" s="19"/>
      <c r="F78" s="19"/>
      <c r="G78" s="19"/>
      <c r="H78" s="19"/>
      <c r="I78" s="19"/>
    </row>
    <row r="79" spans="1:9" ht="15.75">
      <c r="A79" s="19"/>
      <c r="B79" s="19"/>
      <c r="C79" s="19"/>
      <c r="D79" s="19"/>
      <c r="E79" s="19"/>
      <c r="F79" s="19"/>
      <c r="G79" s="19"/>
      <c r="H79" s="19"/>
      <c r="I79" s="19"/>
    </row>
    <row r="80" spans="1:9" ht="15.75">
      <c r="A80" s="19"/>
      <c r="B80" s="19"/>
      <c r="C80" s="19"/>
      <c r="D80" s="19"/>
      <c r="E80" s="19"/>
      <c r="F80" s="19"/>
      <c r="G80" s="19"/>
      <c r="H80" s="19"/>
      <c r="I80" s="19"/>
    </row>
    <row r="81" spans="1:9" ht="15.75">
      <c r="A81" s="19"/>
      <c r="B81" s="19"/>
      <c r="C81" s="19"/>
      <c r="D81" s="19"/>
      <c r="E81" s="19"/>
      <c r="F81" s="19"/>
      <c r="G81" s="19"/>
      <c r="H81" s="19"/>
      <c r="I81" s="19"/>
    </row>
    <row r="82" spans="1:9" ht="15.75">
      <c r="A82" s="19"/>
      <c r="B82" s="19"/>
      <c r="C82" s="19"/>
      <c r="D82" s="19"/>
      <c r="E82" s="19"/>
      <c r="F82" s="19"/>
      <c r="G82" s="19"/>
      <c r="H82" s="19"/>
      <c r="I82" s="19"/>
    </row>
    <row r="83" spans="1:9" ht="15.75">
      <c r="A83" s="19"/>
      <c r="B83" s="19"/>
      <c r="C83" s="19"/>
      <c r="D83" s="19"/>
      <c r="E83" s="19"/>
      <c r="F83" s="19"/>
      <c r="G83" s="19"/>
      <c r="H83" s="19"/>
      <c r="I83" s="1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row r="91" spans="1:9" ht="15.75">
      <c r="A91" s="19"/>
      <c r="B91" s="19"/>
      <c r="C91" s="19"/>
      <c r="D91" s="19"/>
      <c r="E91" s="19"/>
      <c r="F91" s="19"/>
      <c r="G91" s="19"/>
      <c r="H91" s="19"/>
      <c r="I91" s="19"/>
    </row>
    <row r="92" spans="1:9" ht="15.75">
      <c r="A92" s="19"/>
      <c r="B92" s="19"/>
      <c r="C92" s="19"/>
      <c r="D92" s="19"/>
      <c r="E92" s="19"/>
      <c r="F92" s="19"/>
      <c r="G92" s="19"/>
      <c r="H92" s="19"/>
      <c r="I92" s="19"/>
    </row>
    <row r="93" spans="1:9" ht="15.75">
      <c r="A93" s="19"/>
      <c r="B93" s="19"/>
      <c r="C93" s="19"/>
      <c r="D93" s="19"/>
      <c r="E93" s="19"/>
      <c r="F93" s="19"/>
      <c r="G93" s="19"/>
      <c r="H93" s="19"/>
      <c r="I93" s="19"/>
    </row>
    <row r="94" spans="1:9" ht="15.75">
      <c r="A94" s="19"/>
      <c r="B94" s="19"/>
      <c r="C94" s="19"/>
      <c r="D94" s="19"/>
      <c r="E94" s="19"/>
      <c r="F94" s="19"/>
      <c r="G94" s="19"/>
      <c r="H94" s="19"/>
      <c r="I94" s="19"/>
    </row>
    <row r="95" spans="1:9" ht="15.75">
      <c r="A95" s="19"/>
      <c r="B95" s="19"/>
      <c r="C95" s="19"/>
      <c r="D95" s="19"/>
      <c r="E95" s="19"/>
      <c r="F95" s="19"/>
      <c r="G95" s="19"/>
      <c r="H95" s="19"/>
      <c r="I95" s="19"/>
    </row>
    <row r="96" spans="1:9" ht="15.75">
      <c r="A96" s="19"/>
      <c r="B96" s="19"/>
      <c r="C96" s="19"/>
      <c r="D96" s="19"/>
      <c r="E96" s="19"/>
      <c r="F96" s="19"/>
      <c r="G96" s="19"/>
      <c r="H96" s="19"/>
      <c r="I96" s="19"/>
    </row>
    <row r="97" spans="1:9" ht="15.75">
      <c r="A97" s="19"/>
      <c r="B97" s="19"/>
      <c r="C97" s="19"/>
      <c r="D97" s="19"/>
      <c r="E97" s="19"/>
      <c r="F97" s="19"/>
      <c r="G97" s="19"/>
      <c r="H97" s="19"/>
      <c r="I97" s="19"/>
    </row>
    <row r="98" spans="1:9" ht="15.75">
      <c r="A98" s="19"/>
      <c r="B98" s="19"/>
      <c r="C98" s="19"/>
      <c r="D98" s="19"/>
      <c r="E98" s="19"/>
      <c r="F98" s="19"/>
      <c r="G98" s="19"/>
      <c r="H98" s="19"/>
      <c r="I98" s="19"/>
    </row>
    <row r="99" spans="1:9" ht="15.75">
      <c r="A99" s="19"/>
      <c r="B99" s="19"/>
      <c r="C99" s="19"/>
      <c r="D99" s="19"/>
      <c r="E99" s="19"/>
      <c r="F99" s="19"/>
      <c r="G99" s="19"/>
      <c r="H99" s="19"/>
      <c r="I99" s="19"/>
    </row>
    <row r="100" spans="1:9" ht="15.75">
      <c r="A100" s="19"/>
      <c r="B100" s="19"/>
      <c r="C100" s="19"/>
      <c r="D100" s="19"/>
      <c r="E100" s="19"/>
      <c r="F100" s="19"/>
      <c r="G100" s="19"/>
      <c r="H100" s="19"/>
      <c r="I100" s="19"/>
    </row>
    <row r="101" spans="1:9" ht="15.75">
      <c r="A101" s="19"/>
      <c r="B101" s="19"/>
      <c r="C101" s="19"/>
      <c r="D101" s="19"/>
      <c r="E101" s="19"/>
      <c r="F101" s="19"/>
      <c r="G101" s="19"/>
      <c r="H101" s="19"/>
      <c r="I101" s="19"/>
    </row>
    <row r="102" spans="1:9" ht="15.75">
      <c r="A102" s="19"/>
      <c r="B102" s="19"/>
      <c r="C102" s="19"/>
      <c r="D102" s="19"/>
      <c r="E102" s="19"/>
      <c r="F102" s="19"/>
      <c r="G102" s="19"/>
      <c r="H102" s="19"/>
      <c r="I102" s="19"/>
    </row>
    <row r="103" spans="1:9" ht="15.75">
      <c r="A103" s="19"/>
      <c r="B103" s="19"/>
      <c r="C103" s="19"/>
      <c r="D103" s="19"/>
      <c r="E103" s="19"/>
      <c r="F103" s="19"/>
      <c r="G103" s="19"/>
      <c r="H103" s="19"/>
      <c r="I103" s="19"/>
    </row>
  </sheetData>
  <sheetProtection sheet="1" objects="1" scenarios="1" formatCells="0" formatColumns="0" formatRows="0" insertRows="0" deleteRows="0"/>
  <mergeCells count="46">
    <mergeCell ref="F26:I26"/>
    <mergeCell ref="A29:I29"/>
    <mergeCell ref="A33:I38"/>
    <mergeCell ref="A24:C24"/>
    <mergeCell ref="D24:F24"/>
    <mergeCell ref="G24:I24"/>
    <mergeCell ref="A25:C25"/>
    <mergeCell ref="D25:F25"/>
    <mergeCell ref="G25:I25"/>
    <mergeCell ref="A31:B31"/>
    <mergeCell ref="F27:I27"/>
    <mergeCell ref="E28:I28"/>
    <mergeCell ref="A22:C22"/>
    <mergeCell ref="D22:F22"/>
    <mergeCell ref="G22:I22"/>
    <mergeCell ref="A23:C23"/>
    <mergeCell ref="D23:F23"/>
    <mergeCell ref="G23:I23"/>
    <mergeCell ref="F20:I20"/>
    <mergeCell ref="D17:F19"/>
    <mergeCell ref="G17:I19"/>
    <mergeCell ref="A17:C17"/>
    <mergeCell ref="A18:C18"/>
    <mergeCell ref="A19:C19"/>
    <mergeCell ref="A1:I1"/>
    <mergeCell ref="G4:I4"/>
    <mergeCell ref="A5:I5"/>
    <mergeCell ref="H6:I6"/>
    <mergeCell ref="B6:F6"/>
    <mergeCell ref="A3:G3"/>
    <mergeCell ref="H3:I3"/>
    <mergeCell ref="D14:F16"/>
    <mergeCell ref="G14:I16"/>
    <mergeCell ref="A14:C14"/>
    <mergeCell ref="A15:C15"/>
    <mergeCell ref="A16:C16"/>
    <mergeCell ref="B7:I7"/>
    <mergeCell ref="A9:B9"/>
    <mergeCell ref="A10:C10"/>
    <mergeCell ref="D10:F10"/>
    <mergeCell ref="D11:F13"/>
    <mergeCell ref="G10:I10"/>
    <mergeCell ref="G11:I13"/>
    <mergeCell ref="A11:C11"/>
    <mergeCell ref="A12:C12"/>
    <mergeCell ref="A13:C13"/>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1"/>
  <sheetViews>
    <sheetView zoomScale="85" zoomScaleNormal="85" zoomScaleSheetLayoutView="85" workbookViewId="0">
      <selection activeCell="J1" sqref="J1"/>
    </sheetView>
  </sheetViews>
  <sheetFormatPr defaultRowHeight="13.5"/>
  <cols>
    <col min="1" max="16384" width="9" style="18"/>
  </cols>
  <sheetData>
    <row r="1" spans="1:25" ht="15.75">
      <c r="A1" s="768" t="s">
        <v>469</v>
      </c>
      <c r="B1" s="768"/>
      <c r="C1" s="768"/>
      <c r="D1" s="768"/>
      <c r="E1" s="768"/>
      <c r="F1" s="768"/>
      <c r="G1" s="768"/>
      <c r="H1" s="768"/>
      <c r="I1" s="768"/>
    </row>
    <row r="2" spans="1:25" ht="27" customHeight="1">
      <c r="A2" s="19"/>
      <c r="B2" s="19"/>
      <c r="C2" s="19"/>
      <c r="D2" s="19"/>
      <c r="E2" s="19"/>
      <c r="F2" s="19"/>
      <c r="G2" s="19"/>
      <c r="H2" s="19"/>
      <c r="I2" s="19"/>
    </row>
    <row r="3" spans="1:25" ht="27" customHeight="1">
      <c r="A3" s="1176" t="s">
        <v>400</v>
      </c>
      <c r="B3" s="1176"/>
      <c r="C3" s="1176"/>
      <c r="D3" s="1176"/>
      <c r="E3" s="1176"/>
      <c r="F3" s="1176"/>
      <c r="G3" s="1176"/>
      <c r="H3" s="1177" t="s">
        <v>134</v>
      </c>
      <c r="I3" s="1177"/>
    </row>
    <row r="4" spans="1:25" ht="36" customHeight="1">
      <c r="A4" s="179"/>
      <c r="B4" s="179"/>
      <c r="C4" s="179"/>
      <c r="D4" s="179"/>
      <c r="E4" s="179"/>
      <c r="F4" s="179"/>
      <c r="G4" s="1254" t="s">
        <v>928</v>
      </c>
      <c r="H4" s="1254"/>
      <c r="I4" s="1254"/>
    </row>
    <row r="5" spans="1:25" ht="27" customHeight="1">
      <c r="A5" s="1223" t="s">
        <v>400</v>
      </c>
      <c r="B5" s="1227"/>
      <c r="C5" s="1227"/>
      <c r="D5" s="1227"/>
      <c r="E5" s="1227"/>
      <c r="F5" s="1227"/>
      <c r="G5" s="1227"/>
      <c r="H5" s="1227"/>
      <c r="I5" s="1224"/>
    </row>
    <row r="6" spans="1:25" ht="41.25" customHeight="1">
      <c r="A6" s="177" t="s" ph="1">
        <v>30</v>
      </c>
      <c r="B6" s="1257" ph="1"/>
      <c r="C6" s="1258" ph="1"/>
      <c r="D6" s="1258" ph="1"/>
      <c r="E6" s="1258" ph="1"/>
      <c r="F6" s="1259" ph="1"/>
      <c r="G6" s="177" t="s">
        <v>26</v>
      </c>
      <c r="H6" s="1255"/>
      <c r="I6" s="1256"/>
      <c r="J6" s="18" ph="1"/>
      <c r="K6" s="18" ph="1"/>
      <c r="L6" s="18" ph="1"/>
      <c r="M6" s="18" ph="1"/>
      <c r="N6" s="18" ph="1"/>
      <c r="O6" s="18" ph="1"/>
      <c r="P6" s="18" ph="1"/>
      <c r="S6" s="18" ph="1"/>
      <c r="T6" s="18" ph="1"/>
      <c r="U6" s="18" ph="1"/>
      <c r="V6" s="18" ph="1"/>
      <c r="W6" s="18" ph="1"/>
      <c r="X6" s="18" ph="1"/>
      <c r="Y6" s="18" ph="1"/>
    </row>
    <row r="7" spans="1:25" ht="33.75" customHeight="1">
      <c r="A7" s="240" t="s">
        <v>31</v>
      </c>
      <c r="B7" s="1238"/>
      <c r="C7" s="1239"/>
      <c r="D7" s="1239"/>
      <c r="E7" s="1239"/>
      <c r="F7" s="1239"/>
      <c r="G7" s="178" t="s">
        <v>617</v>
      </c>
      <c r="H7" s="1266" t="s">
        <v>618</v>
      </c>
      <c r="I7" s="1267"/>
    </row>
    <row r="8" spans="1:25" ht="33.75" customHeight="1">
      <c r="A8" s="180"/>
      <c r="B8" s="180"/>
      <c r="C8" s="180"/>
      <c r="D8" s="180"/>
      <c r="E8" s="180"/>
      <c r="F8" s="180"/>
      <c r="G8" s="180"/>
      <c r="H8" s="180"/>
      <c r="I8" s="180"/>
    </row>
    <row r="9" spans="1:25" ht="27" customHeight="1">
      <c r="A9" s="1241" t="s">
        <v>32</v>
      </c>
      <c r="B9" s="1241"/>
      <c r="C9" s="21"/>
      <c r="D9" s="21"/>
      <c r="E9" s="21"/>
      <c r="F9" s="21"/>
      <c r="G9" s="21"/>
      <c r="H9" s="21"/>
      <c r="I9" s="21"/>
    </row>
    <row r="10" spans="1:25" ht="27" customHeight="1">
      <c r="A10" s="835" t="s">
        <v>258</v>
      </c>
      <c r="B10" s="835"/>
      <c r="C10" s="835"/>
      <c r="D10" s="835" t="s">
        <v>259</v>
      </c>
      <c r="E10" s="835"/>
      <c r="F10" s="835"/>
      <c r="G10" s="835" t="s">
        <v>260</v>
      </c>
      <c r="H10" s="835"/>
      <c r="I10" s="835"/>
    </row>
    <row r="11" spans="1:25" ht="18" customHeight="1">
      <c r="A11" s="1245"/>
      <c r="B11" s="1246"/>
      <c r="C11" s="1247"/>
      <c r="D11" s="1242"/>
      <c r="E11" s="1242"/>
      <c r="F11" s="1242"/>
      <c r="G11" s="1242"/>
      <c r="H11" s="1242"/>
      <c r="I11" s="1242"/>
    </row>
    <row r="12" spans="1:25" ht="18" customHeight="1">
      <c r="A12" s="1248" t="s">
        <v>257</v>
      </c>
      <c r="B12" s="1249"/>
      <c r="C12" s="1250"/>
      <c r="D12" s="1243"/>
      <c r="E12" s="1243"/>
      <c r="F12" s="1243"/>
      <c r="G12" s="1243"/>
      <c r="H12" s="1243"/>
      <c r="I12" s="1243"/>
    </row>
    <row r="13" spans="1:25" ht="18" customHeight="1">
      <c r="A13" s="1251"/>
      <c r="B13" s="1252"/>
      <c r="C13" s="1253"/>
      <c r="D13" s="1244"/>
      <c r="E13" s="1244"/>
      <c r="F13" s="1244"/>
      <c r="G13" s="1244"/>
      <c r="H13" s="1244"/>
      <c r="I13" s="1244"/>
    </row>
    <row r="14" spans="1:25" ht="18" customHeight="1">
      <c r="A14" s="1245"/>
      <c r="B14" s="1246"/>
      <c r="C14" s="1247"/>
      <c r="D14" s="1242"/>
      <c r="E14" s="1242"/>
      <c r="F14" s="1242"/>
      <c r="G14" s="1242"/>
      <c r="H14" s="1242"/>
      <c r="I14" s="1242"/>
    </row>
    <row r="15" spans="1:25" ht="18" customHeight="1">
      <c r="A15" s="1248" t="s">
        <v>257</v>
      </c>
      <c r="B15" s="1249"/>
      <c r="C15" s="1250"/>
      <c r="D15" s="1243"/>
      <c r="E15" s="1243"/>
      <c r="F15" s="1243"/>
      <c r="G15" s="1243"/>
      <c r="H15" s="1243"/>
      <c r="I15" s="1243"/>
    </row>
    <row r="16" spans="1:25" ht="18" customHeight="1">
      <c r="A16" s="1251"/>
      <c r="B16" s="1252"/>
      <c r="C16" s="1253"/>
      <c r="D16" s="1244"/>
      <c r="E16" s="1244"/>
      <c r="F16" s="1244"/>
      <c r="G16" s="1244"/>
      <c r="H16" s="1244"/>
      <c r="I16" s="1244"/>
    </row>
    <row r="17" spans="1:9" ht="18" customHeight="1">
      <c r="A17" s="1245"/>
      <c r="B17" s="1246"/>
      <c r="C17" s="1247"/>
      <c r="D17" s="1242"/>
      <c r="E17" s="1242"/>
      <c r="F17" s="1242"/>
      <c r="G17" s="1242"/>
      <c r="H17" s="1242"/>
      <c r="I17" s="1242"/>
    </row>
    <row r="18" spans="1:9" ht="18" customHeight="1">
      <c r="A18" s="1248" t="s">
        <v>257</v>
      </c>
      <c r="B18" s="1249"/>
      <c r="C18" s="1250"/>
      <c r="D18" s="1243"/>
      <c r="E18" s="1243"/>
      <c r="F18" s="1243"/>
      <c r="G18" s="1243"/>
      <c r="H18" s="1243"/>
      <c r="I18" s="1243"/>
    </row>
    <row r="19" spans="1:9" ht="18" customHeight="1">
      <c r="A19" s="1251"/>
      <c r="B19" s="1252"/>
      <c r="C19" s="1253"/>
      <c r="D19" s="1244"/>
      <c r="E19" s="1244"/>
      <c r="F19" s="1244"/>
      <c r="G19" s="1244"/>
      <c r="H19" s="1244"/>
      <c r="I19" s="1244"/>
    </row>
    <row r="20" spans="1:9" ht="27" customHeight="1">
      <c r="A20" s="20"/>
      <c r="B20" s="20"/>
      <c r="C20" s="20"/>
      <c r="D20" s="20"/>
      <c r="E20" s="20"/>
      <c r="F20" s="1260" t="s">
        <v>262</v>
      </c>
      <c r="G20" s="1260"/>
      <c r="H20" s="1260"/>
      <c r="I20" s="1260"/>
    </row>
    <row r="21" spans="1:9" ht="27" customHeight="1">
      <c r="A21" s="265" t="s">
        <v>929</v>
      </c>
      <c r="B21" s="22"/>
      <c r="C21" s="22"/>
      <c r="D21" s="22"/>
      <c r="E21" s="22"/>
      <c r="F21" s="22"/>
      <c r="G21" s="22"/>
      <c r="H21" s="22"/>
      <c r="I21" s="22"/>
    </row>
    <row r="22" spans="1:9" ht="27" customHeight="1">
      <c r="A22" s="835" t="s">
        <v>264</v>
      </c>
      <c r="B22" s="835"/>
      <c r="C22" s="835"/>
      <c r="D22" s="835" t="s">
        <v>265</v>
      </c>
      <c r="E22" s="835"/>
      <c r="F22" s="835"/>
      <c r="G22" s="835" t="s">
        <v>266</v>
      </c>
      <c r="H22" s="835"/>
      <c r="I22" s="835"/>
    </row>
    <row r="23" spans="1:9" ht="36" customHeight="1">
      <c r="A23" s="1182"/>
      <c r="B23" s="1182"/>
      <c r="C23" s="1182"/>
      <c r="D23" s="1261"/>
      <c r="E23" s="1261"/>
      <c r="F23" s="1261"/>
      <c r="G23" s="1262"/>
      <c r="H23" s="1262"/>
      <c r="I23" s="1262"/>
    </row>
    <row r="24" spans="1:9" ht="36" customHeight="1">
      <c r="A24" s="1182"/>
      <c r="B24" s="1182"/>
      <c r="C24" s="1182"/>
      <c r="D24" s="1261"/>
      <c r="E24" s="1261"/>
      <c r="F24" s="1261"/>
      <c r="G24" s="1262"/>
      <c r="H24" s="1262"/>
      <c r="I24" s="1262"/>
    </row>
    <row r="25" spans="1:9" ht="36" customHeight="1">
      <c r="A25" s="1182"/>
      <c r="B25" s="1182"/>
      <c r="C25" s="1182"/>
      <c r="D25" s="1261"/>
      <c r="E25" s="1261"/>
      <c r="F25" s="1261"/>
      <c r="G25" s="1262"/>
      <c r="H25" s="1262"/>
      <c r="I25" s="1262"/>
    </row>
    <row r="26" spans="1:9" ht="27" customHeight="1">
      <c r="A26" s="20"/>
      <c r="B26" s="20"/>
      <c r="C26" s="20"/>
      <c r="D26" s="20"/>
      <c r="E26" s="20"/>
      <c r="F26" s="1260" t="s">
        <v>261</v>
      </c>
      <c r="G26" s="1260"/>
      <c r="H26" s="1260"/>
      <c r="I26" s="1260"/>
    </row>
    <row r="27" spans="1:9" ht="27" customHeight="1">
      <c r="A27" s="22"/>
      <c r="B27" s="22"/>
      <c r="C27" s="22"/>
      <c r="D27" s="22"/>
      <c r="E27" s="22"/>
      <c r="F27" s="23"/>
      <c r="G27" s="23"/>
      <c r="H27" s="23"/>
      <c r="I27" s="23"/>
    </row>
    <row r="28" spans="1:9" ht="27" customHeight="1">
      <c r="A28" s="19" t="s">
        <v>33</v>
      </c>
      <c r="B28" s="19"/>
      <c r="C28" s="19"/>
      <c r="D28" s="19"/>
      <c r="E28" s="19"/>
      <c r="F28" s="19"/>
      <c r="G28" s="19"/>
      <c r="H28" s="19"/>
      <c r="I28" s="19"/>
    </row>
    <row r="29" spans="1:9" ht="18.75" customHeight="1">
      <c r="A29" s="19" t="s">
        <v>34</v>
      </c>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row r="78" spans="1:9" ht="15.75">
      <c r="A78" s="19"/>
      <c r="B78" s="19"/>
      <c r="C78" s="19"/>
      <c r="D78" s="19"/>
      <c r="E78" s="19"/>
      <c r="F78" s="19"/>
      <c r="G78" s="19"/>
      <c r="H78" s="19"/>
      <c r="I78" s="19"/>
    </row>
    <row r="79" spans="1:9" ht="15.75">
      <c r="A79" s="19"/>
      <c r="B79" s="19"/>
      <c r="C79" s="19"/>
      <c r="D79" s="19"/>
      <c r="E79" s="19"/>
      <c r="F79" s="19"/>
      <c r="G79" s="19"/>
      <c r="H79" s="19"/>
      <c r="I79" s="19"/>
    </row>
    <row r="80" spans="1:9" ht="15.75">
      <c r="A80" s="19"/>
      <c r="B80" s="19"/>
      <c r="C80" s="19"/>
      <c r="D80" s="19"/>
      <c r="E80" s="19"/>
      <c r="F80" s="19"/>
      <c r="G80" s="19"/>
      <c r="H80" s="19"/>
      <c r="I80" s="19"/>
    </row>
    <row r="81" spans="1:9" ht="15.75">
      <c r="A81" s="19"/>
      <c r="B81" s="19"/>
      <c r="C81" s="19"/>
      <c r="D81" s="19"/>
      <c r="E81" s="19"/>
      <c r="F81" s="19"/>
      <c r="G81" s="19"/>
      <c r="H81" s="19"/>
      <c r="I81" s="19"/>
    </row>
    <row r="82" spans="1:9" ht="15.75">
      <c r="A82" s="19"/>
      <c r="B82" s="19"/>
      <c r="C82" s="19"/>
      <c r="D82" s="19"/>
      <c r="E82" s="19"/>
      <c r="F82" s="19"/>
      <c r="G82" s="19"/>
      <c r="H82" s="19"/>
      <c r="I82" s="19"/>
    </row>
    <row r="83" spans="1:9" ht="15.75">
      <c r="A83" s="19"/>
      <c r="B83" s="19"/>
      <c r="C83" s="19"/>
      <c r="D83" s="19"/>
      <c r="E83" s="19"/>
      <c r="F83" s="19"/>
      <c r="G83" s="19"/>
      <c r="H83" s="19"/>
      <c r="I83" s="1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row r="91" spans="1:9" ht="15.75">
      <c r="A91" s="19"/>
      <c r="B91" s="19"/>
      <c r="C91" s="19"/>
      <c r="D91" s="19"/>
      <c r="E91" s="19"/>
      <c r="F91" s="19"/>
      <c r="G91" s="19"/>
      <c r="H91" s="19"/>
      <c r="I91" s="19"/>
    </row>
  </sheetData>
  <sheetProtection sheet="1" objects="1" scenarios="1" formatCells="0" formatColumns="0" formatRows="0" insertRows="0" deleteRows="0"/>
  <mergeCells count="42">
    <mergeCell ref="A25:C25"/>
    <mergeCell ref="D25:F25"/>
    <mergeCell ref="G25:I25"/>
    <mergeCell ref="F26:I26"/>
    <mergeCell ref="A23:C23"/>
    <mergeCell ref="D23:F23"/>
    <mergeCell ref="G23:I23"/>
    <mergeCell ref="A24:C24"/>
    <mergeCell ref="D24:F24"/>
    <mergeCell ref="G24:I24"/>
    <mergeCell ref="G22:I22"/>
    <mergeCell ref="A22:C22"/>
    <mergeCell ref="D22:F22"/>
    <mergeCell ref="F20:I20"/>
    <mergeCell ref="D17:F19"/>
    <mergeCell ref="G17:I19"/>
    <mergeCell ref="A17:C17"/>
    <mergeCell ref="A18:C18"/>
    <mergeCell ref="A19:C19"/>
    <mergeCell ref="D14:F16"/>
    <mergeCell ref="G14:I16"/>
    <mergeCell ref="A14:C14"/>
    <mergeCell ref="A15:C15"/>
    <mergeCell ref="A16:C16"/>
    <mergeCell ref="D11:F13"/>
    <mergeCell ref="G11:I13"/>
    <mergeCell ref="A11:C11"/>
    <mergeCell ref="A12:C12"/>
    <mergeCell ref="A13:C13"/>
    <mergeCell ref="A1:I1"/>
    <mergeCell ref="A3:G3"/>
    <mergeCell ref="H3:I3"/>
    <mergeCell ref="A9:B9"/>
    <mergeCell ref="A10:C10"/>
    <mergeCell ref="D10:F10"/>
    <mergeCell ref="G10:I10"/>
    <mergeCell ref="G4:I4"/>
    <mergeCell ref="A5:I5"/>
    <mergeCell ref="B6:F6"/>
    <mergeCell ref="H6:I6"/>
    <mergeCell ref="B7:F7"/>
    <mergeCell ref="H7:I7"/>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zoomScaleSheetLayoutView="85" workbookViewId="0">
      <selection activeCell="J1" sqref="J1"/>
    </sheetView>
  </sheetViews>
  <sheetFormatPr defaultRowHeight="13.5"/>
  <cols>
    <col min="1" max="16384" width="9" style="18"/>
  </cols>
  <sheetData>
    <row r="1" spans="1:9" ht="15.75">
      <c r="A1" s="768" t="s">
        <v>469</v>
      </c>
      <c r="B1" s="768"/>
      <c r="C1" s="768"/>
      <c r="D1" s="768"/>
      <c r="E1" s="768"/>
      <c r="F1" s="768"/>
      <c r="G1" s="768"/>
      <c r="H1" s="768"/>
      <c r="I1" s="768"/>
    </row>
    <row r="2" spans="1:9" ht="27" customHeight="1">
      <c r="A2" s="19"/>
      <c r="B2" s="19"/>
      <c r="C2" s="19"/>
      <c r="D2" s="19"/>
      <c r="E2" s="19"/>
      <c r="F2" s="19"/>
      <c r="G2" s="19"/>
      <c r="H2" s="19"/>
      <c r="I2" s="19"/>
    </row>
    <row r="3" spans="1:9" ht="27" customHeight="1">
      <c r="A3" s="1176" t="s">
        <v>819</v>
      </c>
      <c r="B3" s="1176"/>
      <c r="C3" s="1176"/>
      <c r="D3" s="1176"/>
      <c r="E3" s="1176"/>
      <c r="F3" s="1176"/>
      <c r="G3" s="1176"/>
      <c r="H3" s="1177" t="s">
        <v>281</v>
      </c>
      <c r="I3" s="1177"/>
    </row>
    <row r="4" spans="1:9" ht="27" customHeight="1">
      <c r="A4" s="19"/>
      <c r="B4" s="19"/>
      <c r="C4" s="19"/>
      <c r="D4" s="19"/>
      <c r="E4" s="19"/>
      <c r="F4" s="19"/>
      <c r="G4" s="19"/>
      <c r="H4" s="19"/>
      <c r="I4" s="19"/>
    </row>
    <row r="5" spans="1:9" ht="27" customHeight="1">
      <c r="A5" s="1223" t="s">
        <v>930</v>
      </c>
      <c r="B5" s="1227"/>
      <c r="C5" s="1227"/>
      <c r="D5" s="1227"/>
      <c r="E5" s="1227"/>
      <c r="F5" s="1227"/>
      <c r="G5" s="1227"/>
      <c r="H5" s="392" t="s">
        <v>975</v>
      </c>
      <c r="I5" s="392">
        <f>IF(LEN(SUBSTITUTE(A6,CHAR(10),""))&gt;400,"文字数オーバーです",LEN(SUBSTITUTE(A6,CHAR(10),"")))</f>
        <v>0</v>
      </c>
    </row>
    <row r="6" spans="1:9" ht="27" customHeight="1">
      <c r="A6" s="1208"/>
      <c r="B6" s="1209"/>
      <c r="C6" s="1209"/>
      <c r="D6" s="1209"/>
      <c r="E6" s="1209"/>
      <c r="F6" s="1209"/>
      <c r="G6" s="1209"/>
      <c r="H6" s="1209"/>
      <c r="I6" s="1210"/>
    </row>
    <row r="7" spans="1:9" ht="27" customHeight="1">
      <c r="A7" s="1211"/>
      <c r="B7" s="1212"/>
      <c r="C7" s="1212"/>
      <c r="D7" s="1212"/>
      <c r="E7" s="1212"/>
      <c r="F7" s="1212"/>
      <c r="G7" s="1212"/>
      <c r="H7" s="1212"/>
      <c r="I7" s="1213"/>
    </row>
    <row r="8" spans="1:9" ht="27" customHeight="1">
      <c r="A8" s="1211"/>
      <c r="B8" s="1212"/>
      <c r="C8" s="1212"/>
      <c r="D8" s="1212"/>
      <c r="E8" s="1212"/>
      <c r="F8" s="1212"/>
      <c r="G8" s="1212"/>
      <c r="H8" s="1212"/>
      <c r="I8" s="1213"/>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4"/>
      <c r="B11" s="1215"/>
      <c r="C11" s="1215"/>
      <c r="D11" s="1215"/>
      <c r="E11" s="1215"/>
      <c r="F11" s="1215"/>
      <c r="G11" s="1215"/>
      <c r="H11" s="1215"/>
      <c r="I11" s="1216"/>
    </row>
    <row r="12" spans="1:9" ht="27" customHeight="1">
      <c r="A12" s="1223" t="s">
        <v>931</v>
      </c>
      <c r="B12" s="1227"/>
      <c r="C12" s="1227"/>
      <c r="D12" s="1227"/>
      <c r="E12" s="1227"/>
      <c r="F12" s="1227"/>
      <c r="G12" s="1224"/>
      <c r="H12" s="392" t="s">
        <v>975</v>
      </c>
      <c r="I12" s="392">
        <f>IF(LEN(SUBSTITUTE(A13,CHAR(10),""))&gt;400,"文字数オーバーです",LEN(SUBSTITUTE(A13,CHAR(10),"")))</f>
        <v>0</v>
      </c>
    </row>
    <row r="13" spans="1:9" ht="27" customHeight="1">
      <c r="A13" s="1208"/>
      <c r="B13" s="1209"/>
      <c r="C13" s="1209"/>
      <c r="D13" s="1209"/>
      <c r="E13" s="1209"/>
      <c r="F13" s="1209"/>
      <c r="G13" s="1209"/>
      <c r="H13" s="1209"/>
      <c r="I13" s="1210"/>
    </row>
    <row r="14" spans="1:9" ht="27" customHeight="1">
      <c r="A14" s="1211"/>
      <c r="B14" s="1212"/>
      <c r="C14" s="1212"/>
      <c r="D14" s="1212"/>
      <c r="E14" s="1212"/>
      <c r="F14" s="1212"/>
      <c r="G14" s="1212"/>
      <c r="H14" s="1212"/>
      <c r="I14" s="1213"/>
    </row>
    <row r="15" spans="1:9" ht="27" customHeight="1">
      <c r="A15" s="1211"/>
      <c r="B15" s="1212"/>
      <c r="C15" s="1212"/>
      <c r="D15" s="1212"/>
      <c r="E15" s="1212"/>
      <c r="F15" s="1212"/>
      <c r="G15" s="1212"/>
      <c r="H15" s="1212"/>
      <c r="I15" s="1213"/>
    </row>
    <row r="16" spans="1:9" ht="27" customHeight="1">
      <c r="A16" s="1211"/>
      <c r="B16" s="1212"/>
      <c r="C16" s="1212"/>
      <c r="D16" s="1212"/>
      <c r="E16" s="1212"/>
      <c r="F16" s="1212"/>
      <c r="G16" s="1212"/>
      <c r="H16" s="1212"/>
      <c r="I16" s="1213"/>
    </row>
    <row r="17" spans="1:11" ht="27" customHeight="1">
      <c r="A17" s="1211"/>
      <c r="B17" s="1212"/>
      <c r="C17" s="1212"/>
      <c r="D17" s="1212"/>
      <c r="E17" s="1212"/>
      <c r="F17" s="1212"/>
      <c r="G17" s="1212"/>
      <c r="H17" s="1212"/>
      <c r="I17" s="1213"/>
    </row>
    <row r="18" spans="1:11" ht="27" customHeight="1">
      <c r="A18" s="1214"/>
      <c r="B18" s="1215"/>
      <c r="C18" s="1215"/>
      <c r="D18" s="1215"/>
      <c r="E18" s="1215"/>
      <c r="F18" s="1215"/>
      <c r="G18" s="1215"/>
      <c r="H18" s="1215"/>
      <c r="I18" s="1216"/>
    </row>
    <row r="19" spans="1:11" ht="27" customHeight="1">
      <c r="A19" s="1223" t="s">
        <v>932</v>
      </c>
      <c r="B19" s="1227"/>
      <c r="C19" s="1227"/>
      <c r="D19" s="1227"/>
      <c r="E19" s="1227"/>
      <c r="F19" s="1227"/>
      <c r="G19" s="1224"/>
      <c r="H19" s="392" t="s">
        <v>975</v>
      </c>
      <c r="I19" s="392">
        <f>IF(LEN(SUBSTITUTE(A20,CHAR(10),""))&gt;400,"文字数オーバーです",LEN(SUBSTITUTE(A20,CHAR(10),"")))</f>
        <v>0</v>
      </c>
    </row>
    <row r="20" spans="1:11" ht="27" customHeight="1">
      <c r="A20" s="1208"/>
      <c r="B20" s="1209"/>
      <c r="C20" s="1209"/>
      <c r="D20" s="1209"/>
      <c r="E20" s="1209"/>
      <c r="F20" s="1209"/>
      <c r="G20" s="1209"/>
      <c r="H20" s="1209"/>
      <c r="I20" s="1210"/>
    </row>
    <row r="21" spans="1:11" ht="27" customHeight="1">
      <c r="A21" s="1211"/>
      <c r="B21" s="1212"/>
      <c r="C21" s="1212"/>
      <c r="D21" s="1212"/>
      <c r="E21" s="1212"/>
      <c r="F21" s="1212"/>
      <c r="G21" s="1212"/>
      <c r="H21" s="1212"/>
      <c r="I21" s="1213"/>
    </row>
    <row r="22" spans="1:11" ht="27" customHeight="1">
      <c r="A22" s="1211"/>
      <c r="B22" s="1212"/>
      <c r="C22" s="1212"/>
      <c r="D22" s="1212"/>
      <c r="E22" s="1212"/>
      <c r="F22" s="1212"/>
      <c r="G22" s="1212"/>
      <c r="H22" s="1212"/>
      <c r="I22" s="1213"/>
    </row>
    <row r="23" spans="1:11" ht="27" customHeight="1">
      <c r="A23" s="1211"/>
      <c r="B23" s="1212"/>
      <c r="C23" s="1212"/>
      <c r="D23" s="1212"/>
      <c r="E23" s="1212"/>
      <c r="F23" s="1212"/>
      <c r="G23" s="1212"/>
      <c r="H23" s="1212"/>
      <c r="I23" s="1213"/>
    </row>
    <row r="24" spans="1:11" ht="27" customHeight="1">
      <c r="A24" s="1211"/>
      <c r="B24" s="1212"/>
      <c r="C24" s="1212"/>
      <c r="D24" s="1212"/>
      <c r="E24" s="1212"/>
      <c r="F24" s="1212"/>
      <c r="G24" s="1212"/>
      <c r="H24" s="1212"/>
      <c r="I24" s="1213"/>
    </row>
    <row r="25" spans="1:11" ht="27" customHeight="1">
      <c r="A25" s="1214"/>
      <c r="B25" s="1215"/>
      <c r="C25" s="1215"/>
      <c r="D25" s="1215"/>
      <c r="E25" s="1215"/>
      <c r="F25" s="1215"/>
      <c r="G25" s="1215"/>
      <c r="H25" s="1215"/>
      <c r="I25" s="1216"/>
    </row>
    <row r="26" spans="1:11" ht="27" customHeight="1">
      <c r="A26" s="288"/>
      <c r="B26" s="288"/>
      <c r="C26" s="288"/>
      <c r="D26" s="288"/>
      <c r="E26" s="288"/>
      <c r="F26" s="288"/>
      <c r="G26" s="288"/>
      <c r="H26" s="288"/>
      <c r="I26" s="288"/>
    </row>
    <row r="27" spans="1:11" ht="27" customHeight="1">
      <c r="A27" s="283"/>
      <c r="B27" s="283"/>
      <c r="C27" s="283"/>
      <c r="D27" s="283"/>
      <c r="E27" s="283"/>
      <c r="F27" s="283"/>
      <c r="G27" s="1268" t="s">
        <v>121</v>
      </c>
      <c r="H27" s="1268"/>
      <c r="I27" s="1268"/>
    </row>
    <row r="28" spans="1:11" ht="15.75">
      <c r="A28" s="768" t="s">
        <v>469</v>
      </c>
      <c r="B28" s="768"/>
      <c r="C28" s="768"/>
      <c r="D28" s="768"/>
      <c r="E28" s="768"/>
      <c r="F28" s="768"/>
      <c r="G28" s="768"/>
      <c r="H28" s="768"/>
      <c r="I28" s="768"/>
    </row>
    <row r="29" spans="1:11" ht="15.75">
      <c r="A29" s="291"/>
      <c r="B29" s="291"/>
      <c r="C29" s="291"/>
      <c r="D29" s="291"/>
      <c r="E29" s="291"/>
      <c r="F29" s="291"/>
      <c r="G29" s="291"/>
      <c r="H29" s="291"/>
      <c r="I29" s="291"/>
      <c r="J29" s="291"/>
      <c r="K29" s="291"/>
    </row>
    <row r="30" spans="1:11" ht="27" customHeight="1">
      <c r="A30" s="1263" t="s">
        <v>333</v>
      </c>
      <c r="B30" s="1263"/>
      <c r="C30" s="19"/>
      <c r="D30" s="19"/>
      <c r="E30" s="19"/>
      <c r="F30" s="19"/>
      <c r="G30" s="19"/>
      <c r="H30" s="19"/>
      <c r="I30" s="19"/>
    </row>
    <row r="31" spans="1:11" ht="27" customHeight="1">
      <c r="A31" s="1223" t="s">
        <v>35</v>
      </c>
      <c r="B31" s="1227"/>
      <c r="C31" s="1227"/>
      <c r="D31" s="1227"/>
      <c r="E31" s="1227"/>
      <c r="F31" s="1227"/>
      <c r="G31" s="1224"/>
      <c r="H31" s="392" t="s">
        <v>975</v>
      </c>
      <c r="I31" s="392">
        <f>IF(LEN(SUBSTITUTE(A32,CHAR(10),""))&gt;400,"文字数オーバーです",LEN(SUBSTITUTE(A32,CHAR(10),"")))</f>
        <v>0</v>
      </c>
    </row>
    <row r="32" spans="1:11" ht="27" customHeight="1">
      <c r="A32" s="1208"/>
      <c r="B32" s="1209"/>
      <c r="C32" s="1209"/>
      <c r="D32" s="1209"/>
      <c r="E32" s="1209"/>
      <c r="F32" s="1209"/>
      <c r="G32" s="1209"/>
      <c r="H32" s="1209"/>
      <c r="I32" s="1210"/>
    </row>
    <row r="33" spans="1:9" ht="27" customHeight="1">
      <c r="A33" s="1211"/>
      <c r="B33" s="1212"/>
      <c r="C33" s="1212"/>
      <c r="D33" s="1212"/>
      <c r="E33" s="1212"/>
      <c r="F33" s="1212"/>
      <c r="G33" s="1212"/>
      <c r="H33" s="1212"/>
      <c r="I33" s="1213"/>
    </row>
    <row r="34" spans="1:9" ht="27" customHeight="1">
      <c r="A34" s="1211"/>
      <c r="B34" s="1212"/>
      <c r="C34" s="1212"/>
      <c r="D34" s="1212"/>
      <c r="E34" s="1212"/>
      <c r="F34" s="1212"/>
      <c r="G34" s="1212"/>
      <c r="H34" s="1212"/>
      <c r="I34" s="1213"/>
    </row>
    <row r="35" spans="1:9" ht="27" customHeight="1">
      <c r="A35" s="1211"/>
      <c r="B35" s="1212"/>
      <c r="C35" s="1212"/>
      <c r="D35" s="1212"/>
      <c r="E35" s="1212"/>
      <c r="F35" s="1212"/>
      <c r="G35" s="1212"/>
      <c r="H35" s="1212"/>
      <c r="I35" s="1213"/>
    </row>
    <row r="36" spans="1:9" ht="27" customHeight="1">
      <c r="A36" s="1211"/>
      <c r="B36" s="1212"/>
      <c r="C36" s="1212"/>
      <c r="D36" s="1212"/>
      <c r="E36" s="1212"/>
      <c r="F36" s="1212"/>
      <c r="G36" s="1212"/>
      <c r="H36" s="1212"/>
      <c r="I36" s="1213"/>
    </row>
    <row r="37" spans="1:9" ht="27" customHeight="1">
      <c r="A37" s="1214"/>
      <c r="B37" s="1215"/>
      <c r="C37" s="1215"/>
      <c r="D37" s="1215"/>
      <c r="E37" s="1215"/>
      <c r="F37" s="1215"/>
      <c r="G37" s="1215"/>
      <c r="H37" s="1215"/>
      <c r="I37" s="1216"/>
    </row>
    <row r="38" spans="1:9" ht="27" customHeight="1">
      <c r="A38" s="1223" t="s">
        <v>974</v>
      </c>
      <c r="B38" s="1227"/>
      <c r="C38" s="1227"/>
      <c r="D38" s="1227"/>
      <c r="E38" s="1227"/>
      <c r="F38" s="1227"/>
      <c r="G38" s="1224"/>
      <c r="H38" s="392" t="s">
        <v>975</v>
      </c>
      <c r="I38" s="392">
        <f>IF(LEN(SUBSTITUTE(A39,CHAR(10),""))&gt;400,"文字数オーバーです",LEN(SUBSTITUTE(A39,CHAR(10),"")))</f>
        <v>0</v>
      </c>
    </row>
    <row r="39" spans="1:9" ht="27" customHeight="1">
      <c r="A39" s="1208"/>
      <c r="B39" s="1209"/>
      <c r="C39" s="1209"/>
      <c r="D39" s="1209"/>
      <c r="E39" s="1209"/>
      <c r="F39" s="1209"/>
      <c r="G39" s="1209"/>
      <c r="H39" s="1209"/>
      <c r="I39" s="1210"/>
    </row>
    <row r="40" spans="1:9" ht="27" customHeight="1">
      <c r="A40" s="1211"/>
      <c r="B40" s="1212"/>
      <c r="C40" s="1212"/>
      <c r="D40" s="1212"/>
      <c r="E40" s="1212"/>
      <c r="F40" s="1212"/>
      <c r="G40" s="1212"/>
      <c r="H40" s="1212"/>
      <c r="I40" s="1213"/>
    </row>
    <row r="41" spans="1:9" ht="27" customHeight="1">
      <c r="A41" s="1211"/>
      <c r="B41" s="1212"/>
      <c r="C41" s="1212"/>
      <c r="D41" s="1212"/>
      <c r="E41" s="1212"/>
      <c r="F41" s="1212"/>
      <c r="G41" s="1212"/>
      <c r="H41" s="1212"/>
      <c r="I41" s="1213"/>
    </row>
    <row r="42" spans="1:9" ht="27" customHeight="1">
      <c r="A42" s="1211"/>
      <c r="B42" s="1212"/>
      <c r="C42" s="1212"/>
      <c r="D42" s="1212"/>
      <c r="E42" s="1212"/>
      <c r="F42" s="1212"/>
      <c r="G42" s="1212"/>
      <c r="H42" s="1212"/>
      <c r="I42" s="1213"/>
    </row>
    <row r="43" spans="1:9" ht="27" customHeight="1">
      <c r="A43" s="1211"/>
      <c r="B43" s="1212"/>
      <c r="C43" s="1212"/>
      <c r="D43" s="1212"/>
      <c r="E43" s="1212"/>
      <c r="F43" s="1212"/>
      <c r="G43" s="1212"/>
      <c r="H43" s="1212"/>
      <c r="I43" s="1213"/>
    </row>
    <row r="44" spans="1:9" ht="27" customHeight="1">
      <c r="A44" s="1214"/>
      <c r="B44" s="1215"/>
      <c r="C44" s="1215"/>
      <c r="D44" s="1215"/>
      <c r="E44" s="1215"/>
      <c r="F44" s="1215"/>
      <c r="G44" s="1215"/>
      <c r="H44" s="1215"/>
      <c r="I44" s="1216"/>
    </row>
    <row r="45" spans="1:9" ht="27" customHeight="1">
      <c r="A45" s="1223" t="s">
        <v>1059</v>
      </c>
      <c r="B45" s="1227"/>
      <c r="C45" s="1227"/>
      <c r="D45" s="1227"/>
      <c r="E45" s="1227"/>
      <c r="F45" s="1227"/>
      <c r="G45" s="1224"/>
      <c r="H45" s="392" t="s">
        <v>975</v>
      </c>
      <c r="I45" s="392">
        <f>IF(LEN(SUBSTITUTE(A46,CHAR(10),""))&gt;400,"文字数オーバーです",LEN(SUBSTITUTE(A46,CHAR(10),"")))</f>
        <v>0</v>
      </c>
    </row>
    <row r="46" spans="1:9" ht="27" customHeight="1">
      <c r="A46" s="1208"/>
      <c r="B46" s="1209"/>
      <c r="C46" s="1209"/>
      <c r="D46" s="1209"/>
      <c r="E46" s="1209"/>
      <c r="F46" s="1209"/>
      <c r="G46" s="1209"/>
      <c r="H46" s="1209"/>
      <c r="I46" s="1210"/>
    </row>
    <row r="47" spans="1:9" ht="27" customHeight="1">
      <c r="A47" s="1211"/>
      <c r="B47" s="1212"/>
      <c r="C47" s="1212"/>
      <c r="D47" s="1212"/>
      <c r="E47" s="1212"/>
      <c r="F47" s="1212"/>
      <c r="G47" s="1212"/>
      <c r="H47" s="1212"/>
      <c r="I47" s="1213"/>
    </row>
    <row r="48" spans="1:9" ht="27" customHeight="1">
      <c r="A48" s="1211"/>
      <c r="B48" s="1212"/>
      <c r="C48" s="1212"/>
      <c r="D48" s="1212"/>
      <c r="E48" s="1212"/>
      <c r="F48" s="1212"/>
      <c r="G48" s="1212"/>
      <c r="H48" s="1212"/>
      <c r="I48" s="1213"/>
    </row>
    <row r="49" spans="1:11" ht="27" customHeight="1">
      <c r="A49" s="1211"/>
      <c r="B49" s="1212"/>
      <c r="C49" s="1212"/>
      <c r="D49" s="1212"/>
      <c r="E49" s="1212"/>
      <c r="F49" s="1212"/>
      <c r="G49" s="1212"/>
      <c r="H49" s="1212"/>
      <c r="I49" s="1213"/>
    </row>
    <row r="50" spans="1:11" ht="27" customHeight="1">
      <c r="A50" s="1211"/>
      <c r="B50" s="1212"/>
      <c r="C50" s="1212"/>
      <c r="D50" s="1212"/>
      <c r="E50" s="1212"/>
      <c r="F50" s="1212"/>
      <c r="G50" s="1212"/>
      <c r="H50" s="1212"/>
      <c r="I50" s="1213"/>
    </row>
    <row r="51" spans="1:11" ht="27" customHeight="1">
      <c r="A51" s="1214"/>
      <c r="B51" s="1215"/>
      <c r="C51" s="1215"/>
      <c r="D51" s="1215"/>
      <c r="E51" s="1215"/>
      <c r="F51" s="1215"/>
      <c r="G51" s="1215"/>
      <c r="H51" s="1215"/>
      <c r="I51" s="1216"/>
    </row>
    <row r="52" spans="1:11" ht="27" customHeight="1" thickBot="1">
      <c r="A52" s="284"/>
      <c r="B52" s="284"/>
      <c r="C52" s="19"/>
      <c r="D52" s="19"/>
      <c r="E52" s="19"/>
      <c r="F52" s="19"/>
      <c r="G52" s="19"/>
      <c r="H52" s="19"/>
      <c r="I52" s="19"/>
    </row>
    <row r="53" spans="1:11" ht="20.100000000000001" customHeight="1">
      <c r="A53" s="1269" t="s">
        <v>640</v>
      </c>
      <c r="B53" s="1270"/>
      <c r="C53" s="1270"/>
      <c r="D53" s="1270"/>
      <c r="E53" s="1270"/>
      <c r="F53" s="1270"/>
      <c r="G53" s="1270"/>
      <c r="H53" s="1270"/>
      <c r="I53" s="1271"/>
      <c r="K53" s="48"/>
    </row>
    <row r="54" spans="1:11" ht="20.100000000000001" customHeight="1">
      <c r="A54" s="1272" t="s">
        <v>638</v>
      </c>
      <c r="B54" s="1227"/>
      <c r="C54" s="1227"/>
      <c r="D54" s="1227"/>
      <c r="E54" s="1227"/>
      <c r="F54" s="1227"/>
      <c r="G54" s="1227"/>
      <c r="H54" s="1224"/>
      <c r="I54" s="286" t="s">
        <v>639</v>
      </c>
      <c r="K54" s="48"/>
    </row>
    <row r="55" spans="1:11" ht="39.950000000000003" customHeight="1" thickBot="1">
      <c r="A55" s="1172" t="s">
        <v>820</v>
      </c>
      <c r="B55" s="1173"/>
      <c r="C55" s="1173"/>
      <c r="D55" s="1173"/>
      <c r="E55" s="1173"/>
      <c r="F55" s="1173"/>
      <c r="G55" s="1173"/>
      <c r="H55" s="1174"/>
      <c r="I55" s="411"/>
      <c r="K55" s="48"/>
    </row>
    <row r="56" spans="1:11" ht="15.75">
      <c r="A56" s="19"/>
      <c r="B56" s="19"/>
      <c r="C56" s="19"/>
      <c r="D56" s="19"/>
      <c r="E56" s="19"/>
      <c r="F56" s="19"/>
      <c r="G56" s="19"/>
      <c r="H56" s="19"/>
      <c r="I56" s="19"/>
    </row>
  </sheetData>
  <sheetProtection sheet="1" objects="1" scenarios="1" formatCells="0" formatColumns="0" formatRows="0"/>
  <mergeCells count="21">
    <mergeCell ref="A1:I1"/>
    <mergeCell ref="A3:G3"/>
    <mergeCell ref="H3:I3"/>
    <mergeCell ref="A6:I11"/>
    <mergeCell ref="A13:I18"/>
    <mergeCell ref="A5:G5"/>
    <mergeCell ref="A53:I53"/>
    <mergeCell ref="A54:H54"/>
    <mergeCell ref="A55:H55"/>
    <mergeCell ref="A28:I28"/>
    <mergeCell ref="A30:B30"/>
    <mergeCell ref="A32:I37"/>
    <mergeCell ref="A39:I44"/>
    <mergeCell ref="A19:G19"/>
    <mergeCell ref="A12:G12"/>
    <mergeCell ref="A46:I51"/>
    <mergeCell ref="A45:G45"/>
    <mergeCell ref="A38:G38"/>
    <mergeCell ref="A31:G31"/>
    <mergeCell ref="G27:I27"/>
    <mergeCell ref="A20:I25"/>
  </mergeCells>
  <phoneticPr fontId="1"/>
  <conditionalFormatting sqref="I55">
    <cfRule type="cellIs" dxfId="35" priority="2" operator="notEqual">
      <formula>"確認済"</formula>
    </cfRule>
  </conditionalFormatting>
  <dataValidations count="1">
    <dataValidation type="list" allowBlank="1" showInputMessage="1" showErrorMessage="1" sqref="I5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20"/>
  <sheetViews>
    <sheetView zoomScale="85" zoomScaleNormal="85" zoomScaleSheetLayoutView="70" workbookViewId="0">
      <selection activeCell="A15" sqref="A15:K15"/>
    </sheetView>
  </sheetViews>
  <sheetFormatPr defaultRowHeight="13.5"/>
  <cols>
    <col min="1" max="1" width="5.625" style="18" customWidth="1"/>
    <col min="2" max="2" width="13.625" style="18" customWidth="1"/>
    <col min="3" max="3" width="7.125" style="18" customWidth="1"/>
    <col min="4" max="4" width="9.125" style="18" customWidth="1"/>
    <col min="5" max="6" width="7.125" style="18" customWidth="1"/>
    <col min="7" max="7" width="9.125" style="18" customWidth="1"/>
    <col min="8" max="11" width="7.625" style="18" customWidth="1"/>
    <col min="12" max="12" width="9" style="18"/>
    <col min="13" max="13" width="35.625" style="18" customWidth="1"/>
    <col min="14" max="16384" width="9" style="18"/>
  </cols>
  <sheetData>
    <row r="1" spans="1:11" ht="15.75">
      <c r="A1" s="768" t="s">
        <v>469</v>
      </c>
      <c r="B1" s="768"/>
      <c r="C1" s="768"/>
      <c r="D1" s="768"/>
      <c r="E1" s="768"/>
      <c r="F1" s="768"/>
      <c r="G1" s="768"/>
      <c r="H1" s="768"/>
      <c r="I1" s="768"/>
      <c r="J1" s="768"/>
      <c r="K1" s="768"/>
    </row>
    <row r="2" spans="1:11" ht="27" customHeight="1">
      <c r="A2" s="19"/>
      <c r="B2" s="19"/>
      <c r="C2" s="19"/>
      <c r="D2" s="19"/>
      <c r="E2" s="19"/>
      <c r="F2" s="19"/>
      <c r="G2" s="19"/>
      <c r="H2" s="19"/>
      <c r="I2" s="19"/>
      <c r="J2" s="19"/>
      <c r="K2" s="19"/>
    </row>
    <row r="3" spans="1:11" ht="27" customHeight="1">
      <c r="A3" s="1176" t="s">
        <v>1233</v>
      </c>
      <c r="B3" s="1176"/>
      <c r="C3" s="1176"/>
      <c r="D3" s="1176"/>
      <c r="E3" s="1176"/>
      <c r="F3" s="1176"/>
      <c r="G3" s="1176"/>
      <c r="H3" s="1176"/>
      <c r="I3" s="1177" t="s">
        <v>1164</v>
      </c>
      <c r="J3" s="1177"/>
      <c r="K3" s="1177"/>
    </row>
    <row r="4" spans="1:11" ht="27" customHeight="1">
      <c r="A4" s="19"/>
      <c r="B4" s="19"/>
      <c r="C4" s="19"/>
      <c r="D4" s="19"/>
      <c r="E4" s="19"/>
      <c r="F4" s="19"/>
      <c r="G4" s="19"/>
      <c r="H4" s="19"/>
      <c r="I4" s="19"/>
      <c r="J4" s="19"/>
      <c r="K4" s="19"/>
    </row>
    <row r="5" spans="1:11" ht="27" customHeight="1">
      <c r="A5" s="19" t="s">
        <v>409</v>
      </c>
      <c r="B5" s="19"/>
      <c r="C5" s="19"/>
      <c r="D5" s="19"/>
      <c r="E5" s="19"/>
      <c r="F5" s="19"/>
      <c r="G5" s="19"/>
      <c r="H5" s="19"/>
      <c r="I5" s="19"/>
      <c r="J5" s="19"/>
      <c r="K5" s="19"/>
    </row>
    <row r="6" spans="1:11" ht="27" customHeight="1">
      <c r="A6" s="1223" t="s">
        <v>1234</v>
      </c>
      <c r="B6" s="1227"/>
      <c r="C6" s="1227"/>
      <c r="D6" s="1227"/>
      <c r="E6" s="1227"/>
      <c r="F6" s="1227"/>
      <c r="G6" s="1227"/>
      <c r="H6" s="1227"/>
      <c r="I6" s="1227"/>
      <c r="J6" s="1227"/>
      <c r="K6" s="1224"/>
    </row>
    <row r="7" spans="1:11" ht="54" customHeight="1">
      <c r="A7" s="571" t="s">
        <v>275</v>
      </c>
      <c r="B7" s="614" t="s">
        <v>36</v>
      </c>
      <c r="C7" s="1273" t="s">
        <v>38</v>
      </c>
      <c r="D7" s="1274"/>
      <c r="E7" s="1273" t="s">
        <v>39</v>
      </c>
      <c r="F7" s="1275"/>
      <c r="G7" s="1274"/>
      <c r="H7" s="1276" t="s">
        <v>821</v>
      </c>
      <c r="I7" s="1274"/>
      <c r="J7" s="615" t="s">
        <v>37</v>
      </c>
      <c r="K7" s="32" t="s">
        <v>822</v>
      </c>
    </row>
    <row r="8" spans="1:11" ht="32.1" customHeight="1">
      <c r="A8" s="414">
        <v>0</v>
      </c>
      <c r="B8" s="637" t="s">
        <v>138</v>
      </c>
      <c r="C8" s="1238" t="s">
        <v>321</v>
      </c>
      <c r="D8" s="1240"/>
      <c r="E8" s="1220" t="s">
        <v>40</v>
      </c>
      <c r="F8" s="1221"/>
      <c r="G8" s="1222"/>
      <c r="H8" s="1277">
        <v>36589</v>
      </c>
      <c r="I8" s="1278"/>
      <c r="J8" s="415">
        <v>56</v>
      </c>
      <c r="K8" s="636" t="s">
        <v>1165</v>
      </c>
    </row>
    <row r="9" spans="1:11" ht="32.1" customHeight="1">
      <c r="A9" s="414"/>
      <c r="B9" s="638"/>
      <c r="C9" s="1238"/>
      <c r="D9" s="1240"/>
      <c r="E9" s="1220"/>
      <c r="F9" s="1221"/>
      <c r="G9" s="1222"/>
      <c r="H9" s="1277"/>
      <c r="I9" s="1278"/>
      <c r="J9" s="415"/>
      <c r="K9" s="636"/>
    </row>
    <row r="10" spans="1:11" ht="32.1" customHeight="1">
      <c r="A10" s="414"/>
      <c r="B10" s="638"/>
      <c r="C10" s="1238"/>
      <c r="D10" s="1240"/>
      <c r="E10" s="1220"/>
      <c r="F10" s="1221"/>
      <c r="G10" s="1222"/>
      <c r="H10" s="1277"/>
      <c r="I10" s="1278"/>
      <c r="J10" s="415"/>
      <c r="K10" s="636"/>
    </row>
    <row r="11" spans="1:11" ht="32.1" customHeight="1">
      <c r="A11" s="414"/>
      <c r="B11" s="638"/>
      <c r="C11" s="1238"/>
      <c r="D11" s="1240"/>
      <c r="E11" s="1220"/>
      <c r="F11" s="1221"/>
      <c r="G11" s="1222"/>
      <c r="H11" s="1277"/>
      <c r="I11" s="1278"/>
      <c r="J11" s="415"/>
      <c r="K11" s="636"/>
    </row>
    <row r="12" spans="1:11" ht="32.1" customHeight="1">
      <c r="A12" s="414"/>
      <c r="B12" s="638"/>
      <c r="C12" s="1238"/>
      <c r="D12" s="1240"/>
      <c r="E12" s="1220"/>
      <c r="F12" s="1221"/>
      <c r="G12" s="1222"/>
      <c r="H12" s="1277"/>
      <c r="I12" s="1278"/>
      <c r="J12" s="415"/>
      <c r="K12" s="636"/>
    </row>
    <row r="13" spans="1:11" ht="32.1" customHeight="1">
      <c r="A13" s="414"/>
      <c r="B13" s="638"/>
      <c r="C13" s="1238"/>
      <c r="D13" s="1240"/>
      <c r="E13" s="1220"/>
      <c r="F13" s="1221"/>
      <c r="G13" s="1222"/>
      <c r="H13" s="1277"/>
      <c r="I13" s="1278"/>
      <c r="J13" s="415"/>
      <c r="K13" s="636"/>
    </row>
    <row r="14" spans="1:11" ht="32.1" customHeight="1">
      <c r="A14" s="414"/>
      <c r="B14" s="638"/>
      <c r="C14" s="1238"/>
      <c r="D14" s="1240"/>
      <c r="E14" s="1220"/>
      <c r="F14" s="1221"/>
      <c r="G14" s="1222"/>
      <c r="H14" s="1277"/>
      <c r="I14" s="1278"/>
      <c r="J14" s="415"/>
      <c r="K14" s="636"/>
    </row>
    <row r="15" spans="1:11" ht="19.5" customHeight="1">
      <c r="A15" s="1279" t="s">
        <v>41</v>
      </c>
      <c r="B15" s="1279"/>
      <c r="C15" s="1279"/>
      <c r="D15" s="1279"/>
      <c r="E15" s="1279"/>
      <c r="F15" s="1279"/>
      <c r="G15" s="1279"/>
      <c r="H15" s="1279"/>
      <c r="I15" s="1279"/>
      <c r="J15" s="1279"/>
      <c r="K15" s="1279"/>
    </row>
    <row r="16" spans="1:11" ht="39.950000000000003" customHeight="1">
      <c r="A16" s="1237" t="s">
        <v>641</v>
      </c>
      <c r="B16" s="1237"/>
      <c r="C16" s="1237"/>
      <c r="D16" s="1237"/>
      <c r="E16" s="1237"/>
      <c r="F16" s="1237"/>
      <c r="G16" s="1237"/>
      <c r="H16" s="1237"/>
      <c r="I16" s="1237"/>
      <c r="J16" s="1237"/>
      <c r="K16" s="1237"/>
    </row>
    <row r="17" spans="1:12" ht="60" customHeight="1">
      <c r="A17" s="1237" t="s">
        <v>1235</v>
      </c>
      <c r="B17" s="1237"/>
      <c r="C17" s="1237"/>
      <c r="D17" s="1237"/>
      <c r="E17" s="1237"/>
      <c r="F17" s="1237"/>
      <c r="G17" s="1237"/>
      <c r="H17" s="1237"/>
      <c r="I17" s="1237"/>
      <c r="J17" s="1237"/>
      <c r="K17" s="1237"/>
    </row>
    <row r="18" spans="1:12" ht="19.5" customHeight="1">
      <c r="A18" s="613"/>
      <c r="B18" s="613"/>
      <c r="C18" s="613"/>
      <c r="D18" s="613"/>
      <c r="E18" s="613"/>
      <c r="F18" s="613"/>
      <c r="G18" s="613"/>
      <c r="H18" s="613"/>
      <c r="I18" s="613"/>
      <c r="J18" s="613"/>
      <c r="K18" s="613"/>
    </row>
    <row r="19" spans="1:12" ht="27" customHeight="1">
      <c r="A19" s="19"/>
      <c r="B19" s="19"/>
      <c r="C19" s="19"/>
      <c r="D19" s="19"/>
      <c r="E19" s="19"/>
      <c r="F19" s="19"/>
      <c r="G19" s="19"/>
      <c r="H19" s="19"/>
      <c r="I19" s="1268" t="s">
        <v>121</v>
      </c>
      <c r="J19" s="1268"/>
      <c r="K19" s="1268"/>
    </row>
    <row r="20" spans="1:12" ht="15.75">
      <c r="A20" s="768" t="s">
        <v>469</v>
      </c>
      <c r="B20" s="768"/>
      <c r="C20" s="768"/>
      <c r="D20" s="768"/>
      <c r="E20" s="768"/>
      <c r="F20" s="768"/>
      <c r="G20" s="768"/>
      <c r="H20" s="768"/>
      <c r="I20" s="768"/>
      <c r="J20" s="768"/>
      <c r="K20" s="768"/>
    </row>
    <row r="21" spans="1:12" ht="15.75">
      <c r="A21" s="617"/>
      <c r="B21" s="617"/>
      <c r="C21" s="617"/>
      <c r="D21" s="617"/>
      <c r="E21" s="617"/>
      <c r="F21" s="617"/>
      <c r="G21" s="617"/>
      <c r="H21" s="617"/>
      <c r="I21" s="617"/>
      <c r="J21" s="617"/>
      <c r="K21" s="617"/>
    </row>
    <row r="22" spans="1:12" ht="27" customHeight="1">
      <c r="A22" s="1286" t="s">
        <v>333</v>
      </c>
      <c r="B22" s="1286"/>
      <c r="C22" s="19"/>
      <c r="D22" s="19"/>
      <c r="E22" s="19"/>
      <c r="F22" s="19"/>
      <c r="G22" s="19"/>
      <c r="H22" s="19"/>
      <c r="I22" s="19"/>
      <c r="J22" s="19"/>
      <c r="K22" s="19"/>
    </row>
    <row r="23" spans="1:12" ht="27" customHeight="1">
      <c r="A23" s="1223" t="s">
        <v>1166</v>
      </c>
      <c r="B23" s="1227"/>
      <c r="C23" s="1227"/>
      <c r="D23" s="1227"/>
      <c r="E23" s="1227"/>
      <c r="F23" s="1227"/>
      <c r="G23" s="1227"/>
      <c r="H23" s="1227"/>
      <c r="I23" s="1227"/>
      <c r="J23" s="1227"/>
      <c r="K23" s="1224"/>
      <c r="L23" s="48"/>
    </row>
    <row r="24" spans="1:12" ht="50.1" customHeight="1">
      <c r="A24" s="1287" t="s">
        <v>275</v>
      </c>
      <c r="B24" s="1287" t="s">
        <v>38</v>
      </c>
      <c r="C24" s="1289" t="s">
        <v>1169</v>
      </c>
      <c r="D24" s="1291"/>
      <c r="E24" s="1290"/>
      <c r="F24" s="1292" t="s">
        <v>1170</v>
      </c>
      <c r="G24" s="1293"/>
      <c r="H24" s="1289" t="s">
        <v>1168</v>
      </c>
      <c r="I24" s="1290"/>
      <c r="J24" s="1289" t="s">
        <v>1167</v>
      </c>
      <c r="K24" s="1290"/>
      <c r="L24" s="261"/>
    </row>
    <row r="25" spans="1:12" ht="60" customHeight="1">
      <c r="A25" s="1288"/>
      <c r="B25" s="1288"/>
      <c r="C25" s="1294" t="s">
        <v>986</v>
      </c>
      <c r="D25" s="1295"/>
      <c r="E25" s="626" t="s">
        <v>1171</v>
      </c>
      <c r="F25" s="1280" t="s">
        <v>986</v>
      </c>
      <c r="G25" s="1281"/>
      <c r="H25" s="1280" t="s">
        <v>986</v>
      </c>
      <c r="I25" s="1281"/>
      <c r="J25" s="1280" t="s">
        <v>986</v>
      </c>
      <c r="K25" s="1281"/>
      <c r="L25" s="261"/>
    </row>
    <row r="26" spans="1:12" ht="31.5" customHeight="1">
      <c r="A26" s="28">
        <f>IF(A8="","",A8)</f>
        <v>0</v>
      </c>
      <c r="B26" s="27" t="str">
        <f>IF(C8="","",C8)</f>
        <v>（例）あしや保育所</v>
      </c>
      <c r="C26" s="1282" t="s">
        <v>1172</v>
      </c>
      <c r="D26" s="1283"/>
      <c r="E26" s="566"/>
      <c r="F26" s="1284" t="s">
        <v>1172</v>
      </c>
      <c r="G26" s="1285"/>
      <c r="H26" s="1284" t="s">
        <v>1172</v>
      </c>
      <c r="I26" s="1285"/>
      <c r="J26" s="1284" t="s">
        <v>1172</v>
      </c>
      <c r="K26" s="1285"/>
      <c r="L26" s="407"/>
    </row>
    <row r="27" spans="1:12" ht="32.1" customHeight="1">
      <c r="A27" s="28" t="str">
        <f>IF(A9="","",A9)</f>
        <v/>
      </c>
      <c r="B27" s="27" t="str">
        <f>IF(C9="","",C9)</f>
        <v/>
      </c>
      <c r="C27" s="1282"/>
      <c r="D27" s="1283"/>
      <c r="E27" s="566"/>
      <c r="F27" s="1284"/>
      <c r="G27" s="1285"/>
      <c r="H27" s="1284"/>
      <c r="I27" s="1285"/>
      <c r="J27" s="1284"/>
      <c r="K27" s="1285"/>
    </row>
    <row r="28" spans="1:12" ht="32.1" customHeight="1">
      <c r="A28" s="28" t="str">
        <f t="shared" ref="A28:A32" si="0">IF(A10="","",A10)</f>
        <v/>
      </c>
      <c r="B28" s="27" t="str">
        <f t="shared" ref="B28:B32" si="1">IF(C10="","",C10)</f>
        <v/>
      </c>
      <c r="C28" s="1282"/>
      <c r="D28" s="1283"/>
      <c r="E28" s="566"/>
      <c r="F28" s="1284"/>
      <c r="G28" s="1285"/>
      <c r="H28" s="1284"/>
      <c r="I28" s="1285"/>
      <c r="J28" s="1284"/>
      <c r="K28" s="1285"/>
    </row>
    <row r="29" spans="1:12" ht="32.1" customHeight="1">
      <c r="A29" s="28" t="str">
        <f t="shared" si="0"/>
        <v/>
      </c>
      <c r="B29" s="27" t="str">
        <f t="shared" si="1"/>
        <v/>
      </c>
      <c r="C29" s="1282"/>
      <c r="D29" s="1283"/>
      <c r="E29" s="566"/>
      <c r="F29" s="1284"/>
      <c r="G29" s="1285"/>
      <c r="H29" s="1284"/>
      <c r="I29" s="1285"/>
      <c r="J29" s="1284"/>
      <c r="K29" s="1285"/>
    </row>
    <row r="30" spans="1:12" ht="32.1" customHeight="1">
      <c r="A30" s="28" t="str">
        <f t="shared" si="0"/>
        <v/>
      </c>
      <c r="B30" s="27" t="str">
        <f t="shared" si="1"/>
        <v/>
      </c>
      <c r="C30" s="1282"/>
      <c r="D30" s="1283"/>
      <c r="E30" s="566"/>
      <c r="F30" s="1284"/>
      <c r="G30" s="1285"/>
      <c r="H30" s="1284"/>
      <c r="I30" s="1285"/>
      <c r="J30" s="1284"/>
      <c r="K30" s="1285"/>
    </row>
    <row r="31" spans="1:12" ht="32.1" customHeight="1">
      <c r="A31" s="28" t="str">
        <f t="shared" si="0"/>
        <v/>
      </c>
      <c r="B31" s="27" t="str">
        <f t="shared" si="1"/>
        <v/>
      </c>
      <c r="C31" s="1282"/>
      <c r="D31" s="1283"/>
      <c r="E31" s="566"/>
      <c r="F31" s="1284"/>
      <c r="G31" s="1285"/>
      <c r="H31" s="1284"/>
      <c r="I31" s="1285"/>
      <c r="J31" s="1284"/>
      <c r="K31" s="1285"/>
    </row>
    <row r="32" spans="1:12" ht="32.1" customHeight="1">
      <c r="A32" s="28" t="str">
        <f t="shared" si="0"/>
        <v/>
      </c>
      <c r="B32" s="27" t="str">
        <f t="shared" si="1"/>
        <v/>
      </c>
      <c r="C32" s="1282"/>
      <c r="D32" s="1283"/>
      <c r="E32" s="566"/>
      <c r="F32" s="1284"/>
      <c r="G32" s="1285"/>
      <c r="H32" s="1284"/>
      <c r="I32" s="1285"/>
      <c r="J32" s="1284"/>
      <c r="K32" s="1285"/>
    </row>
    <row r="33" spans="1:13" ht="19.5" customHeight="1">
      <c r="A33" s="1279" t="s">
        <v>41</v>
      </c>
      <c r="B33" s="1279"/>
      <c r="C33" s="1279"/>
      <c r="D33" s="1279"/>
      <c r="E33" s="1279"/>
      <c r="F33" s="1279"/>
      <c r="G33" s="1279"/>
      <c r="H33" s="1279"/>
      <c r="I33" s="1279"/>
      <c r="J33" s="1279"/>
      <c r="K33" s="1279"/>
    </row>
    <row r="34" spans="1:13" ht="36" customHeight="1">
      <c r="A34" s="1237" t="s">
        <v>1173</v>
      </c>
      <c r="B34" s="1237"/>
      <c r="C34" s="1237"/>
      <c r="D34" s="1237"/>
      <c r="E34" s="1237"/>
      <c r="F34" s="1237"/>
      <c r="G34" s="1237"/>
      <c r="H34" s="1237"/>
      <c r="I34" s="1237"/>
      <c r="J34" s="1237"/>
      <c r="K34" s="1237"/>
    </row>
    <row r="35" spans="1:13" ht="19.5" customHeight="1">
      <c r="A35" s="1237"/>
      <c r="B35" s="1237"/>
      <c r="C35" s="1237"/>
      <c r="D35" s="1237"/>
      <c r="E35" s="1237"/>
      <c r="F35" s="1237"/>
      <c r="G35" s="1237"/>
      <c r="H35" s="1237"/>
      <c r="I35" s="1237"/>
      <c r="J35" s="1237"/>
      <c r="K35" s="1237"/>
    </row>
    <row r="36" spans="1:13" s="408" customFormat="1" ht="27" customHeight="1">
      <c r="A36" s="19"/>
      <c r="B36" s="19"/>
      <c r="C36" s="19"/>
      <c r="D36" s="19"/>
      <c r="E36" s="19"/>
      <c r="F36" s="19"/>
      <c r="G36" s="19"/>
      <c r="H36" s="19"/>
      <c r="I36" s="1268" t="s">
        <v>121</v>
      </c>
      <c r="J36" s="1268"/>
      <c r="K36" s="1268"/>
      <c r="L36" s="18"/>
    </row>
    <row r="37" spans="1:13" s="408" customFormat="1" ht="15.75">
      <c r="A37" s="768" t="s">
        <v>469</v>
      </c>
      <c r="B37" s="768"/>
      <c r="C37" s="768"/>
      <c r="D37" s="768"/>
      <c r="E37" s="768"/>
      <c r="F37" s="768"/>
      <c r="G37" s="768"/>
      <c r="H37" s="768"/>
      <c r="I37" s="768"/>
      <c r="J37" s="768"/>
      <c r="K37" s="768"/>
      <c r="L37" s="18"/>
    </row>
    <row r="38" spans="1:13" s="408" customFormat="1" ht="15.75">
      <c r="A38" s="617"/>
      <c r="B38" s="617"/>
      <c r="C38" s="617"/>
      <c r="D38" s="617"/>
      <c r="E38" s="617"/>
      <c r="F38" s="617"/>
      <c r="G38" s="617"/>
      <c r="H38" s="617"/>
      <c r="I38" s="617"/>
      <c r="J38" s="617"/>
      <c r="K38" s="617"/>
      <c r="L38" s="18"/>
    </row>
    <row r="39" spans="1:13" s="408" customFormat="1" ht="27" customHeight="1">
      <c r="A39" s="1286" t="s">
        <v>333</v>
      </c>
      <c r="B39" s="1286"/>
      <c r="C39" s="19"/>
      <c r="D39" s="19"/>
      <c r="E39" s="19"/>
      <c r="F39" s="19"/>
      <c r="G39" s="19"/>
      <c r="H39" s="19"/>
      <c r="I39" s="19"/>
      <c r="J39" s="19"/>
      <c r="K39" s="19"/>
      <c r="L39" s="18"/>
    </row>
    <row r="40" spans="1:13" ht="27" customHeight="1">
      <c r="A40" s="1301" t="s">
        <v>1236</v>
      </c>
      <c r="B40" s="1302"/>
      <c r="C40" s="1302"/>
      <c r="D40" s="1302"/>
      <c r="E40" s="1302"/>
      <c r="F40" s="1302"/>
      <c r="G40" s="1302"/>
      <c r="H40" s="1302"/>
      <c r="I40" s="1302"/>
      <c r="J40" s="1302"/>
      <c r="K40" s="1303"/>
    </row>
    <row r="41" spans="1:13" ht="27" customHeight="1">
      <c r="A41" s="1287" t="s">
        <v>275</v>
      </c>
      <c r="B41" s="1287" t="s">
        <v>38</v>
      </c>
      <c r="C41" s="1296" t="s">
        <v>976</v>
      </c>
      <c r="D41" s="1297"/>
      <c r="E41" s="1297"/>
      <c r="F41" s="1296" t="s">
        <v>977</v>
      </c>
      <c r="G41" s="1297"/>
      <c r="H41" s="1298"/>
      <c r="I41" s="1299" t="s">
        <v>1174</v>
      </c>
      <c r="J41" s="1299"/>
      <c r="K41" s="1300"/>
    </row>
    <row r="42" spans="1:13" ht="27" customHeight="1">
      <c r="A42" s="1288"/>
      <c r="B42" s="1288"/>
      <c r="C42" s="1294" t="s">
        <v>985</v>
      </c>
      <c r="D42" s="1295"/>
      <c r="E42" s="640" t="s">
        <v>986</v>
      </c>
      <c r="F42" s="1294" t="s">
        <v>985</v>
      </c>
      <c r="G42" s="1295"/>
      <c r="H42" s="640" t="s">
        <v>986</v>
      </c>
      <c r="I42" s="1294" t="s">
        <v>985</v>
      </c>
      <c r="J42" s="1295"/>
      <c r="K42" s="640" t="s">
        <v>986</v>
      </c>
      <c r="M42" s="33"/>
    </row>
    <row r="43" spans="1:13" ht="32.1" customHeight="1">
      <c r="A43" s="28">
        <f t="shared" ref="A43:A49" si="2">IF(A8="","",A8)</f>
        <v>0</v>
      </c>
      <c r="B43" s="27" t="str">
        <f t="shared" ref="B43:B49" si="3">IF(C8="","",C8)</f>
        <v>（例）あしや保育所</v>
      </c>
      <c r="C43" s="1304">
        <v>43405</v>
      </c>
      <c r="D43" s="1305"/>
      <c r="E43" s="566" t="s">
        <v>1172</v>
      </c>
      <c r="F43" s="1304">
        <v>43497</v>
      </c>
      <c r="G43" s="1305"/>
      <c r="H43" s="566" t="s">
        <v>1172</v>
      </c>
      <c r="I43" s="1304">
        <v>43617</v>
      </c>
      <c r="J43" s="1305"/>
      <c r="K43" s="566" t="s">
        <v>1254</v>
      </c>
      <c r="M43" s="34"/>
    </row>
    <row r="44" spans="1:13" ht="32.1" customHeight="1">
      <c r="A44" s="28" t="str">
        <f t="shared" si="2"/>
        <v/>
      </c>
      <c r="B44" s="27" t="str">
        <f t="shared" si="3"/>
        <v/>
      </c>
      <c r="C44" s="1304"/>
      <c r="D44" s="1305"/>
      <c r="E44" s="566"/>
      <c r="F44" s="1304"/>
      <c r="G44" s="1305"/>
      <c r="H44" s="566"/>
      <c r="I44" s="1304"/>
      <c r="J44" s="1305"/>
      <c r="K44" s="566"/>
      <c r="M44" s="34"/>
    </row>
    <row r="45" spans="1:13" ht="32.1" customHeight="1">
      <c r="A45" s="28" t="str">
        <f t="shared" si="2"/>
        <v/>
      </c>
      <c r="B45" s="27" t="str">
        <f t="shared" si="3"/>
        <v/>
      </c>
      <c r="C45" s="1304"/>
      <c r="D45" s="1305"/>
      <c r="E45" s="566"/>
      <c r="F45" s="1304"/>
      <c r="G45" s="1305"/>
      <c r="H45" s="566"/>
      <c r="I45" s="1304"/>
      <c r="J45" s="1305"/>
      <c r="K45" s="566"/>
      <c r="M45" s="34"/>
    </row>
    <row r="46" spans="1:13" ht="32.1" customHeight="1">
      <c r="A46" s="28" t="str">
        <f t="shared" si="2"/>
        <v/>
      </c>
      <c r="B46" s="27" t="str">
        <f t="shared" si="3"/>
        <v/>
      </c>
      <c r="C46" s="1304"/>
      <c r="D46" s="1305"/>
      <c r="E46" s="566"/>
      <c r="F46" s="1304"/>
      <c r="G46" s="1305"/>
      <c r="H46" s="566"/>
      <c r="I46" s="1304"/>
      <c r="J46" s="1305"/>
      <c r="K46" s="566"/>
    </row>
    <row r="47" spans="1:13" ht="32.1" customHeight="1">
      <c r="A47" s="28" t="str">
        <f t="shared" si="2"/>
        <v/>
      </c>
      <c r="B47" s="27" t="str">
        <f t="shared" si="3"/>
        <v/>
      </c>
      <c r="C47" s="1304"/>
      <c r="D47" s="1305"/>
      <c r="E47" s="566"/>
      <c r="F47" s="1304"/>
      <c r="G47" s="1305"/>
      <c r="H47" s="566"/>
      <c r="I47" s="1304"/>
      <c r="J47" s="1305"/>
      <c r="K47" s="566"/>
    </row>
    <row r="48" spans="1:13" ht="32.1" customHeight="1">
      <c r="A48" s="28" t="str">
        <f t="shared" si="2"/>
        <v/>
      </c>
      <c r="B48" s="27" t="str">
        <f t="shared" si="3"/>
        <v/>
      </c>
      <c r="C48" s="1304"/>
      <c r="D48" s="1305"/>
      <c r="E48" s="566"/>
      <c r="F48" s="1304"/>
      <c r="G48" s="1305"/>
      <c r="H48" s="566"/>
      <c r="I48" s="1304"/>
      <c r="J48" s="1305"/>
      <c r="K48" s="566"/>
    </row>
    <row r="49" spans="1:13" ht="32.1" customHeight="1">
      <c r="A49" s="28" t="str">
        <f t="shared" si="2"/>
        <v/>
      </c>
      <c r="B49" s="27" t="str">
        <f t="shared" si="3"/>
        <v/>
      </c>
      <c r="C49" s="1304"/>
      <c r="D49" s="1305"/>
      <c r="E49" s="566"/>
      <c r="F49" s="1304"/>
      <c r="G49" s="1305"/>
      <c r="H49" s="566"/>
      <c r="I49" s="1304"/>
      <c r="J49" s="1305"/>
      <c r="K49" s="566"/>
    </row>
    <row r="50" spans="1:13" ht="19.5" customHeight="1">
      <c r="A50" s="1306" t="s">
        <v>323</v>
      </c>
      <c r="B50" s="1306"/>
      <c r="C50" s="1306"/>
      <c r="D50" s="1306"/>
      <c r="E50" s="1306"/>
      <c r="F50" s="1306"/>
      <c r="G50" s="1306"/>
      <c r="H50" s="1306"/>
      <c r="I50" s="1306"/>
      <c r="J50" s="1306"/>
      <c r="K50" s="1306"/>
    </row>
    <row r="51" spans="1:13" ht="20.100000000000001" customHeight="1">
      <c r="A51" s="1237" t="s">
        <v>1175</v>
      </c>
      <c r="B51" s="1237"/>
      <c r="C51" s="1237"/>
      <c r="D51" s="1237"/>
      <c r="E51" s="1237"/>
      <c r="F51" s="1237"/>
      <c r="G51" s="1237"/>
      <c r="H51" s="1237"/>
      <c r="I51" s="1237"/>
      <c r="J51" s="1237"/>
      <c r="K51" s="1237"/>
    </row>
    <row r="52" spans="1:13" ht="19.5" customHeight="1">
      <c r="A52" s="617"/>
      <c r="B52" s="617"/>
      <c r="C52" s="617"/>
      <c r="D52" s="617"/>
      <c r="E52" s="617"/>
      <c r="F52" s="617"/>
      <c r="G52" s="617"/>
      <c r="H52" s="617"/>
      <c r="I52" s="617"/>
      <c r="J52" s="617"/>
      <c r="K52" s="617"/>
    </row>
    <row r="53" spans="1:13" ht="19.5" customHeight="1">
      <c r="A53" s="1279" t="s">
        <v>1176</v>
      </c>
      <c r="B53" s="1279"/>
      <c r="C53" s="1279"/>
      <c r="D53" s="1279"/>
      <c r="E53" s="1279"/>
      <c r="F53" s="1279"/>
      <c r="G53" s="1279"/>
      <c r="H53" s="1279"/>
      <c r="I53" s="1279"/>
      <c r="J53" s="1279"/>
      <c r="K53" s="1279"/>
    </row>
    <row r="54" spans="1:13" s="408" customFormat="1" ht="15.75">
      <c r="A54" s="768" t="s">
        <v>469</v>
      </c>
      <c r="B54" s="768"/>
      <c r="C54" s="768"/>
      <c r="D54" s="768"/>
      <c r="E54" s="768"/>
      <c r="F54" s="768"/>
      <c r="G54" s="768"/>
      <c r="H54" s="768"/>
      <c r="I54" s="768"/>
      <c r="J54" s="768"/>
      <c r="K54" s="768"/>
    </row>
    <row r="55" spans="1:13" s="408" customFormat="1" ht="15.75">
      <c r="A55" s="617"/>
      <c r="B55" s="617"/>
      <c r="C55" s="617"/>
      <c r="D55" s="617"/>
      <c r="E55" s="617"/>
      <c r="F55" s="617"/>
      <c r="G55" s="617"/>
      <c r="H55" s="617"/>
      <c r="I55" s="617"/>
      <c r="J55" s="617"/>
      <c r="K55" s="617"/>
    </row>
    <row r="56" spans="1:13" s="408" customFormat="1" ht="27" customHeight="1">
      <c r="A56" s="1286" t="s">
        <v>333</v>
      </c>
      <c r="B56" s="1286"/>
      <c r="C56" s="19"/>
      <c r="D56" s="19"/>
      <c r="E56" s="19"/>
      <c r="F56" s="19"/>
      <c r="G56" s="19"/>
      <c r="H56" s="19"/>
      <c r="I56" s="19"/>
      <c r="J56" s="19"/>
      <c r="K56" s="19"/>
    </row>
    <row r="57" spans="1:13" ht="27" customHeight="1">
      <c r="A57" s="1301" t="s">
        <v>1177</v>
      </c>
      <c r="B57" s="1302"/>
      <c r="C57" s="1302"/>
      <c r="D57" s="1302"/>
      <c r="E57" s="1302"/>
      <c r="F57" s="1302"/>
      <c r="G57" s="1302"/>
      <c r="H57" s="1302"/>
      <c r="I57" s="1302"/>
      <c r="J57" s="1302"/>
      <c r="K57" s="1303"/>
    </row>
    <row r="58" spans="1:13" ht="39.950000000000003" customHeight="1">
      <c r="A58" s="1287" t="s">
        <v>275</v>
      </c>
      <c r="B58" s="1287" t="s">
        <v>38</v>
      </c>
      <c r="C58" s="1289" t="s">
        <v>1178</v>
      </c>
      <c r="D58" s="1291"/>
      <c r="E58" s="1289" t="s">
        <v>1179</v>
      </c>
      <c r="F58" s="1290"/>
      <c r="G58" s="1289" t="s">
        <v>1180</v>
      </c>
      <c r="H58" s="1290"/>
      <c r="I58" s="1291" t="s">
        <v>1207</v>
      </c>
      <c r="J58" s="1291"/>
      <c r="K58" s="1290"/>
    </row>
    <row r="59" spans="1:13" ht="27" customHeight="1">
      <c r="A59" s="1288"/>
      <c r="B59" s="1288"/>
      <c r="C59" s="1307"/>
      <c r="D59" s="1308"/>
      <c r="E59" s="1307"/>
      <c r="F59" s="1309"/>
      <c r="G59" s="1280" t="s">
        <v>986</v>
      </c>
      <c r="H59" s="1281"/>
      <c r="I59" s="1308" t="s">
        <v>986</v>
      </c>
      <c r="J59" s="1308"/>
      <c r="K59" s="1309"/>
      <c r="M59" s="33"/>
    </row>
    <row r="60" spans="1:13" ht="32.1" customHeight="1">
      <c r="A60" s="28">
        <f t="shared" ref="A60:A66" si="4">IF(A8="","",A8)</f>
        <v>0</v>
      </c>
      <c r="B60" s="27" t="str">
        <f>IF(C8="","",C8)</f>
        <v>（例）あしや保育所</v>
      </c>
      <c r="C60" s="1310" t="s">
        <v>1255</v>
      </c>
      <c r="D60" s="1277"/>
      <c r="E60" s="1277">
        <v>43405</v>
      </c>
      <c r="F60" s="1278"/>
      <c r="G60" s="1284" t="s">
        <v>1172</v>
      </c>
      <c r="H60" s="1285"/>
      <c r="I60" s="1312" t="s">
        <v>1181</v>
      </c>
      <c r="J60" s="1312"/>
      <c r="K60" s="1313"/>
      <c r="M60" s="34"/>
    </row>
    <row r="61" spans="1:13" ht="32.1" customHeight="1">
      <c r="A61" s="28" t="str">
        <f t="shared" si="4"/>
        <v/>
      </c>
      <c r="B61" s="27" t="str">
        <f>IF(C9="","",C9)</f>
        <v/>
      </c>
      <c r="C61" s="1310"/>
      <c r="D61" s="1277"/>
      <c r="E61" s="1310"/>
      <c r="F61" s="1310"/>
      <c r="G61" s="1284"/>
      <c r="H61" s="1285"/>
      <c r="I61" s="1311"/>
      <c r="J61" s="1311"/>
      <c r="K61" s="1285"/>
      <c r="M61" s="34"/>
    </row>
    <row r="62" spans="1:13" ht="32.1" customHeight="1">
      <c r="A62" s="28" t="str">
        <f t="shared" si="4"/>
        <v/>
      </c>
      <c r="B62" s="27" t="str">
        <f t="shared" ref="B62:B66" si="5">IF(C10="","",C10)</f>
        <v/>
      </c>
      <c r="C62" s="1310"/>
      <c r="D62" s="1277"/>
      <c r="E62" s="1310"/>
      <c r="F62" s="1310"/>
      <c r="G62" s="1284"/>
      <c r="H62" s="1285"/>
      <c r="I62" s="1311"/>
      <c r="J62" s="1311"/>
      <c r="K62" s="1285"/>
      <c r="M62" s="34"/>
    </row>
    <row r="63" spans="1:13" ht="32.1" customHeight="1">
      <c r="A63" s="28" t="str">
        <f t="shared" si="4"/>
        <v/>
      </c>
      <c r="B63" s="27" t="str">
        <f t="shared" si="5"/>
        <v/>
      </c>
      <c r="C63" s="1310"/>
      <c r="D63" s="1277"/>
      <c r="E63" s="1310"/>
      <c r="F63" s="1310"/>
      <c r="G63" s="1284"/>
      <c r="H63" s="1285"/>
      <c r="I63" s="1311"/>
      <c r="J63" s="1311"/>
      <c r="K63" s="1285"/>
    </row>
    <row r="64" spans="1:13" ht="32.1" customHeight="1">
      <c r="A64" s="28" t="str">
        <f t="shared" si="4"/>
        <v/>
      </c>
      <c r="B64" s="27" t="str">
        <f t="shared" si="5"/>
        <v/>
      </c>
      <c r="C64" s="1310"/>
      <c r="D64" s="1277"/>
      <c r="E64" s="1310"/>
      <c r="F64" s="1310"/>
      <c r="G64" s="1284"/>
      <c r="H64" s="1285"/>
      <c r="I64" s="1311"/>
      <c r="J64" s="1311"/>
      <c r="K64" s="1285"/>
    </row>
    <row r="65" spans="1:25" ht="32.1" customHeight="1">
      <c r="A65" s="28" t="str">
        <f t="shared" si="4"/>
        <v/>
      </c>
      <c r="B65" s="27" t="str">
        <f t="shared" si="5"/>
        <v/>
      </c>
      <c r="C65" s="1310"/>
      <c r="D65" s="1277"/>
      <c r="E65" s="1310"/>
      <c r="F65" s="1310"/>
      <c r="G65" s="1284"/>
      <c r="H65" s="1285"/>
      <c r="I65" s="1311"/>
      <c r="J65" s="1311"/>
      <c r="K65" s="1285"/>
    </row>
    <row r="66" spans="1:25" ht="32.1" customHeight="1">
      <c r="A66" s="28" t="str">
        <f t="shared" si="4"/>
        <v/>
      </c>
      <c r="B66" s="27" t="str">
        <f t="shared" si="5"/>
        <v/>
      </c>
      <c r="C66" s="1310"/>
      <c r="D66" s="1277"/>
      <c r="E66" s="1310"/>
      <c r="F66" s="1310"/>
      <c r="G66" s="1284"/>
      <c r="H66" s="1285"/>
      <c r="I66" s="1311"/>
      <c r="J66" s="1311"/>
      <c r="K66" s="1285"/>
    </row>
    <row r="67" spans="1:25" ht="19.5" customHeight="1">
      <c r="A67" s="1306" t="s">
        <v>323</v>
      </c>
      <c r="B67" s="1306"/>
      <c r="C67" s="1306"/>
      <c r="D67" s="1306"/>
      <c r="E67" s="1306"/>
      <c r="F67" s="1306"/>
      <c r="G67" s="1306"/>
      <c r="H67" s="1306"/>
      <c r="I67" s="1306"/>
      <c r="J67" s="1306"/>
      <c r="K67" s="1306"/>
    </row>
    <row r="68" spans="1:25" ht="20.100000000000001" customHeight="1">
      <c r="A68" s="1237" t="s">
        <v>1182</v>
      </c>
      <c r="B68" s="1237"/>
      <c r="C68" s="1237"/>
      <c r="D68" s="1237"/>
      <c r="E68" s="1237"/>
      <c r="F68" s="1237"/>
      <c r="G68" s="1237"/>
      <c r="H68" s="1237"/>
      <c r="I68" s="1237"/>
      <c r="J68" s="1237"/>
      <c r="K68" s="1237"/>
    </row>
    <row r="69" spans="1:25" ht="19.5" customHeight="1">
      <c r="A69" s="617"/>
      <c r="B69" s="617"/>
      <c r="C69" s="617"/>
      <c r="D69" s="617"/>
      <c r="E69" s="617"/>
      <c r="F69" s="617"/>
      <c r="G69" s="617"/>
      <c r="H69" s="617"/>
      <c r="I69" s="617"/>
      <c r="J69" s="617"/>
      <c r="K69" s="617"/>
    </row>
    <row r="70" spans="1:25" ht="19.5" customHeight="1">
      <c r="A70" s="1279" t="s">
        <v>1176</v>
      </c>
      <c r="B70" s="1279"/>
      <c r="C70" s="1279"/>
      <c r="D70" s="1279"/>
      <c r="E70" s="1279"/>
      <c r="F70" s="1279"/>
      <c r="G70" s="1279"/>
      <c r="H70" s="1279"/>
      <c r="I70" s="1279"/>
      <c r="J70" s="1279"/>
      <c r="K70" s="1279"/>
    </row>
    <row r="71" spans="1:25" ht="15.75">
      <c r="A71" s="768" t="s">
        <v>469</v>
      </c>
      <c r="B71" s="768"/>
      <c r="C71" s="768"/>
      <c r="D71" s="768"/>
      <c r="E71" s="768"/>
      <c r="F71" s="768"/>
      <c r="G71" s="768"/>
      <c r="H71" s="768"/>
      <c r="I71" s="768"/>
      <c r="J71" s="768"/>
      <c r="K71" s="768"/>
    </row>
    <row r="72" spans="1:25" ht="15.75">
      <c r="A72" s="617"/>
      <c r="B72" s="617"/>
      <c r="C72" s="617"/>
      <c r="D72" s="617"/>
      <c r="E72" s="617"/>
      <c r="F72" s="617"/>
      <c r="G72" s="617"/>
      <c r="H72" s="617"/>
      <c r="I72" s="617"/>
      <c r="J72" s="617"/>
      <c r="K72" s="617"/>
    </row>
    <row r="73" spans="1:25" ht="27" customHeight="1">
      <c r="A73" s="1286" t="s">
        <v>333</v>
      </c>
      <c r="B73" s="1286"/>
      <c r="C73" s="19"/>
      <c r="D73" s="19"/>
      <c r="E73" s="19"/>
      <c r="F73" s="19"/>
      <c r="G73" s="19"/>
      <c r="H73" s="19"/>
      <c r="I73" s="19"/>
      <c r="J73" s="19"/>
      <c r="K73" s="19"/>
    </row>
    <row r="74" spans="1:25" ht="27" customHeight="1">
      <c r="A74" s="1223" t="s">
        <v>1237</v>
      </c>
      <c r="B74" s="1227"/>
      <c r="C74" s="1227"/>
      <c r="D74" s="1227"/>
      <c r="E74" s="1227"/>
      <c r="F74" s="1227"/>
      <c r="G74" s="1227"/>
      <c r="H74" s="1227"/>
      <c r="I74" s="1227"/>
      <c r="J74" s="1227"/>
      <c r="K74" s="1224"/>
      <c r="L74" s="48"/>
    </row>
    <row r="75" spans="1:25" ht="39.950000000000003" customHeight="1">
      <c r="A75" s="1287" t="s">
        <v>275</v>
      </c>
      <c r="B75" s="1287" t="s">
        <v>38</v>
      </c>
      <c r="C75" s="1289" t="s">
        <v>627</v>
      </c>
      <c r="D75" s="1291"/>
      <c r="E75" s="1291"/>
      <c r="F75" s="1290"/>
      <c r="G75" s="1289" t="s">
        <v>1183</v>
      </c>
      <c r="H75" s="1291"/>
      <c r="I75" s="1290"/>
      <c r="J75" s="1289" t="s">
        <v>1206</v>
      </c>
      <c r="K75" s="1290"/>
      <c r="L75" s="261"/>
    </row>
    <row r="76" spans="1:25" ht="27" customHeight="1">
      <c r="A76" s="1288"/>
      <c r="B76" s="1288"/>
      <c r="C76" s="567" t="s">
        <v>278</v>
      </c>
      <c r="D76" s="1314" t="s">
        <v>311</v>
      </c>
      <c r="E76" s="1314"/>
      <c r="F76" s="1315"/>
      <c r="G76" s="1307"/>
      <c r="H76" s="1308"/>
      <c r="I76" s="1309"/>
      <c r="J76" s="1307"/>
      <c r="K76" s="1309"/>
      <c r="L76" s="261"/>
      <c r="M76" s="77" t="s">
        <v>587</v>
      </c>
    </row>
    <row r="77" spans="1:25" ht="45" customHeight="1">
      <c r="A77" s="28">
        <f t="shared" ref="A77:A82" si="6">IF(A8="","",A8)</f>
        <v>0</v>
      </c>
      <c r="B77" s="27" t="str">
        <f t="shared" ref="B77:B82" si="7">IF(C8="","",C8)</f>
        <v>（例）あしや保育所</v>
      </c>
      <c r="C77" s="627">
        <v>2</v>
      </c>
      <c r="D77" s="1321" t="s">
        <v>312</v>
      </c>
      <c r="E77" s="1321"/>
      <c r="F77" s="1322"/>
      <c r="G77" s="1220"/>
      <c r="H77" s="1221"/>
      <c r="I77" s="1222"/>
      <c r="J77" s="1318" t="s">
        <v>1257</v>
      </c>
      <c r="K77" s="1319"/>
      <c r="L77" s="407"/>
      <c r="M77" s="78" t="s">
        <v>1202</v>
      </c>
    </row>
    <row r="78" spans="1:25" ht="45" customHeight="1">
      <c r="A78" s="28" t="str">
        <f t="shared" si="6"/>
        <v/>
      </c>
      <c r="B78" s="27" t="str">
        <f t="shared" si="7"/>
        <v/>
      </c>
      <c r="C78" s="627"/>
      <c r="D78" s="1316"/>
      <c r="E78" s="1316"/>
      <c r="F78" s="1317"/>
      <c r="G78" s="1220"/>
      <c r="H78" s="1221"/>
      <c r="I78" s="1222"/>
      <c r="J78" s="1318"/>
      <c r="K78" s="1319"/>
      <c r="M78" s="78" t="s">
        <v>1203</v>
      </c>
    </row>
    <row r="79" spans="1:25" ht="45" customHeight="1">
      <c r="A79" s="28" t="str">
        <f t="shared" si="6"/>
        <v/>
      </c>
      <c r="B79" s="27" t="str">
        <f t="shared" si="7"/>
        <v/>
      </c>
      <c r="C79" s="627"/>
      <c r="D79" s="1316"/>
      <c r="E79" s="1316"/>
      <c r="F79" s="1317"/>
      <c r="G79" s="1220"/>
      <c r="H79" s="1221"/>
      <c r="I79" s="1222"/>
      <c r="J79" s="1318"/>
      <c r="K79" s="1319"/>
      <c r="M79" s="631" t="s">
        <v>602</v>
      </c>
      <c r="N79" s="1323" t="s">
        <v>601</v>
      </c>
      <c r="O79" s="1324"/>
      <c r="P79" s="1324"/>
      <c r="Q79" s="1324"/>
      <c r="R79" s="1324"/>
      <c r="S79" s="1324"/>
      <c r="T79" s="1320"/>
      <c r="U79" s="1320"/>
      <c r="V79" s="1320"/>
      <c r="W79" s="1320"/>
      <c r="X79" s="1320"/>
      <c r="Y79" s="1320"/>
    </row>
    <row r="80" spans="1:25" ht="45" customHeight="1">
      <c r="A80" s="28" t="str">
        <f t="shared" si="6"/>
        <v/>
      </c>
      <c r="B80" s="27" t="str">
        <f t="shared" si="7"/>
        <v/>
      </c>
      <c r="C80" s="627"/>
      <c r="D80" s="1316"/>
      <c r="E80" s="1316"/>
      <c r="F80" s="1317"/>
      <c r="G80" s="1220"/>
      <c r="H80" s="1221"/>
      <c r="I80" s="1222"/>
      <c r="J80" s="1318"/>
      <c r="K80" s="1319"/>
      <c r="M80" s="79"/>
    </row>
    <row r="81" spans="1:13" ht="45" customHeight="1">
      <c r="A81" s="28" t="str">
        <f t="shared" si="6"/>
        <v/>
      </c>
      <c r="B81" s="27" t="str">
        <f t="shared" si="7"/>
        <v/>
      </c>
      <c r="C81" s="627"/>
      <c r="D81" s="1316"/>
      <c r="E81" s="1316"/>
      <c r="F81" s="1317"/>
      <c r="G81" s="1220"/>
      <c r="H81" s="1221"/>
      <c r="I81" s="1222"/>
      <c r="J81" s="1318"/>
      <c r="K81" s="1319"/>
    </row>
    <row r="82" spans="1:13" ht="45" customHeight="1">
      <c r="A82" s="28" t="str">
        <f t="shared" si="6"/>
        <v/>
      </c>
      <c r="B82" s="27" t="str">
        <f t="shared" si="7"/>
        <v/>
      </c>
      <c r="C82" s="627"/>
      <c r="D82" s="1316"/>
      <c r="E82" s="1316"/>
      <c r="F82" s="1317"/>
      <c r="G82" s="1220"/>
      <c r="H82" s="1221"/>
      <c r="I82" s="1222"/>
      <c r="J82" s="1318"/>
      <c r="K82" s="1319"/>
    </row>
    <row r="83" spans="1:13" ht="45" customHeight="1">
      <c r="A83" s="28" t="str">
        <f>IF(A14="","",A14)</f>
        <v/>
      </c>
      <c r="B83" s="27" t="str">
        <f>IF(C14="","",C14)</f>
        <v/>
      </c>
      <c r="C83" s="627"/>
      <c r="D83" s="1316"/>
      <c r="E83" s="1316"/>
      <c r="F83" s="1317"/>
      <c r="G83" s="1220"/>
      <c r="H83" s="1221"/>
      <c r="I83" s="1222"/>
      <c r="J83" s="1318"/>
      <c r="K83" s="1319"/>
    </row>
    <row r="84" spans="1:13" ht="19.5" customHeight="1">
      <c r="A84" s="1279" t="s">
        <v>41</v>
      </c>
      <c r="B84" s="1279"/>
      <c r="C84" s="1279"/>
      <c r="D84" s="1279"/>
      <c r="E84" s="1279"/>
      <c r="F84" s="1279"/>
      <c r="G84" s="1279"/>
      <c r="H84" s="1279"/>
      <c r="I84" s="1279"/>
      <c r="J84" s="1279"/>
      <c r="K84" s="1279"/>
    </row>
    <row r="85" spans="1:13" ht="19.5" customHeight="1">
      <c r="A85" s="613"/>
      <c r="B85" s="613"/>
      <c r="C85" s="613"/>
      <c r="D85" s="613"/>
      <c r="E85" s="613"/>
      <c r="F85" s="613"/>
      <c r="G85" s="613"/>
      <c r="H85" s="613"/>
      <c r="I85" s="613"/>
      <c r="J85" s="613"/>
      <c r="K85" s="613"/>
    </row>
    <row r="86" spans="1:13" s="408" customFormat="1" ht="27" customHeight="1">
      <c r="A86" s="19"/>
      <c r="B86" s="19"/>
      <c r="C86" s="19"/>
      <c r="D86" s="19"/>
      <c r="E86" s="19"/>
      <c r="F86" s="19"/>
      <c r="G86" s="19"/>
      <c r="H86" s="19"/>
      <c r="I86" s="1268" t="s">
        <v>121</v>
      </c>
      <c r="J86" s="1268"/>
      <c r="K86" s="1268"/>
    </row>
    <row r="87" spans="1:13" s="408" customFormat="1" ht="15.75">
      <c r="A87" s="768" t="s">
        <v>469</v>
      </c>
      <c r="B87" s="768"/>
      <c r="C87" s="768"/>
      <c r="D87" s="768"/>
      <c r="E87" s="768"/>
      <c r="F87" s="768"/>
      <c r="G87" s="768"/>
      <c r="H87" s="768"/>
      <c r="I87" s="768"/>
      <c r="J87" s="768"/>
      <c r="K87" s="768"/>
    </row>
    <row r="88" spans="1:13" s="408" customFormat="1" ht="15.75">
      <c r="A88" s="617"/>
      <c r="B88" s="617"/>
      <c r="C88" s="617"/>
      <c r="D88" s="617"/>
      <c r="E88" s="617"/>
      <c r="F88" s="617"/>
      <c r="G88" s="617"/>
      <c r="H88" s="617"/>
      <c r="I88" s="617"/>
      <c r="J88" s="617"/>
      <c r="K88" s="617"/>
    </row>
    <row r="89" spans="1:13" s="408" customFormat="1" ht="27" customHeight="1">
      <c r="A89" s="1286" t="s">
        <v>333</v>
      </c>
      <c r="B89" s="1286"/>
      <c r="C89" s="19"/>
      <c r="D89" s="19"/>
      <c r="E89" s="19"/>
      <c r="F89" s="19"/>
      <c r="G89" s="19"/>
      <c r="H89" s="19"/>
      <c r="I89" s="19"/>
      <c r="J89" s="19"/>
      <c r="K89" s="19"/>
    </row>
    <row r="90" spans="1:13" ht="27" customHeight="1">
      <c r="A90" s="1301" t="s">
        <v>1184</v>
      </c>
      <c r="B90" s="1302"/>
      <c r="C90" s="1302"/>
      <c r="D90" s="1302"/>
      <c r="E90" s="1302"/>
      <c r="F90" s="1302"/>
      <c r="G90" s="1302"/>
      <c r="H90" s="1303"/>
      <c r="I90" s="19"/>
      <c r="J90" s="19"/>
      <c r="K90" s="19"/>
    </row>
    <row r="91" spans="1:13" ht="39.950000000000003" customHeight="1">
      <c r="A91" s="1325" t="s">
        <v>1185</v>
      </c>
      <c r="B91" s="1326"/>
      <c r="C91" s="1289" t="s">
        <v>1186</v>
      </c>
      <c r="D91" s="1291"/>
      <c r="E91" s="1289" t="s">
        <v>1187</v>
      </c>
      <c r="F91" s="1290"/>
      <c r="G91" s="1289" t="s">
        <v>1188</v>
      </c>
      <c r="H91" s="1290"/>
      <c r="I91" s="19"/>
      <c r="J91" s="19"/>
      <c r="K91" s="19"/>
    </row>
    <row r="92" spans="1:13" ht="27" customHeight="1">
      <c r="A92" s="1327"/>
      <c r="B92" s="1328"/>
      <c r="C92" s="1280" t="s">
        <v>986</v>
      </c>
      <c r="D92" s="1329"/>
      <c r="E92" s="1280" t="s">
        <v>986</v>
      </c>
      <c r="F92" s="1281"/>
      <c r="G92" s="1280" t="s">
        <v>986</v>
      </c>
      <c r="H92" s="1281"/>
      <c r="I92" s="19"/>
      <c r="J92" s="19"/>
      <c r="K92" s="19"/>
      <c r="M92" s="33"/>
    </row>
    <row r="93" spans="1:13" ht="32.1" customHeight="1">
      <c r="A93" s="1332"/>
      <c r="B93" s="1333"/>
      <c r="C93" s="1284" t="s">
        <v>1172</v>
      </c>
      <c r="D93" s="1330"/>
      <c r="E93" s="1284" t="s">
        <v>1172</v>
      </c>
      <c r="F93" s="1285"/>
      <c r="G93" s="1284" t="s">
        <v>1172</v>
      </c>
      <c r="H93" s="1285"/>
      <c r="I93" s="19"/>
      <c r="J93" s="19"/>
      <c r="K93" s="19"/>
      <c r="M93" s="34"/>
    </row>
    <row r="94" spans="1:13" ht="39.950000000000003" customHeight="1">
      <c r="A94" s="1334"/>
      <c r="B94" s="1335"/>
      <c r="C94" s="1289" t="s">
        <v>1189</v>
      </c>
      <c r="D94" s="1290"/>
      <c r="E94" s="1289" t="s">
        <v>1190</v>
      </c>
      <c r="F94" s="1291"/>
      <c r="G94" s="1289" t="s">
        <v>1191</v>
      </c>
      <c r="H94" s="1290"/>
      <c r="I94" s="19"/>
      <c r="J94" s="19"/>
      <c r="K94" s="19"/>
    </row>
    <row r="95" spans="1:13" ht="27" customHeight="1">
      <c r="A95" s="1334"/>
      <c r="B95" s="1335"/>
      <c r="C95" s="1280" t="s">
        <v>986</v>
      </c>
      <c r="D95" s="1281"/>
      <c r="E95" s="1280" t="s">
        <v>986</v>
      </c>
      <c r="F95" s="1329"/>
      <c r="G95" s="1280" t="s">
        <v>986</v>
      </c>
      <c r="H95" s="1281"/>
      <c r="I95" s="19"/>
      <c r="J95" s="19"/>
      <c r="K95" s="19"/>
      <c r="M95" s="33"/>
    </row>
    <row r="96" spans="1:13" ht="32.1" customHeight="1">
      <c r="A96" s="1336"/>
      <c r="B96" s="1337"/>
      <c r="C96" s="1284" t="s">
        <v>1192</v>
      </c>
      <c r="D96" s="1330"/>
      <c r="E96" s="1284" t="s">
        <v>1192</v>
      </c>
      <c r="F96" s="1285"/>
      <c r="G96" s="1284" t="s">
        <v>1192</v>
      </c>
      <c r="H96" s="1285"/>
      <c r="I96" s="39"/>
      <c r="J96" s="39"/>
      <c r="K96" s="39"/>
      <c r="M96" s="34"/>
    </row>
    <row r="97" spans="1:11" ht="19.5" customHeight="1">
      <c r="A97" s="1306"/>
      <c r="B97" s="1306"/>
      <c r="C97" s="1306"/>
      <c r="D97" s="1306"/>
      <c r="E97" s="1306"/>
      <c r="F97" s="1306"/>
      <c r="G97" s="1306"/>
      <c r="H97" s="1306"/>
      <c r="I97" s="1331"/>
      <c r="J97" s="1331"/>
      <c r="K97" s="1331"/>
    </row>
    <row r="98" spans="1:11" ht="20.100000000000001" customHeight="1">
      <c r="A98" s="1237" t="s">
        <v>1238</v>
      </c>
      <c r="B98" s="1237"/>
      <c r="C98" s="1237"/>
      <c r="D98" s="1237"/>
      <c r="E98" s="1237"/>
      <c r="F98" s="1237"/>
      <c r="G98" s="1237"/>
      <c r="H98" s="1237"/>
      <c r="I98" s="1237"/>
      <c r="J98" s="1237"/>
      <c r="K98" s="1237"/>
    </row>
    <row r="99" spans="1:11" ht="19.5" customHeight="1">
      <c r="A99" s="1237"/>
      <c r="B99" s="1237"/>
      <c r="C99" s="1237"/>
      <c r="D99" s="1237"/>
      <c r="E99" s="1237"/>
      <c r="F99" s="1237"/>
      <c r="G99" s="1237"/>
      <c r="H99" s="1237"/>
      <c r="I99" s="1237"/>
      <c r="J99" s="1237"/>
      <c r="K99" s="1237"/>
    </row>
    <row r="100" spans="1:11" ht="19.5" customHeight="1">
      <c r="A100" s="1279" t="s">
        <v>1193</v>
      </c>
      <c r="B100" s="1279"/>
      <c r="C100" s="1279"/>
      <c r="D100" s="1279"/>
      <c r="E100" s="1279"/>
      <c r="F100" s="1279"/>
      <c r="G100" s="1279"/>
      <c r="H100" s="1279"/>
      <c r="I100" s="1279"/>
      <c r="J100" s="1279"/>
      <c r="K100" s="1279"/>
    </row>
    <row r="101" spans="1:11" ht="15.75">
      <c r="A101" s="768" t="s">
        <v>469</v>
      </c>
      <c r="B101" s="768"/>
      <c r="C101" s="768"/>
      <c r="D101" s="768"/>
      <c r="E101" s="768"/>
      <c r="F101" s="768"/>
      <c r="G101" s="768"/>
      <c r="H101" s="768"/>
      <c r="I101" s="768"/>
      <c r="J101" s="768"/>
      <c r="K101" s="768"/>
    </row>
    <row r="102" spans="1:11" ht="15.75">
      <c r="A102" s="617"/>
      <c r="B102" s="617"/>
      <c r="C102" s="617"/>
      <c r="D102" s="617"/>
      <c r="E102" s="617"/>
      <c r="F102" s="617"/>
      <c r="G102" s="617"/>
      <c r="H102" s="617"/>
      <c r="I102" s="617"/>
      <c r="J102" s="617"/>
      <c r="K102" s="617"/>
    </row>
    <row r="103" spans="1:11" ht="27" customHeight="1">
      <c r="A103" s="1263" t="s">
        <v>333</v>
      </c>
      <c r="B103" s="1263"/>
      <c r="C103" s="19"/>
      <c r="D103" s="19"/>
      <c r="E103" s="19"/>
      <c r="F103" s="19"/>
      <c r="G103" s="19"/>
      <c r="H103" s="19"/>
      <c r="I103" s="19"/>
      <c r="J103" s="19"/>
      <c r="K103" s="19"/>
    </row>
    <row r="104" spans="1:11" ht="27" customHeight="1">
      <c r="A104" s="19" t="s">
        <v>276</v>
      </c>
      <c r="B104" s="19"/>
      <c r="C104" s="19"/>
      <c r="D104" s="19"/>
      <c r="E104" s="19"/>
      <c r="F104" s="19"/>
      <c r="G104" s="19"/>
      <c r="H104" s="19"/>
      <c r="I104" s="19"/>
      <c r="J104" s="19"/>
      <c r="K104" s="19"/>
    </row>
    <row r="105" spans="1:11" ht="27" customHeight="1">
      <c r="A105" s="1223" t="s">
        <v>432</v>
      </c>
      <c r="B105" s="1227"/>
      <c r="C105" s="1227"/>
      <c r="D105" s="1227"/>
      <c r="E105" s="1227"/>
      <c r="F105" s="1227"/>
      <c r="G105" s="1227"/>
      <c r="H105" s="1227"/>
      <c r="I105" s="1227"/>
      <c r="J105" s="1227"/>
      <c r="K105" s="35"/>
    </row>
    <row r="106" spans="1:11" ht="60" customHeight="1">
      <c r="A106" s="571" t="s">
        <v>275</v>
      </c>
      <c r="B106" s="614" t="s">
        <v>36</v>
      </c>
      <c r="C106" s="1273" t="s">
        <v>38</v>
      </c>
      <c r="D106" s="1274"/>
      <c r="E106" s="1273" t="s">
        <v>39</v>
      </c>
      <c r="F106" s="1275"/>
      <c r="G106" s="1274"/>
      <c r="H106" s="1276" t="s">
        <v>1239</v>
      </c>
      <c r="I106" s="1274"/>
      <c r="J106" s="616" t="s">
        <v>37</v>
      </c>
      <c r="K106" s="36"/>
    </row>
    <row r="107" spans="1:11" ht="32.1" customHeight="1">
      <c r="A107" s="628">
        <v>0</v>
      </c>
      <c r="B107" s="629" t="s">
        <v>279</v>
      </c>
      <c r="C107" s="1338" t="s">
        <v>280</v>
      </c>
      <c r="D107" s="1339"/>
      <c r="E107" s="1338" t="s">
        <v>40</v>
      </c>
      <c r="F107" s="1340"/>
      <c r="G107" s="1339"/>
      <c r="H107" s="1341">
        <v>36589</v>
      </c>
      <c r="I107" s="1342"/>
      <c r="J107" s="630">
        <v>31</v>
      </c>
      <c r="K107" s="37"/>
    </row>
    <row r="108" spans="1:11" ht="32.1" customHeight="1">
      <c r="A108" s="416"/>
      <c r="B108" s="621"/>
      <c r="C108" s="1220"/>
      <c r="D108" s="1222"/>
      <c r="E108" s="1220"/>
      <c r="F108" s="1221"/>
      <c r="G108" s="1222"/>
      <c r="H108" s="1277"/>
      <c r="I108" s="1278"/>
      <c r="J108" s="417"/>
      <c r="K108" s="38"/>
    </row>
    <row r="109" spans="1:11" ht="32.1" customHeight="1">
      <c r="A109" s="416"/>
      <c r="B109" s="621"/>
      <c r="C109" s="1220"/>
      <c r="D109" s="1222"/>
      <c r="E109" s="1220"/>
      <c r="F109" s="1221"/>
      <c r="G109" s="1222"/>
      <c r="H109" s="1277"/>
      <c r="I109" s="1278"/>
      <c r="J109" s="417"/>
      <c r="K109" s="38"/>
    </row>
    <row r="110" spans="1:11" ht="32.1" customHeight="1">
      <c r="A110" s="416"/>
      <c r="B110" s="621"/>
      <c r="C110" s="1220"/>
      <c r="D110" s="1222"/>
      <c r="E110" s="1220"/>
      <c r="F110" s="1221"/>
      <c r="G110" s="1222"/>
      <c r="H110" s="1277"/>
      <c r="I110" s="1278"/>
      <c r="J110" s="417"/>
      <c r="K110" s="38"/>
    </row>
    <row r="111" spans="1:11" ht="32.1" customHeight="1">
      <c r="A111" s="416"/>
      <c r="B111" s="621"/>
      <c r="C111" s="1220"/>
      <c r="D111" s="1222"/>
      <c r="E111" s="1220"/>
      <c r="F111" s="1221"/>
      <c r="G111" s="1222"/>
      <c r="H111" s="1277"/>
      <c r="I111" s="1278"/>
      <c r="J111" s="417"/>
      <c r="K111" s="38"/>
    </row>
    <row r="112" spans="1:11" ht="32.1" customHeight="1">
      <c r="A112" s="416"/>
      <c r="B112" s="621"/>
      <c r="C112" s="1220"/>
      <c r="D112" s="1222"/>
      <c r="E112" s="1220"/>
      <c r="F112" s="1221"/>
      <c r="G112" s="1222"/>
      <c r="H112" s="1277"/>
      <c r="I112" s="1278"/>
      <c r="J112" s="417"/>
      <c r="K112" s="38"/>
    </row>
    <row r="113" spans="1:19" ht="32.1" customHeight="1">
      <c r="A113" s="416"/>
      <c r="B113" s="621"/>
      <c r="C113" s="1220"/>
      <c r="D113" s="1222"/>
      <c r="E113" s="1220"/>
      <c r="F113" s="1221"/>
      <c r="G113" s="1222"/>
      <c r="H113" s="1277"/>
      <c r="I113" s="1278"/>
      <c r="J113" s="417"/>
      <c r="K113" s="38"/>
    </row>
    <row r="114" spans="1:19" ht="32.1" customHeight="1">
      <c r="A114" s="416"/>
      <c r="B114" s="621"/>
      <c r="C114" s="1220"/>
      <c r="D114" s="1222"/>
      <c r="E114" s="1220"/>
      <c r="F114" s="1221"/>
      <c r="G114" s="1222"/>
      <c r="H114" s="1277"/>
      <c r="I114" s="1278"/>
      <c r="J114" s="417"/>
      <c r="K114" s="38"/>
    </row>
    <row r="115" spans="1:19" ht="19.5" customHeight="1">
      <c r="A115" s="1306" t="s">
        <v>41</v>
      </c>
      <c r="B115" s="1306"/>
      <c r="C115" s="1306"/>
      <c r="D115" s="1306"/>
      <c r="E115" s="1306"/>
      <c r="F115" s="1306"/>
      <c r="G115" s="1306"/>
      <c r="H115" s="1306"/>
      <c r="I115" s="1306"/>
      <c r="J115" s="1306"/>
      <c r="K115" s="610"/>
    </row>
    <row r="116" spans="1:19" ht="39.950000000000003" customHeight="1">
      <c r="A116" s="1237" t="s">
        <v>1240</v>
      </c>
      <c r="B116" s="1237"/>
      <c r="C116" s="1237"/>
      <c r="D116" s="1237"/>
      <c r="E116" s="1237"/>
      <c r="F116" s="1237"/>
      <c r="G116" s="1237"/>
      <c r="H116" s="1237"/>
      <c r="I116" s="1237"/>
      <c r="J116" s="1237"/>
      <c r="K116" s="1237"/>
    </row>
    <row r="117" spans="1:19" ht="20.100000000000001" customHeight="1">
      <c r="A117" s="606"/>
      <c r="B117" s="606"/>
      <c r="C117" s="606"/>
      <c r="D117" s="606"/>
      <c r="E117" s="606"/>
      <c r="F117" s="606"/>
      <c r="G117" s="606"/>
      <c r="H117" s="606"/>
      <c r="I117" s="606"/>
      <c r="J117" s="606"/>
      <c r="K117" s="606"/>
    </row>
    <row r="118" spans="1:19" ht="19.5" customHeight="1">
      <c r="A118" s="1279" t="s">
        <v>1193</v>
      </c>
      <c r="B118" s="1279"/>
      <c r="C118" s="1279"/>
      <c r="D118" s="1279"/>
      <c r="E118" s="1279"/>
      <c r="F118" s="1279"/>
      <c r="G118" s="1279"/>
      <c r="H118" s="1279"/>
      <c r="I118" s="1279"/>
      <c r="J118" s="1279"/>
      <c r="K118" s="1279"/>
    </row>
    <row r="119" spans="1:19" ht="15.75">
      <c r="A119" s="768" t="s">
        <v>469</v>
      </c>
      <c r="B119" s="768"/>
      <c r="C119" s="768"/>
      <c r="D119" s="768"/>
      <c r="E119" s="768"/>
      <c r="F119" s="768"/>
      <c r="G119" s="768"/>
      <c r="H119" s="768"/>
      <c r="I119" s="768"/>
      <c r="J119" s="768"/>
      <c r="K119" s="768"/>
    </row>
    <row r="120" spans="1:19" ht="15.75">
      <c r="A120" s="617"/>
      <c r="B120" s="617"/>
      <c r="C120" s="617"/>
      <c r="D120" s="617"/>
      <c r="E120" s="617"/>
      <c r="F120" s="617"/>
      <c r="G120" s="617"/>
      <c r="H120" s="617"/>
      <c r="I120" s="617"/>
      <c r="J120" s="617"/>
      <c r="K120" s="617"/>
    </row>
    <row r="121" spans="1:19" ht="27" customHeight="1">
      <c r="A121" s="1263" t="s">
        <v>333</v>
      </c>
      <c r="B121" s="1263"/>
      <c r="C121" s="19"/>
      <c r="D121" s="19"/>
      <c r="E121" s="19"/>
      <c r="F121" s="19"/>
      <c r="G121" s="19"/>
      <c r="H121" s="19"/>
      <c r="I121" s="19"/>
      <c r="J121" s="19"/>
      <c r="K121" s="19"/>
    </row>
    <row r="122" spans="1:19" ht="27" customHeight="1">
      <c r="A122" s="19" t="s">
        <v>42</v>
      </c>
      <c r="B122" s="608"/>
      <c r="C122" s="19"/>
      <c r="D122" s="19"/>
      <c r="E122" s="19"/>
      <c r="F122" s="19"/>
      <c r="G122" s="19"/>
      <c r="H122" s="19"/>
      <c r="I122" s="19"/>
      <c r="J122" s="19"/>
      <c r="K122" s="19"/>
    </row>
    <row r="123" spans="1:19" ht="39.950000000000003" customHeight="1">
      <c r="A123" s="1237" t="s">
        <v>1005</v>
      </c>
      <c r="B123" s="1237"/>
      <c r="C123" s="1237"/>
      <c r="D123" s="1237"/>
      <c r="E123" s="1237"/>
      <c r="F123" s="1237"/>
      <c r="G123" s="1237"/>
      <c r="H123" s="1237"/>
      <c r="I123" s="1237"/>
      <c r="J123" s="1237"/>
      <c r="K123" s="1237"/>
    </row>
    <row r="124" spans="1:19" s="409" customFormat="1" ht="54.95" customHeight="1">
      <c r="A124" s="1349" t="s">
        <v>1212</v>
      </c>
      <c r="B124" s="1349"/>
      <c r="C124" s="1349"/>
      <c r="D124" s="1349"/>
      <c r="E124" s="1349"/>
      <c r="F124" s="1349"/>
      <c r="G124" s="1349"/>
      <c r="H124" s="1349"/>
      <c r="I124" s="1349"/>
      <c r="J124" s="1349"/>
      <c r="K124" s="1349"/>
    </row>
    <row r="125" spans="1:19" ht="18.75" customHeight="1">
      <c r="A125" s="1350" t="s">
        <v>1213</v>
      </c>
      <c r="B125" s="1350"/>
      <c r="C125" s="1350"/>
      <c r="D125" s="1350"/>
      <c r="E125" s="1350"/>
      <c r="F125" s="1350"/>
      <c r="G125" s="1350"/>
      <c r="H125" s="1350"/>
      <c r="I125" s="1350"/>
      <c r="J125" s="1350"/>
      <c r="K125" s="1350"/>
      <c r="M125" s="409"/>
      <c r="N125" s="409"/>
      <c r="O125" s="409"/>
      <c r="P125" s="409"/>
      <c r="Q125" s="409"/>
      <c r="R125" s="409"/>
      <c r="S125" s="409"/>
    </row>
    <row r="126" spans="1:19" ht="18.75" customHeight="1">
      <c r="A126" s="1351" t="s">
        <v>1214</v>
      </c>
      <c r="B126" s="1351"/>
      <c r="C126" s="1351"/>
      <c r="D126" s="1351"/>
      <c r="E126" s="1351"/>
      <c r="F126" s="1351"/>
      <c r="G126" s="1351"/>
      <c r="H126" s="1351"/>
      <c r="I126" s="1351"/>
      <c r="J126" s="1351"/>
      <c r="K126" s="1351"/>
    </row>
    <row r="127" spans="1:19" s="409" customFormat="1" ht="39.950000000000003" customHeight="1">
      <c r="A127" s="1352" t="s">
        <v>1215</v>
      </c>
      <c r="B127" s="1352"/>
      <c r="C127" s="1352"/>
      <c r="D127" s="1352"/>
      <c r="E127" s="1352"/>
      <c r="F127" s="1352"/>
      <c r="G127" s="1352"/>
      <c r="H127" s="1352"/>
      <c r="I127" s="1352"/>
      <c r="J127" s="1352"/>
      <c r="K127" s="1352"/>
      <c r="M127" s="18"/>
      <c r="N127" s="18"/>
      <c r="O127" s="18"/>
      <c r="P127" s="18"/>
      <c r="Q127" s="18"/>
      <c r="R127" s="18"/>
      <c r="S127" s="18"/>
    </row>
    <row r="128" spans="1:19" s="409" customFormat="1" ht="18.75" customHeight="1">
      <c r="A128" s="1348" t="s">
        <v>1197</v>
      </c>
      <c r="B128" s="1348"/>
      <c r="C128" s="1348"/>
      <c r="D128" s="1348"/>
      <c r="E128" s="1348"/>
      <c r="F128" s="1348"/>
      <c r="G128" s="1348"/>
      <c r="H128" s="1348"/>
      <c r="I128" s="1348"/>
      <c r="J128" s="1348"/>
      <c r="K128" s="1348"/>
      <c r="M128" s="18"/>
      <c r="N128" s="18"/>
      <c r="O128" s="18"/>
      <c r="P128" s="18"/>
      <c r="Q128" s="18"/>
      <c r="R128" s="18"/>
      <c r="S128" s="18"/>
    </row>
    <row r="129" spans="1:19" s="409" customFormat="1" ht="18.75" customHeight="1">
      <c r="A129" s="1348" t="s">
        <v>1198</v>
      </c>
      <c r="B129" s="1348"/>
      <c r="C129" s="1348"/>
      <c r="D129" s="1348"/>
      <c r="E129" s="1348"/>
      <c r="F129" s="1348"/>
      <c r="G129" s="1348"/>
      <c r="H129" s="1348"/>
      <c r="I129" s="1348"/>
      <c r="J129" s="1348"/>
      <c r="K129" s="1348"/>
      <c r="M129" s="18"/>
      <c r="N129" s="18"/>
      <c r="O129" s="18"/>
      <c r="P129" s="18"/>
      <c r="Q129" s="18"/>
      <c r="R129" s="18"/>
      <c r="S129" s="18"/>
    </row>
    <row r="130" spans="1:19" ht="18.75" customHeight="1">
      <c r="A130" s="1348" t="s">
        <v>978</v>
      </c>
      <c r="B130" s="1348"/>
      <c r="C130" s="1348"/>
      <c r="D130" s="1348"/>
      <c r="E130" s="1348"/>
      <c r="F130" s="1348"/>
      <c r="G130" s="1348"/>
      <c r="H130" s="1348"/>
      <c r="I130" s="1348"/>
      <c r="J130" s="1348"/>
      <c r="K130" s="1348"/>
    </row>
    <row r="131" spans="1:19" ht="18.75" customHeight="1">
      <c r="A131" s="1348" t="s">
        <v>979</v>
      </c>
      <c r="B131" s="1348"/>
      <c r="C131" s="1348"/>
      <c r="D131" s="1348"/>
      <c r="E131" s="1348"/>
      <c r="F131" s="1348"/>
      <c r="G131" s="1348"/>
      <c r="H131" s="1348"/>
      <c r="I131" s="1348"/>
      <c r="J131" s="1348"/>
      <c r="K131" s="1348"/>
    </row>
    <row r="132" spans="1:19" ht="18.75" customHeight="1">
      <c r="A132" s="1348" t="s">
        <v>980</v>
      </c>
      <c r="B132" s="1348"/>
      <c r="C132" s="1348"/>
      <c r="D132" s="1348"/>
      <c r="E132" s="1348"/>
      <c r="F132" s="1348"/>
      <c r="G132" s="1348"/>
      <c r="H132" s="1348"/>
      <c r="I132" s="1348"/>
      <c r="J132" s="1348"/>
      <c r="K132" s="1348"/>
    </row>
    <row r="133" spans="1:19" ht="18.75" customHeight="1">
      <c r="A133" s="1348" t="s">
        <v>981</v>
      </c>
      <c r="B133" s="1348"/>
      <c r="C133" s="1348"/>
      <c r="D133" s="1348"/>
      <c r="E133" s="1348"/>
      <c r="F133" s="1348"/>
      <c r="G133" s="1348"/>
      <c r="H133" s="1348"/>
      <c r="I133" s="1348"/>
      <c r="J133" s="1348"/>
      <c r="K133" s="1348"/>
    </row>
    <row r="134" spans="1:19" ht="18.75" customHeight="1">
      <c r="A134" s="1348" t="s">
        <v>982</v>
      </c>
      <c r="B134" s="1348"/>
      <c r="C134" s="1348"/>
      <c r="D134" s="1348"/>
      <c r="E134" s="1348"/>
      <c r="F134" s="1348"/>
      <c r="G134" s="1348"/>
      <c r="H134" s="1348"/>
      <c r="I134" s="1348"/>
      <c r="J134" s="1348"/>
      <c r="K134" s="1348"/>
    </row>
    <row r="135" spans="1:19" ht="18.75" customHeight="1">
      <c r="A135" s="1348" t="s">
        <v>983</v>
      </c>
      <c r="B135" s="1348"/>
      <c r="C135" s="1348"/>
      <c r="D135" s="1348"/>
      <c r="E135" s="1348"/>
      <c r="F135" s="1348"/>
      <c r="G135" s="1348"/>
      <c r="H135" s="1348"/>
      <c r="I135" s="1348"/>
      <c r="J135" s="1348"/>
      <c r="K135" s="1348"/>
    </row>
    <row r="136" spans="1:19" ht="18.75" customHeight="1">
      <c r="A136" s="1348" t="s">
        <v>1194</v>
      </c>
      <c r="B136" s="1348"/>
      <c r="C136" s="1348"/>
      <c r="D136" s="1348"/>
      <c r="E136" s="1348"/>
      <c r="F136" s="1348"/>
      <c r="G136" s="1348"/>
      <c r="H136" s="1348"/>
      <c r="I136" s="1348"/>
      <c r="J136" s="1348"/>
      <c r="K136" s="1348"/>
    </row>
    <row r="137" spans="1:19" ht="18.75" customHeight="1" thickBot="1">
      <c r="A137" s="608"/>
      <c r="B137" s="608"/>
      <c r="C137" s="19"/>
      <c r="D137" s="19"/>
      <c r="E137" s="19"/>
      <c r="F137" s="19"/>
      <c r="G137" s="19"/>
      <c r="H137" s="19"/>
      <c r="I137" s="19"/>
      <c r="J137" s="19"/>
      <c r="K137" s="19"/>
    </row>
    <row r="138" spans="1:19" ht="20.100000000000001" customHeight="1">
      <c r="A138" s="1234" t="s">
        <v>640</v>
      </c>
      <c r="B138" s="1235"/>
      <c r="C138" s="1235"/>
      <c r="D138" s="1235"/>
      <c r="E138" s="1235"/>
      <c r="F138" s="1235"/>
      <c r="G138" s="1235"/>
      <c r="H138" s="1235"/>
      <c r="I138" s="1235"/>
      <c r="J138" s="1235"/>
      <c r="K138" s="1236"/>
    </row>
    <row r="139" spans="1:19" ht="20.100000000000001" customHeight="1">
      <c r="A139" s="837" t="s">
        <v>638</v>
      </c>
      <c r="B139" s="835"/>
      <c r="C139" s="835"/>
      <c r="D139" s="835"/>
      <c r="E139" s="835"/>
      <c r="F139" s="835"/>
      <c r="G139" s="835"/>
      <c r="H139" s="835"/>
      <c r="I139" s="835"/>
      <c r="J139" s="835"/>
      <c r="K139" s="184" t="s">
        <v>639</v>
      </c>
    </row>
    <row r="140" spans="1:19" ht="39.950000000000003" customHeight="1">
      <c r="A140" s="838" t="s">
        <v>642</v>
      </c>
      <c r="B140" s="839"/>
      <c r="C140" s="839"/>
      <c r="D140" s="839"/>
      <c r="E140" s="839"/>
      <c r="F140" s="839"/>
      <c r="G140" s="839"/>
      <c r="H140" s="839"/>
      <c r="I140" s="839"/>
      <c r="J140" s="839"/>
      <c r="K140" s="575"/>
    </row>
    <row r="141" spans="1:19" ht="39.950000000000003" customHeight="1">
      <c r="A141" s="838" t="s">
        <v>1241</v>
      </c>
      <c r="B141" s="839"/>
      <c r="C141" s="839"/>
      <c r="D141" s="839"/>
      <c r="E141" s="839"/>
      <c r="F141" s="839"/>
      <c r="G141" s="839"/>
      <c r="H141" s="839"/>
      <c r="I141" s="839"/>
      <c r="J141" s="839"/>
      <c r="K141" s="575"/>
    </row>
    <row r="142" spans="1:19" ht="60" customHeight="1">
      <c r="A142" s="838" t="s">
        <v>643</v>
      </c>
      <c r="B142" s="839"/>
      <c r="C142" s="839"/>
      <c r="D142" s="839"/>
      <c r="E142" s="839"/>
      <c r="F142" s="839"/>
      <c r="G142" s="839"/>
      <c r="H142" s="839"/>
      <c r="I142" s="839"/>
      <c r="J142" s="839"/>
      <c r="K142" s="575"/>
    </row>
    <row r="143" spans="1:19" ht="39.950000000000003" customHeight="1">
      <c r="A143" s="1346" t="s">
        <v>1216</v>
      </c>
      <c r="B143" s="1347"/>
      <c r="C143" s="1347"/>
      <c r="D143" s="1347"/>
      <c r="E143" s="1347"/>
      <c r="F143" s="1347"/>
      <c r="G143" s="1347"/>
      <c r="H143" s="1347"/>
      <c r="I143" s="1347"/>
      <c r="J143" s="1347"/>
      <c r="K143" s="620"/>
    </row>
    <row r="144" spans="1:19" ht="39.950000000000003" customHeight="1" thickBot="1">
      <c r="A144" s="830" t="s">
        <v>984</v>
      </c>
      <c r="B144" s="831"/>
      <c r="C144" s="831"/>
      <c r="D144" s="831"/>
      <c r="E144" s="831"/>
      <c r="F144" s="831"/>
      <c r="G144" s="831"/>
      <c r="H144" s="831"/>
      <c r="I144" s="831"/>
      <c r="J144" s="831"/>
      <c r="K144" s="591"/>
    </row>
    <row r="145" spans="1:11" ht="16.5" customHeight="1">
      <c r="A145" s="19"/>
      <c r="B145" s="19"/>
      <c r="C145" s="19"/>
      <c r="D145" s="19"/>
      <c r="E145" s="19"/>
      <c r="F145" s="19"/>
      <c r="G145" s="19"/>
      <c r="H145" s="19"/>
      <c r="I145" s="19"/>
    </row>
    <row r="146" spans="1:11" ht="15.75">
      <c r="A146" s="39"/>
      <c r="B146" s="39"/>
      <c r="C146" s="39"/>
      <c r="D146" s="39"/>
      <c r="E146" s="39"/>
      <c r="F146" s="39"/>
      <c r="G146" s="39"/>
      <c r="H146" s="39"/>
      <c r="I146" s="39"/>
      <c r="J146" s="39"/>
      <c r="K146" s="39"/>
    </row>
    <row r="147" spans="1:11" ht="27" customHeight="1">
      <c r="A147" s="1343"/>
      <c r="B147" s="1343"/>
      <c r="C147" s="1343"/>
      <c r="D147" s="1343"/>
      <c r="E147" s="39"/>
      <c r="F147" s="39"/>
      <c r="G147" s="39"/>
      <c r="H147" s="39"/>
      <c r="I147" s="39"/>
      <c r="J147" s="39"/>
      <c r="K147" s="39"/>
    </row>
    <row r="148" spans="1:11" ht="27" customHeight="1">
      <c r="A148" s="1344"/>
      <c r="B148" s="1344"/>
      <c r="C148" s="1344"/>
      <c r="D148" s="1344"/>
      <c r="E148" s="1344"/>
      <c r="F148" s="1344"/>
      <c r="G148" s="1344"/>
      <c r="H148" s="1344"/>
      <c r="I148" s="1344"/>
      <c r="J148" s="1344"/>
      <c r="K148" s="1344"/>
    </row>
    <row r="149" spans="1:11" ht="27" customHeight="1">
      <c r="A149" s="39"/>
      <c r="B149" s="39"/>
      <c r="C149" s="39"/>
      <c r="D149" s="39"/>
      <c r="E149" s="39"/>
      <c r="F149" s="39"/>
      <c r="G149" s="39"/>
      <c r="H149" s="39"/>
      <c r="I149" s="39"/>
      <c r="J149" s="39"/>
      <c r="K149" s="39"/>
    </row>
    <row r="150" spans="1:11" ht="27" customHeight="1">
      <c r="A150" s="847"/>
      <c r="B150" s="847"/>
      <c r="C150" s="847"/>
      <c r="D150" s="847"/>
      <c r="E150" s="847"/>
      <c r="F150" s="847"/>
      <c r="G150" s="847"/>
      <c r="H150" s="847"/>
      <c r="I150" s="847"/>
      <c r="J150" s="847"/>
      <c r="K150" s="847"/>
    </row>
    <row r="151" spans="1:11" ht="27" customHeight="1">
      <c r="A151" s="1345"/>
      <c r="B151" s="1345"/>
      <c r="C151" s="1345"/>
      <c r="D151" s="1345"/>
      <c r="E151" s="1345"/>
      <c r="F151" s="1345"/>
      <c r="G151" s="1345"/>
      <c r="H151" s="1345"/>
      <c r="I151" s="1345"/>
      <c r="J151" s="1345"/>
      <c r="K151" s="1345"/>
    </row>
    <row r="152" spans="1:11" ht="27" customHeight="1">
      <c r="A152" s="1345"/>
      <c r="B152" s="1345"/>
      <c r="C152" s="1345"/>
      <c r="D152" s="1345"/>
      <c r="E152" s="1345"/>
      <c r="F152" s="1345"/>
      <c r="G152" s="1345"/>
      <c r="H152" s="1345"/>
      <c r="I152" s="1345"/>
      <c r="J152" s="1345"/>
      <c r="K152" s="1345"/>
    </row>
    <row r="153" spans="1:11" ht="27" customHeight="1">
      <c r="A153" s="1345"/>
      <c r="B153" s="1345"/>
      <c r="C153" s="1345"/>
      <c r="D153" s="1345"/>
      <c r="E153" s="1345"/>
      <c r="F153" s="1345"/>
      <c r="G153" s="1345"/>
      <c r="H153" s="1345"/>
      <c r="I153" s="1345"/>
      <c r="J153" s="1345"/>
      <c r="K153" s="1345"/>
    </row>
    <row r="154" spans="1:11" ht="27" customHeight="1">
      <c r="A154" s="1345"/>
      <c r="B154" s="1345"/>
      <c r="C154" s="1345"/>
      <c r="D154" s="1345"/>
      <c r="E154" s="1345"/>
      <c r="F154" s="1345"/>
      <c r="G154" s="1345"/>
      <c r="H154" s="1345"/>
      <c r="I154" s="1345"/>
      <c r="J154" s="1345"/>
      <c r="K154" s="1345"/>
    </row>
    <row r="155" spans="1:11" ht="27" customHeight="1">
      <c r="A155" s="1345"/>
      <c r="B155" s="1345"/>
      <c r="C155" s="1345"/>
      <c r="D155" s="1345"/>
      <c r="E155" s="1345"/>
      <c r="F155" s="1345"/>
      <c r="G155" s="1345"/>
      <c r="H155" s="1345"/>
      <c r="I155" s="1345"/>
      <c r="J155" s="1345"/>
      <c r="K155" s="1345"/>
    </row>
    <row r="156" spans="1:11" ht="27" customHeight="1">
      <c r="A156" s="1345"/>
      <c r="B156" s="1345"/>
      <c r="C156" s="1345"/>
      <c r="D156" s="1345"/>
      <c r="E156" s="1345"/>
      <c r="F156" s="1345"/>
      <c r="G156" s="1345"/>
      <c r="H156" s="1345"/>
      <c r="I156" s="1345"/>
      <c r="J156" s="1345"/>
      <c r="K156" s="1345"/>
    </row>
    <row r="157" spans="1:11" ht="27" customHeight="1">
      <c r="A157" s="1345"/>
      <c r="B157" s="1345"/>
      <c r="C157" s="1345"/>
      <c r="D157" s="1345"/>
      <c r="E157" s="1345"/>
      <c r="F157" s="1345"/>
      <c r="G157" s="1345"/>
      <c r="H157" s="1345"/>
      <c r="I157" s="1345"/>
      <c r="J157" s="1345"/>
      <c r="K157" s="1345"/>
    </row>
    <row r="158" spans="1:11" ht="27" customHeight="1">
      <c r="A158" s="39"/>
      <c r="B158" s="39"/>
      <c r="C158" s="39"/>
      <c r="D158" s="39"/>
      <c r="E158" s="39"/>
      <c r="F158" s="39"/>
      <c r="G158" s="39"/>
      <c r="H158" s="39"/>
      <c r="I158" s="39"/>
      <c r="J158" s="39"/>
      <c r="K158" s="39"/>
    </row>
    <row r="159" spans="1:11" ht="18.75" customHeight="1">
      <c r="A159" s="1228"/>
      <c r="B159" s="1228"/>
      <c r="C159" s="1228"/>
      <c r="D159" s="1228"/>
      <c r="E159" s="1228"/>
      <c r="F159" s="1228"/>
      <c r="G159" s="1228"/>
      <c r="H159" s="1228"/>
      <c r="I159" s="1228"/>
      <c r="J159" s="1228"/>
      <c r="K159" s="1228"/>
    </row>
    <row r="160" spans="1:11" ht="15.75">
      <c r="A160" s="19"/>
      <c r="B160" s="19"/>
      <c r="C160" s="19"/>
      <c r="D160" s="19"/>
      <c r="E160" s="19"/>
      <c r="F160" s="19"/>
      <c r="G160" s="19"/>
      <c r="H160" s="19"/>
      <c r="I160" s="19"/>
      <c r="J160" s="19"/>
      <c r="K160" s="19"/>
    </row>
    <row r="161" spans="1:11" ht="15.75">
      <c r="A161" s="19"/>
      <c r="B161" s="19"/>
      <c r="C161" s="19"/>
      <c r="D161" s="19"/>
      <c r="E161" s="19"/>
      <c r="F161" s="19"/>
      <c r="G161" s="19"/>
      <c r="H161" s="19"/>
      <c r="I161" s="19"/>
      <c r="J161" s="19"/>
      <c r="K161" s="19"/>
    </row>
    <row r="162" spans="1:11" ht="15.75">
      <c r="A162" s="19"/>
      <c r="B162" s="19"/>
      <c r="C162" s="19"/>
      <c r="D162" s="19"/>
      <c r="E162" s="19"/>
      <c r="F162" s="19"/>
      <c r="G162" s="19"/>
      <c r="H162" s="19"/>
      <c r="I162" s="19"/>
      <c r="J162" s="19"/>
      <c r="K162" s="19"/>
    </row>
    <row r="163" spans="1:11" ht="15.75">
      <c r="A163" s="19"/>
      <c r="B163" s="19"/>
      <c r="C163" s="19"/>
      <c r="D163" s="19"/>
      <c r="E163" s="19"/>
      <c r="F163" s="19"/>
      <c r="G163" s="19"/>
      <c r="H163" s="19"/>
      <c r="I163" s="19"/>
      <c r="J163" s="19"/>
      <c r="K163" s="19"/>
    </row>
    <row r="164" spans="1:11" ht="15.75">
      <c r="A164" s="19"/>
      <c r="B164" s="19"/>
      <c r="C164" s="19"/>
      <c r="D164" s="19"/>
      <c r="E164" s="19"/>
      <c r="F164" s="19"/>
      <c r="G164" s="19"/>
      <c r="H164" s="19"/>
      <c r="I164" s="19"/>
      <c r="J164" s="19"/>
      <c r="K164" s="19"/>
    </row>
    <row r="165" spans="1:11" ht="15.75">
      <c r="A165" s="19"/>
      <c r="B165" s="19"/>
      <c r="C165" s="19"/>
      <c r="D165" s="19"/>
      <c r="E165" s="19"/>
      <c r="F165" s="19"/>
      <c r="G165" s="19"/>
      <c r="H165" s="19"/>
      <c r="I165" s="19"/>
      <c r="J165" s="19"/>
      <c r="K165" s="19"/>
    </row>
    <row r="166" spans="1:11" ht="15.75">
      <c r="A166" s="19"/>
      <c r="B166" s="19"/>
      <c r="C166" s="19"/>
      <c r="D166" s="19"/>
      <c r="E166" s="19"/>
      <c r="F166" s="19"/>
      <c r="G166" s="19"/>
      <c r="H166" s="19"/>
      <c r="I166" s="19"/>
      <c r="J166" s="19"/>
      <c r="K166" s="19"/>
    </row>
    <row r="167" spans="1:11" ht="15.75">
      <c r="A167" s="19"/>
      <c r="B167" s="19"/>
      <c r="C167" s="19"/>
      <c r="D167" s="19"/>
      <c r="E167" s="19"/>
      <c r="F167" s="19"/>
      <c r="G167" s="19"/>
      <c r="H167" s="19"/>
      <c r="I167" s="19"/>
      <c r="J167" s="19"/>
      <c r="K167" s="19"/>
    </row>
    <row r="168" spans="1:11" ht="15.75">
      <c r="A168" s="19"/>
      <c r="B168" s="19"/>
      <c r="C168" s="19"/>
      <c r="D168" s="19"/>
      <c r="E168" s="19"/>
      <c r="F168" s="19"/>
      <c r="G168" s="19"/>
      <c r="H168" s="19"/>
      <c r="I168" s="19"/>
      <c r="J168" s="19"/>
      <c r="K168" s="19"/>
    </row>
    <row r="169" spans="1:11" ht="15.75">
      <c r="A169" s="19"/>
      <c r="B169" s="19"/>
      <c r="C169" s="19"/>
      <c r="D169" s="19"/>
      <c r="E169" s="19"/>
      <c r="F169" s="19"/>
      <c r="G169" s="19"/>
      <c r="H169" s="19"/>
      <c r="I169" s="19"/>
      <c r="J169" s="19"/>
      <c r="K169" s="19"/>
    </row>
    <row r="170" spans="1:11" ht="15.75">
      <c r="A170" s="19"/>
      <c r="B170" s="19"/>
      <c r="C170" s="19"/>
      <c r="D170" s="19"/>
      <c r="E170" s="19"/>
      <c r="F170" s="19"/>
      <c r="G170" s="19"/>
      <c r="H170" s="19"/>
      <c r="I170" s="19"/>
      <c r="J170" s="19"/>
      <c r="K170" s="19"/>
    </row>
    <row r="171" spans="1:11" ht="15.75">
      <c r="A171" s="19"/>
      <c r="B171" s="19"/>
      <c r="C171" s="19"/>
      <c r="D171" s="19"/>
      <c r="E171" s="19"/>
      <c r="F171" s="19"/>
      <c r="G171" s="19"/>
      <c r="H171" s="19"/>
      <c r="I171" s="19"/>
      <c r="J171" s="19"/>
      <c r="K171" s="19"/>
    </row>
    <row r="172" spans="1:11" ht="15.75">
      <c r="A172" s="19"/>
      <c r="B172" s="19"/>
      <c r="C172" s="19"/>
      <c r="D172" s="19"/>
      <c r="E172" s="19"/>
      <c r="F172" s="19"/>
      <c r="G172" s="19"/>
      <c r="H172" s="19"/>
      <c r="I172" s="19"/>
      <c r="J172" s="19"/>
      <c r="K172" s="19"/>
    </row>
    <row r="173" spans="1:11" ht="15.75">
      <c r="A173" s="19"/>
      <c r="B173" s="19"/>
      <c r="C173" s="19"/>
      <c r="D173" s="19"/>
      <c r="E173" s="19"/>
      <c r="F173" s="19"/>
      <c r="G173" s="19"/>
      <c r="H173" s="19"/>
      <c r="I173" s="19"/>
      <c r="J173" s="19"/>
      <c r="K173" s="19"/>
    </row>
    <row r="174" spans="1:11" ht="15.75">
      <c r="A174" s="19"/>
      <c r="B174" s="19"/>
      <c r="C174" s="19"/>
      <c r="D174" s="19"/>
      <c r="E174" s="19"/>
      <c r="F174" s="19"/>
      <c r="G174" s="19"/>
      <c r="H174" s="19"/>
      <c r="I174" s="19"/>
      <c r="J174" s="19"/>
      <c r="K174" s="19"/>
    </row>
    <row r="175" spans="1:11" ht="15.75">
      <c r="A175" s="19"/>
      <c r="B175" s="19"/>
      <c r="C175" s="19"/>
      <c r="D175" s="19"/>
      <c r="E175" s="19"/>
      <c r="F175" s="19"/>
      <c r="G175" s="19"/>
      <c r="H175" s="19"/>
      <c r="I175" s="19"/>
      <c r="J175" s="19"/>
      <c r="K175" s="19"/>
    </row>
    <row r="176" spans="1:11" ht="15.75">
      <c r="A176" s="19"/>
      <c r="B176" s="19"/>
      <c r="C176" s="19"/>
      <c r="D176" s="19"/>
      <c r="E176" s="19"/>
      <c r="F176" s="19"/>
      <c r="G176" s="19"/>
      <c r="H176" s="19"/>
      <c r="I176" s="19"/>
      <c r="J176" s="19"/>
      <c r="K176" s="19"/>
    </row>
    <row r="177" spans="1:11" ht="15.75">
      <c r="A177" s="19"/>
      <c r="B177" s="19"/>
      <c r="C177" s="19"/>
      <c r="D177" s="19"/>
      <c r="E177" s="19"/>
      <c r="F177" s="19"/>
      <c r="G177" s="19"/>
      <c r="H177" s="19"/>
      <c r="I177" s="19"/>
      <c r="J177" s="19"/>
      <c r="K177" s="19"/>
    </row>
    <row r="178" spans="1:11" ht="15.75">
      <c r="A178" s="19"/>
      <c r="B178" s="19"/>
      <c r="C178" s="19"/>
      <c r="D178" s="19"/>
      <c r="E178" s="19"/>
      <c r="F178" s="19"/>
      <c r="G178" s="19"/>
      <c r="H178" s="19"/>
      <c r="I178" s="19"/>
      <c r="J178" s="19"/>
      <c r="K178" s="19"/>
    </row>
    <row r="179" spans="1:11" ht="15.75">
      <c r="A179" s="19"/>
      <c r="B179" s="19"/>
      <c r="C179" s="19"/>
      <c r="D179" s="19"/>
      <c r="E179" s="19"/>
      <c r="F179" s="19"/>
      <c r="G179" s="19"/>
      <c r="H179" s="19"/>
      <c r="I179" s="19"/>
      <c r="J179" s="19"/>
      <c r="K179" s="19"/>
    </row>
    <row r="180" spans="1:11" ht="15.75">
      <c r="A180" s="19"/>
      <c r="B180" s="19"/>
      <c r="C180" s="19"/>
      <c r="D180" s="19"/>
      <c r="E180" s="19"/>
      <c r="F180" s="19"/>
      <c r="G180" s="19"/>
      <c r="H180" s="19"/>
      <c r="I180" s="19"/>
      <c r="J180" s="19"/>
      <c r="K180" s="19"/>
    </row>
    <row r="181" spans="1:11" ht="15.75">
      <c r="A181" s="19"/>
      <c r="B181" s="19"/>
      <c r="C181" s="19"/>
      <c r="D181" s="19"/>
      <c r="E181" s="19"/>
      <c r="F181" s="19"/>
      <c r="G181" s="19"/>
      <c r="H181" s="19"/>
      <c r="I181" s="19"/>
      <c r="J181" s="19"/>
      <c r="K181" s="19"/>
    </row>
    <row r="182" spans="1:11" ht="15.75">
      <c r="A182" s="19"/>
      <c r="B182" s="19"/>
      <c r="C182" s="19"/>
      <c r="D182" s="19"/>
      <c r="E182" s="19"/>
      <c r="F182" s="19"/>
      <c r="G182" s="19"/>
      <c r="H182" s="19"/>
      <c r="I182" s="19"/>
      <c r="J182" s="19"/>
      <c r="K182" s="19"/>
    </row>
    <row r="183" spans="1:11" ht="15.75">
      <c r="A183" s="19"/>
      <c r="B183" s="19"/>
      <c r="C183" s="19"/>
      <c r="D183" s="19"/>
      <c r="E183" s="19"/>
      <c r="F183" s="19"/>
      <c r="G183" s="19"/>
      <c r="H183" s="19"/>
      <c r="I183" s="19"/>
      <c r="J183" s="19"/>
      <c r="K183" s="19"/>
    </row>
    <row r="184" spans="1:11" ht="15.75">
      <c r="A184" s="19"/>
      <c r="B184" s="19"/>
      <c r="C184" s="19"/>
      <c r="D184" s="19"/>
      <c r="E184" s="19"/>
      <c r="F184" s="19"/>
      <c r="G184" s="19"/>
      <c r="H184" s="19"/>
      <c r="I184" s="19"/>
      <c r="J184" s="19"/>
      <c r="K184" s="19"/>
    </row>
    <row r="185" spans="1:11" ht="15.75">
      <c r="A185" s="19"/>
      <c r="B185" s="19"/>
      <c r="C185" s="19"/>
      <c r="D185" s="19"/>
      <c r="E185" s="19"/>
      <c r="F185" s="19"/>
      <c r="G185" s="19"/>
      <c r="H185" s="19"/>
      <c r="I185" s="19"/>
      <c r="J185" s="19"/>
      <c r="K185" s="19"/>
    </row>
    <row r="186" spans="1:11" ht="15.75">
      <c r="A186" s="19"/>
      <c r="B186" s="19"/>
      <c r="C186" s="19"/>
      <c r="D186" s="19"/>
      <c r="E186" s="19"/>
      <c r="F186" s="19"/>
      <c r="G186" s="19"/>
      <c r="H186" s="19"/>
      <c r="I186" s="19"/>
      <c r="J186" s="19"/>
      <c r="K186" s="19"/>
    </row>
    <row r="187" spans="1:11" ht="15.75">
      <c r="A187" s="19"/>
      <c r="B187" s="19"/>
      <c r="C187" s="19"/>
      <c r="D187" s="19"/>
      <c r="E187" s="19"/>
      <c r="F187" s="19"/>
      <c r="G187" s="19"/>
      <c r="H187" s="19"/>
      <c r="I187" s="19"/>
      <c r="J187" s="19"/>
      <c r="K187" s="19"/>
    </row>
    <row r="188" spans="1:11" ht="15.75">
      <c r="A188" s="19"/>
      <c r="B188" s="19"/>
      <c r="C188" s="19"/>
      <c r="D188" s="19"/>
      <c r="E188" s="19"/>
      <c r="F188" s="19"/>
      <c r="G188" s="19"/>
      <c r="H188" s="19"/>
      <c r="I188" s="19"/>
      <c r="J188" s="19"/>
      <c r="K188" s="19"/>
    </row>
    <row r="189" spans="1:11" ht="15.75">
      <c r="A189" s="19"/>
      <c r="B189" s="19"/>
      <c r="C189" s="19"/>
      <c r="D189" s="19"/>
      <c r="E189" s="19"/>
      <c r="F189" s="19"/>
      <c r="G189" s="19"/>
      <c r="H189" s="19"/>
      <c r="I189" s="19"/>
      <c r="J189" s="19"/>
      <c r="K189" s="19"/>
    </row>
    <row r="190" spans="1:11" ht="15.75">
      <c r="A190" s="19"/>
      <c r="B190" s="19"/>
      <c r="C190" s="19"/>
      <c r="D190" s="19"/>
      <c r="E190" s="19"/>
      <c r="F190" s="19"/>
      <c r="G190" s="19"/>
      <c r="H190" s="19"/>
      <c r="I190" s="19"/>
      <c r="J190" s="19"/>
      <c r="K190" s="19"/>
    </row>
    <row r="191" spans="1:11" ht="15.75">
      <c r="A191" s="19"/>
      <c r="B191" s="19"/>
      <c r="C191" s="19"/>
      <c r="D191" s="19"/>
      <c r="E191" s="19"/>
      <c r="F191" s="19"/>
      <c r="G191" s="19"/>
      <c r="H191" s="19"/>
      <c r="I191" s="19"/>
      <c r="J191" s="19"/>
      <c r="K191" s="19"/>
    </row>
    <row r="192" spans="1:11" ht="15.75">
      <c r="A192" s="19"/>
      <c r="B192" s="19"/>
      <c r="C192" s="19"/>
      <c r="D192" s="19"/>
      <c r="E192" s="19"/>
      <c r="F192" s="19"/>
      <c r="G192" s="19"/>
      <c r="H192" s="19"/>
      <c r="I192" s="19"/>
      <c r="J192" s="19"/>
      <c r="K192" s="19"/>
    </row>
    <row r="193" spans="1:11" ht="15.75">
      <c r="A193" s="19"/>
      <c r="B193" s="19"/>
      <c r="C193" s="19"/>
      <c r="D193" s="19"/>
      <c r="E193" s="19"/>
      <c r="F193" s="19"/>
      <c r="G193" s="19"/>
      <c r="H193" s="19"/>
      <c r="I193" s="19"/>
      <c r="J193" s="19"/>
      <c r="K193" s="19"/>
    </row>
    <row r="194" spans="1:11" ht="15.75">
      <c r="A194" s="19"/>
      <c r="B194" s="19"/>
      <c r="C194" s="19"/>
      <c r="D194" s="19"/>
      <c r="E194" s="19"/>
      <c r="F194" s="19"/>
      <c r="G194" s="19"/>
      <c r="H194" s="19"/>
      <c r="I194" s="19"/>
      <c r="J194" s="19"/>
      <c r="K194" s="19"/>
    </row>
    <row r="195" spans="1:11" ht="15.75">
      <c r="A195" s="19"/>
      <c r="B195" s="19"/>
      <c r="C195" s="19"/>
      <c r="D195" s="19"/>
      <c r="E195" s="19"/>
      <c r="F195" s="19"/>
      <c r="G195" s="19"/>
      <c r="H195" s="19"/>
      <c r="I195" s="19"/>
      <c r="J195" s="19"/>
      <c r="K195" s="19"/>
    </row>
    <row r="196" spans="1:11" ht="15.75">
      <c r="A196" s="19"/>
      <c r="B196" s="19"/>
      <c r="C196" s="19"/>
      <c r="D196" s="19"/>
      <c r="E196" s="19"/>
      <c r="F196" s="19"/>
      <c r="G196" s="19"/>
      <c r="H196" s="19"/>
      <c r="I196" s="19"/>
      <c r="J196" s="19"/>
      <c r="K196" s="19"/>
    </row>
    <row r="197" spans="1:11" ht="15.75">
      <c r="A197" s="19"/>
      <c r="B197" s="19"/>
      <c r="C197" s="19"/>
      <c r="D197" s="19"/>
      <c r="E197" s="19"/>
      <c r="F197" s="19"/>
      <c r="G197" s="19"/>
      <c r="H197" s="19"/>
      <c r="I197" s="19"/>
      <c r="J197" s="19"/>
      <c r="K197" s="19"/>
    </row>
    <row r="198" spans="1:11" ht="15.75">
      <c r="A198" s="19"/>
      <c r="B198" s="19"/>
      <c r="C198" s="19"/>
      <c r="D198" s="19"/>
      <c r="E198" s="19"/>
      <c r="F198" s="19"/>
      <c r="G198" s="19"/>
      <c r="H198" s="19"/>
      <c r="I198" s="19"/>
      <c r="J198" s="19"/>
      <c r="K198" s="19"/>
    </row>
    <row r="199" spans="1:11" ht="15.75">
      <c r="A199" s="19"/>
      <c r="B199" s="19"/>
      <c r="C199" s="19"/>
      <c r="D199" s="19"/>
      <c r="E199" s="19"/>
      <c r="F199" s="19"/>
      <c r="G199" s="19"/>
      <c r="H199" s="19"/>
      <c r="I199" s="19"/>
      <c r="J199" s="19"/>
      <c r="K199" s="19"/>
    </row>
    <row r="200" spans="1:11" ht="15.75">
      <c r="A200" s="19"/>
      <c r="B200" s="19"/>
      <c r="C200" s="19"/>
      <c r="D200" s="19"/>
      <c r="E200" s="19"/>
      <c r="F200" s="19"/>
      <c r="G200" s="19"/>
      <c r="H200" s="19"/>
      <c r="I200" s="19"/>
      <c r="J200" s="19"/>
      <c r="K200" s="19"/>
    </row>
    <row r="201" spans="1:11" ht="15.75">
      <c r="A201" s="19"/>
      <c r="B201" s="19"/>
      <c r="C201" s="19"/>
      <c r="D201" s="19"/>
      <c r="E201" s="19"/>
      <c r="F201" s="19"/>
      <c r="G201" s="19"/>
      <c r="H201" s="19"/>
      <c r="I201" s="19"/>
      <c r="J201" s="19"/>
      <c r="K201" s="19"/>
    </row>
    <row r="202" spans="1:11" ht="15.75">
      <c r="A202" s="19"/>
      <c r="B202" s="19"/>
      <c r="C202" s="19"/>
      <c r="D202" s="19"/>
      <c r="E202" s="19"/>
      <c r="F202" s="19"/>
      <c r="G202" s="19"/>
      <c r="H202" s="19"/>
      <c r="I202" s="19"/>
      <c r="J202" s="19"/>
      <c r="K202" s="19"/>
    </row>
    <row r="203" spans="1:11" ht="15.75">
      <c r="A203" s="19"/>
      <c r="B203" s="19"/>
      <c r="C203" s="19"/>
      <c r="D203" s="19"/>
      <c r="E203" s="19"/>
      <c r="F203" s="19"/>
      <c r="G203" s="19"/>
      <c r="H203" s="19"/>
      <c r="I203" s="19"/>
      <c r="J203" s="19"/>
      <c r="K203" s="19"/>
    </row>
    <row r="204" spans="1:11" ht="15.75">
      <c r="A204" s="19"/>
      <c r="B204" s="19"/>
      <c r="C204" s="19"/>
      <c r="D204" s="19"/>
      <c r="E204" s="19"/>
      <c r="F204" s="19"/>
      <c r="G204" s="19"/>
      <c r="H204" s="19"/>
      <c r="I204" s="19"/>
      <c r="J204" s="19"/>
      <c r="K204" s="19"/>
    </row>
    <row r="205" spans="1:11" ht="15.75">
      <c r="A205" s="19"/>
      <c r="B205" s="19"/>
      <c r="C205" s="19"/>
      <c r="D205" s="19"/>
      <c r="E205" s="19"/>
      <c r="F205" s="19"/>
      <c r="G205" s="19"/>
      <c r="H205" s="19"/>
      <c r="I205" s="19"/>
      <c r="J205" s="19"/>
      <c r="K205" s="19"/>
    </row>
    <row r="206" spans="1:11" ht="15.75">
      <c r="A206" s="19"/>
      <c r="B206" s="19"/>
      <c r="C206" s="19"/>
      <c r="D206" s="19"/>
      <c r="E206" s="19"/>
      <c r="F206" s="19"/>
      <c r="G206" s="19"/>
      <c r="H206" s="19"/>
      <c r="I206" s="19"/>
      <c r="J206" s="19"/>
      <c r="K206" s="19"/>
    </row>
    <row r="207" spans="1:11" ht="15.75">
      <c r="A207" s="19"/>
      <c r="B207" s="19"/>
      <c r="C207" s="19"/>
      <c r="D207" s="19"/>
      <c r="E207" s="19"/>
      <c r="F207" s="19"/>
      <c r="G207" s="19"/>
      <c r="H207" s="19"/>
      <c r="I207" s="19"/>
      <c r="J207" s="19"/>
      <c r="K207" s="19"/>
    </row>
    <row r="208" spans="1:11" ht="15.75">
      <c r="A208" s="19"/>
      <c r="B208" s="19"/>
      <c r="C208" s="19"/>
      <c r="D208" s="19"/>
      <c r="E208" s="19"/>
      <c r="F208" s="19"/>
      <c r="G208" s="19"/>
      <c r="H208" s="19"/>
      <c r="I208" s="19"/>
      <c r="J208" s="19"/>
      <c r="K208" s="19"/>
    </row>
    <row r="209" spans="1:11" ht="15.75">
      <c r="A209" s="19"/>
      <c r="B209" s="19"/>
      <c r="C209" s="19"/>
      <c r="D209" s="19"/>
      <c r="E209" s="19"/>
      <c r="F209" s="19"/>
      <c r="G209" s="19"/>
      <c r="H209" s="19"/>
      <c r="I209" s="19"/>
      <c r="J209" s="19"/>
      <c r="K209" s="19"/>
    </row>
    <row r="210" spans="1:11" ht="15.75">
      <c r="A210" s="19"/>
      <c r="B210" s="19"/>
      <c r="C210" s="19"/>
      <c r="D210" s="19"/>
      <c r="E210" s="19"/>
      <c r="F210" s="19"/>
      <c r="G210" s="19"/>
      <c r="H210" s="19"/>
      <c r="I210" s="19"/>
      <c r="J210" s="19"/>
      <c r="K210" s="19"/>
    </row>
    <row r="211" spans="1:11" ht="15.75">
      <c r="A211" s="19"/>
      <c r="B211" s="19"/>
      <c r="C211" s="19"/>
      <c r="D211" s="19"/>
      <c r="E211" s="19"/>
      <c r="F211" s="19"/>
      <c r="G211" s="19"/>
      <c r="H211" s="19"/>
      <c r="I211" s="19"/>
      <c r="J211" s="19"/>
      <c r="K211" s="19"/>
    </row>
    <row r="212" spans="1:11" ht="15.75">
      <c r="A212" s="19"/>
      <c r="B212" s="19"/>
      <c r="C212" s="19"/>
      <c r="D212" s="19"/>
      <c r="E212" s="19"/>
      <c r="F212" s="19"/>
      <c r="G212" s="19"/>
      <c r="H212" s="19"/>
      <c r="I212" s="19"/>
      <c r="J212" s="19"/>
      <c r="K212" s="19"/>
    </row>
    <row r="213" spans="1:11" ht="15.75">
      <c r="A213" s="19"/>
      <c r="B213" s="19"/>
      <c r="C213" s="19"/>
      <c r="D213" s="19"/>
      <c r="E213" s="19"/>
      <c r="F213" s="19"/>
      <c r="G213" s="19"/>
      <c r="H213" s="19"/>
      <c r="I213" s="19"/>
      <c r="J213" s="19"/>
      <c r="K213" s="19"/>
    </row>
    <row r="214" spans="1:11" ht="15.75">
      <c r="A214" s="19"/>
      <c r="B214" s="19"/>
      <c r="C214" s="19"/>
      <c r="D214" s="19"/>
      <c r="E214" s="19"/>
      <c r="F214" s="19"/>
      <c r="G214" s="19"/>
      <c r="H214" s="19"/>
      <c r="I214" s="19"/>
      <c r="J214" s="19"/>
      <c r="K214" s="19"/>
    </row>
    <row r="215" spans="1:11" ht="15.75">
      <c r="A215" s="19"/>
      <c r="B215" s="19"/>
      <c r="C215" s="19"/>
      <c r="D215" s="19"/>
      <c r="E215" s="19"/>
      <c r="F215" s="19"/>
      <c r="G215" s="19"/>
      <c r="H215" s="19"/>
      <c r="I215" s="19"/>
      <c r="J215" s="19"/>
      <c r="K215" s="19"/>
    </row>
    <row r="216" spans="1:11" ht="15.75">
      <c r="A216" s="19"/>
      <c r="B216" s="19"/>
      <c r="C216" s="19"/>
      <c r="D216" s="19"/>
      <c r="E216" s="19"/>
      <c r="F216" s="19"/>
      <c r="G216" s="19"/>
      <c r="H216" s="19"/>
      <c r="I216" s="19"/>
      <c r="J216" s="19"/>
      <c r="K216" s="19"/>
    </row>
    <row r="217" spans="1:11" ht="15.75">
      <c r="A217" s="19"/>
      <c r="B217" s="19"/>
      <c r="C217" s="19"/>
      <c r="D217" s="19"/>
      <c r="E217" s="19"/>
      <c r="F217" s="19"/>
      <c r="G217" s="19"/>
      <c r="H217" s="19"/>
      <c r="I217" s="19"/>
      <c r="J217" s="19"/>
      <c r="K217" s="19"/>
    </row>
    <row r="218" spans="1:11" ht="15.75">
      <c r="A218" s="19"/>
      <c r="B218" s="19"/>
      <c r="C218" s="19"/>
      <c r="D218" s="19"/>
      <c r="E218" s="19"/>
      <c r="F218" s="19"/>
      <c r="G218" s="19"/>
      <c r="H218" s="19"/>
      <c r="I218" s="19"/>
      <c r="J218" s="19"/>
      <c r="K218" s="19"/>
    </row>
    <row r="219" spans="1:11" ht="15.75">
      <c r="A219" s="19"/>
      <c r="B219" s="19"/>
      <c r="C219" s="19"/>
      <c r="D219" s="19"/>
      <c r="E219" s="19"/>
      <c r="F219" s="19"/>
      <c r="G219" s="19"/>
      <c r="H219" s="19"/>
      <c r="I219" s="19"/>
      <c r="J219" s="19"/>
      <c r="K219" s="19"/>
    </row>
    <row r="220" spans="1:11" ht="15.75">
      <c r="A220" s="19"/>
      <c r="B220" s="19"/>
      <c r="C220" s="19"/>
      <c r="D220" s="19"/>
      <c r="E220" s="19"/>
      <c r="F220" s="19"/>
      <c r="G220" s="19"/>
      <c r="H220" s="19"/>
      <c r="I220" s="19"/>
      <c r="J220" s="19"/>
      <c r="K220" s="19"/>
    </row>
  </sheetData>
  <sheetProtection sheet="1" objects="1" scenarios="1" formatCells="0" formatColumns="0" formatRows="0" insertRows="0" deleteRows="0"/>
  <mergeCells count="274">
    <mergeCell ref="A132:K132"/>
    <mergeCell ref="A133:K133"/>
    <mergeCell ref="A134:K134"/>
    <mergeCell ref="A135:K135"/>
    <mergeCell ref="A136:K136"/>
    <mergeCell ref="A138:K138"/>
    <mergeCell ref="A124:K124"/>
    <mergeCell ref="A125:K125"/>
    <mergeCell ref="A126:K126"/>
    <mergeCell ref="A130:K130"/>
    <mergeCell ref="A131:K131"/>
    <mergeCell ref="A127:K127"/>
    <mergeCell ref="A128:K128"/>
    <mergeCell ref="A129:K129"/>
    <mergeCell ref="A147:D147"/>
    <mergeCell ref="A148:K148"/>
    <mergeCell ref="A150:K150"/>
    <mergeCell ref="A151:K157"/>
    <mergeCell ref="A159:K159"/>
    <mergeCell ref="A139:J139"/>
    <mergeCell ref="A140:J140"/>
    <mergeCell ref="A141:J141"/>
    <mergeCell ref="A142:J142"/>
    <mergeCell ref="A143:J143"/>
    <mergeCell ref="A144:J144"/>
    <mergeCell ref="A115:J115"/>
    <mergeCell ref="A116:K116"/>
    <mergeCell ref="A118:K118"/>
    <mergeCell ref="A119:K119"/>
    <mergeCell ref="A121:B121"/>
    <mergeCell ref="A123:K123"/>
    <mergeCell ref="C113:D113"/>
    <mergeCell ref="E113:G113"/>
    <mergeCell ref="H113:I113"/>
    <mergeCell ref="C114:D114"/>
    <mergeCell ref="E114:G114"/>
    <mergeCell ref="H114:I114"/>
    <mergeCell ref="C111:D111"/>
    <mergeCell ref="E111:G111"/>
    <mergeCell ref="H111:I111"/>
    <mergeCell ref="C112:D112"/>
    <mergeCell ref="E112:G112"/>
    <mergeCell ref="H112:I112"/>
    <mergeCell ref="C109:D109"/>
    <mergeCell ref="E109:G109"/>
    <mergeCell ref="H109:I109"/>
    <mergeCell ref="C110:D110"/>
    <mergeCell ref="E110:G110"/>
    <mergeCell ref="H110:I110"/>
    <mergeCell ref="C107:D107"/>
    <mergeCell ref="E107:G107"/>
    <mergeCell ref="H107:I107"/>
    <mergeCell ref="C108:D108"/>
    <mergeCell ref="E108:G108"/>
    <mergeCell ref="H108:I108"/>
    <mergeCell ref="A101:K101"/>
    <mergeCell ref="A103:B103"/>
    <mergeCell ref="A105:J105"/>
    <mergeCell ref="C106:D106"/>
    <mergeCell ref="E106:G106"/>
    <mergeCell ref="H106:I106"/>
    <mergeCell ref="C96:D96"/>
    <mergeCell ref="E96:F96"/>
    <mergeCell ref="G96:H96"/>
    <mergeCell ref="A97:K97"/>
    <mergeCell ref="A98:K99"/>
    <mergeCell ref="A100:K100"/>
    <mergeCell ref="A93:B96"/>
    <mergeCell ref="C93:D93"/>
    <mergeCell ref="E93:F93"/>
    <mergeCell ref="G93:H93"/>
    <mergeCell ref="C94:D94"/>
    <mergeCell ref="E94:F94"/>
    <mergeCell ref="G94:H94"/>
    <mergeCell ref="C95:D95"/>
    <mergeCell ref="E95:F95"/>
    <mergeCell ref="G95:H95"/>
    <mergeCell ref="A89:B89"/>
    <mergeCell ref="A90:H90"/>
    <mergeCell ref="A91:B92"/>
    <mergeCell ref="C91:D91"/>
    <mergeCell ref="E91:F91"/>
    <mergeCell ref="G91:H91"/>
    <mergeCell ref="C92:D92"/>
    <mergeCell ref="E92:F92"/>
    <mergeCell ref="G92:H92"/>
    <mergeCell ref="D83:F83"/>
    <mergeCell ref="G83:I83"/>
    <mergeCell ref="J83:K83"/>
    <mergeCell ref="A84:K84"/>
    <mergeCell ref="I86:K86"/>
    <mergeCell ref="A87:K87"/>
    <mergeCell ref="D81:F81"/>
    <mergeCell ref="G81:I81"/>
    <mergeCell ref="J81:K81"/>
    <mergeCell ref="D82:F82"/>
    <mergeCell ref="G82:I82"/>
    <mergeCell ref="J82:K82"/>
    <mergeCell ref="D79:F79"/>
    <mergeCell ref="G79:I79"/>
    <mergeCell ref="J79:K79"/>
    <mergeCell ref="T79:Y79"/>
    <mergeCell ref="D80:F80"/>
    <mergeCell ref="G80:I80"/>
    <mergeCell ref="J80:K80"/>
    <mergeCell ref="D77:F77"/>
    <mergeCell ref="G77:I77"/>
    <mergeCell ref="J77:K77"/>
    <mergeCell ref="D78:F78"/>
    <mergeCell ref="G78:I78"/>
    <mergeCell ref="J78:K78"/>
    <mergeCell ref="N79:S79"/>
    <mergeCell ref="A70:K70"/>
    <mergeCell ref="A71:K71"/>
    <mergeCell ref="A73:B73"/>
    <mergeCell ref="A74:K74"/>
    <mergeCell ref="A75:A76"/>
    <mergeCell ref="B75:B76"/>
    <mergeCell ref="C75:F75"/>
    <mergeCell ref="G75:I76"/>
    <mergeCell ref="J75:K76"/>
    <mergeCell ref="D76:F76"/>
    <mergeCell ref="C66:D66"/>
    <mergeCell ref="E66:F66"/>
    <mergeCell ref="G66:H66"/>
    <mergeCell ref="I66:K66"/>
    <mergeCell ref="A67:K67"/>
    <mergeCell ref="A68:K68"/>
    <mergeCell ref="C64:D64"/>
    <mergeCell ref="E64:F64"/>
    <mergeCell ref="G64:H64"/>
    <mergeCell ref="I64:K64"/>
    <mergeCell ref="C65:D65"/>
    <mergeCell ref="E65:F65"/>
    <mergeCell ref="G65:H65"/>
    <mergeCell ref="I65:K65"/>
    <mergeCell ref="C62:D62"/>
    <mergeCell ref="E62:F62"/>
    <mergeCell ref="G62:H62"/>
    <mergeCell ref="I62:K62"/>
    <mergeCell ref="C63:D63"/>
    <mergeCell ref="E63:F63"/>
    <mergeCell ref="G63:H63"/>
    <mergeCell ref="I63:K63"/>
    <mergeCell ref="I59:K59"/>
    <mergeCell ref="C60:D60"/>
    <mergeCell ref="E60:F60"/>
    <mergeCell ref="G60:H60"/>
    <mergeCell ref="I60:K60"/>
    <mergeCell ref="C61:D61"/>
    <mergeCell ref="E61:F61"/>
    <mergeCell ref="G61:H61"/>
    <mergeCell ref="I61:K61"/>
    <mergeCell ref="A54:K54"/>
    <mergeCell ref="A56:B56"/>
    <mergeCell ref="A57:K57"/>
    <mergeCell ref="A58:A59"/>
    <mergeCell ref="B58:B59"/>
    <mergeCell ref="C58:D59"/>
    <mergeCell ref="E58:F59"/>
    <mergeCell ref="G58:H58"/>
    <mergeCell ref="I58:K58"/>
    <mergeCell ref="G59:H59"/>
    <mergeCell ref="C49:D49"/>
    <mergeCell ref="F49:G49"/>
    <mergeCell ref="I49:J49"/>
    <mergeCell ref="A50:K50"/>
    <mergeCell ref="A51:K51"/>
    <mergeCell ref="A53:K53"/>
    <mergeCell ref="C47:D47"/>
    <mergeCell ref="F47:G47"/>
    <mergeCell ref="I47:J47"/>
    <mergeCell ref="C48:D48"/>
    <mergeCell ref="F48:G48"/>
    <mergeCell ref="I48:J48"/>
    <mergeCell ref="C45:D45"/>
    <mergeCell ref="F45:G45"/>
    <mergeCell ref="I45:J45"/>
    <mergeCell ref="C46:D46"/>
    <mergeCell ref="F46:G46"/>
    <mergeCell ref="I46:J46"/>
    <mergeCell ref="C43:D43"/>
    <mergeCell ref="F43:G43"/>
    <mergeCell ref="I43:J43"/>
    <mergeCell ref="C44:D44"/>
    <mergeCell ref="F44:G44"/>
    <mergeCell ref="I44:J44"/>
    <mergeCell ref="A41:A42"/>
    <mergeCell ref="B41:B42"/>
    <mergeCell ref="C41:E41"/>
    <mergeCell ref="F41:H41"/>
    <mergeCell ref="I41:K41"/>
    <mergeCell ref="C42:D42"/>
    <mergeCell ref="F42:G42"/>
    <mergeCell ref="I42:J42"/>
    <mergeCell ref="A33:K33"/>
    <mergeCell ref="A34:K35"/>
    <mergeCell ref="I36:K36"/>
    <mergeCell ref="A37:K37"/>
    <mergeCell ref="A39:B39"/>
    <mergeCell ref="A40:K40"/>
    <mergeCell ref="J31:K31"/>
    <mergeCell ref="C32:D32"/>
    <mergeCell ref="J32:K32"/>
    <mergeCell ref="C29:D29"/>
    <mergeCell ref="J29:K29"/>
    <mergeCell ref="C30:D30"/>
    <mergeCell ref="J30:K30"/>
    <mergeCell ref="C27:D27"/>
    <mergeCell ref="J27:K27"/>
    <mergeCell ref="C28:D28"/>
    <mergeCell ref="J28:K28"/>
    <mergeCell ref="F32:G32"/>
    <mergeCell ref="H27:I27"/>
    <mergeCell ref="H28:I28"/>
    <mergeCell ref="H29:I29"/>
    <mergeCell ref="H30:I30"/>
    <mergeCell ref="H31:I31"/>
    <mergeCell ref="H32:I32"/>
    <mergeCell ref="F27:G27"/>
    <mergeCell ref="F28:G28"/>
    <mergeCell ref="F29:G29"/>
    <mergeCell ref="F30:G30"/>
    <mergeCell ref="F31:G31"/>
    <mergeCell ref="C31:D31"/>
    <mergeCell ref="J25:K25"/>
    <mergeCell ref="C26:D26"/>
    <mergeCell ref="J26:K26"/>
    <mergeCell ref="I19:K19"/>
    <mergeCell ref="A20:K20"/>
    <mergeCell ref="A22:B22"/>
    <mergeCell ref="A23:K23"/>
    <mergeCell ref="A24:A25"/>
    <mergeCell ref="B24:B25"/>
    <mergeCell ref="J24:K24"/>
    <mergeCell ref="H24:I24"/>
    <mergeCell ref="H25:I25"/>
    <mergeCell ref="H26:I26"/>
    <mergeCell ref="C24:E24"/>
    <mergeCell ref="F24:G24"/>
    <mergeCell ref="F25:G25"/>
    <mergeCell ref="F26:G26"/>
    <mergeCell ref="C25:D25"/>
    <mergeCell ref="C14:D14"/>
    <mergeCell ref="E14:G14"/>
    <mergeCell ref="H14:I14"/>
    <mergeCell ref="A15:K15"/>
    <mergeCell ref="A16:K16"/>
    <mergeCell ref="A17:K17"/>
    <mergeCell ref="C12:D12"/>
    <mergeCell ref="E12:G12"/>
    <mergeCell ref="H12:I12"/>
    <mergeCell ref="C13:D13"/>
    <mergeCell ref="E13:G13"/>
    <mergeCell ref="H13:I13"/>
    <mergeCell ref="C11:D11"/>
    <mergeCell ref="E11:G11"/>
    <mergeCell ref="H11:I11"/>
    <mergeCell ref="C8:D8"/>
    <mergeCell ref="E8:G8"/>
    <mergeCell ref="H8:I8"/>
    <mergeCell ref="C9:D9"/>
    <mergeCell ref="E9:G9"/>
    <mergeCell ref="H9:I9"/>
    <mergeCell ref="A1:K1"/>
    <mergeCell ref="A3:H3"/>
    <mergeCell ref="I3:K3"/>
    <mergeCell ref="A6:K6"/>
    <mergeCell ref="C7:D7"/>
    <mergeCell ref="E7:G7"/>
    <mergeCell ref="H7:I7"/>
    <mergeCell ref="C10:D10"/>
    <mergeCell ref="E10:G10"/>
    <mergeCell ref="H10:I10"/>
  </mergeCells>
  <phoneticPr fontId="1"/>
  <conditionalFormatting sqref="K140:K144">
    <cfRule type="cellIs" dxfId="34" priority="2" operator="notEqual">
      <formula>"確認済"</formula>
    </cfRule>
  </conditionalFormatting>
  <dataValidations count="2">
    <dataValidation type="list" allowBlank="1" showInputMessage="1" showErrorMessage="1" sqref="K140:K144">
      <formula1>"確認済,未確認"</formula1>
    </dataValidation>
    <dataValidation type="list" allowBlank="1" showInputMessage="1" showErrorMessage="1" sqref="G77:I83">
      <formula1>$M$77:$M$80</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8" manualBreakCount="8">
    <brk id="19" max="10" man="1"/>
    <brk id="36" max="10" man="1"/>
    <brk id="53" max="10" man="1"/>
    <brk id="70" max="16383" man="1"/>
    <brk id="36" max="10" man="1"/>
    <brk id="86" max="16383" man="1"/>
    <brk id="100" max="10" man="1"/>
    <brk id="118" max="10"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AO26" sqref="AO26"/>
    </sheetView>
  </sheetViews>
  <sheetFormatPr defaultColWidth="2.625" defaultRowHeight="13.5"/>
  <sheetData/>
  <phoneticPr fontId="1"/>
  <pageMargins left="0.39370078740157483" right="0.39370078740157483" top="0.59055118110236227" bottom="0.59055118110236227"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zoomScale="85" zoomScaleNormal="85" zoomScaleSheetLayoutView="70" workbookViewId="0">
      <selection activeCell="P10" sqref="P10"/>
    </sheetView>
  </sheetViews>
  <sheetFormatPr defaultRowHeight="13.5"/>
  <cols>
    <col min="1" max="16384" width="9" style="18"/>
  </cols>
  <sheetData>
    <row r="1" spans="1:25" ht="15.75">
      <c r="A1" s="768" t="s">
        <v>933</v>
      </c>
      <c r="B1" s="768"/>
      <c r="C1" s="768"/>
      <c r="D1" s="768"/>
      <c r="E1" s="768"/>
      <c r="F1" s="768"/>
      <c r="G1" s="768"/>
      <c r="H1" s="768"/>
      <c r="I1" s="768"/>
    </row>
    <row r="2" spans="1:25" ht="27" customHeight="1">
      <c r="A2" s="19"/>
      <c r="B2" s="19"/>
      <c r="C2" s="19"/>
      <c r="D2" s="19"/>
      <c r="E2" s="19"/>
      <c r="F2" s="19"/>
      <c r="G2" s="19"/>
      <c r="H2" s="19"/>
      <c r="I2" s="19"/>
    </row>
    <row r="3" spans="1:25" ht="27" customHeight="1">
      <c r="A3" s="1176" t="s">
        <v>935</v>
      </c>
      <c r="B3" s="1176"/>
      <c r="C3" s="1176"/>
      <c r="D3" s="1176"/>
      <c r="E3" s="1176"/>
      <c r="F3" s="1176"/>
      <c r="G3" s="1176"/>
      <c r="H3" s="1360" t="s">
        <v>934</v>
      </c>
      <c r="I3" s="1360"/>
    </row>
    <row r="4" spans="1:25" ht="27" customHeight="1">
      <c r="A4" s="267"/>
      <c r="B4" s="24"/>
      <c r="C4" s="24"/>
      <c r="D4" s="24"/>
      <c r="E4" s="24"/>
      <c r="F4" s="24"/>
      <c r="G4" s="24"/>
      <c r="H4" s="24"/>
      <c r="I4" s="24"/>
    </row>
    <row r="5" spans="1:25" ht="27" customHeight="1">
      <c r="A5" s="19"/>
      <c r="B5" s="19"/>
      <c r="C5" s="19"/>
      <c r="D5" s="19"/>
      <c r="E5" s="19"/>
      <c r="F5" s="19"/>
      <c r="G5" s="1254" t="s">
        <v>928</v>
      </c>
      <c r="H5" s="1254"/>
      <c r="I5" s="1254"/>
    </row>
    <row r="6" spans="1:25" ht="27" customHeight="1">
      <c r="A6" s="1223" t="s">
        <v>935</v>
      </c>
      <c r="B6" s="1227"/>
      <c r="C6" s="1227"/>
      <c r="D6" s="1227"/>
      <c r="E6" s="1227"/>
      <c r="F6" s="1227"/>
      <c r="G6" s="1227"/>
      <c r="H6" s="1227"/>
      <c r="I6" s="1224"/>
    </row>
    <row r="7" spans="1:25" ht="41.25" customHeight="1">
      <c r="A7" s="242" t="s" ph="1">
        <v>30</v>
      </c>
      <c r="B7" s="1257" ph="1"/>
      <c r="C7" s="1258" ph="1"/>
      <c r="D7" s="1258" ph="1"/>
      <c r="E7" s="1258" ph="1"/>
      <c r="F7" s="1259" ph="1"/>
      <c r="G7" s="242" t="s">
        <v>26</v>
      </c>
      <c r="H7" s="1255"/>
      <c r="I7" s="1256"/>
      <c r="J7" s="18" ph="1"/>
      <c r="K7" s="18" ph="1"/>
      <c r="L7" s="18" ph="1"/>
      <c r="M7" s="18" ph="1"/>
      <c r="N7" s="18" ph="1"/>
      <c r="O7" s="18" ph="1"/>
      <c r="P7" s="18" ph="1"/>
      <c r="S7" s="18" ph="1"/>
      <c r="T7" s="18" ph="1"/>
      <c r="U7" s="18" ph="1"/>
      <c r="V7" s="18" ph="1"/>
      <c r="W7" s="18" ph="1"/>
      <c r="X7" s="18" ph="1"/>
      <c r="Y7" s="18" ph="1"/>
    </row>
    <row r="8" spans="1:25" ht="33.75" customHeight="1">
      <c r="A8" s="242" t="s">
        <v>31</v>
      </c>
      <c r="B8" s="1238"/>
      <c r="C8" s="1239"/>
      <c r="D8" s="1239"/>
      <c r="E8" s="1239"/>
      <c r="F8" s="1239"/>
      <c r="G8" s="1239"/>
      <c r="H8" s="1239"/>
      <c r="I8" s="1240"/>
    </row>
    <row r="9" spans="1:25" ht="33.75" customHeight="1">
      <c r="A9" s="268" t="s">
        <v>936</v>
      </c>
      <c r="B9" s="1257"/>
      <c r="C9" s="1258"/>
      <c r="D9" s="1258"/>
      <c r="E9" s="1258"/>
      <c r="F9" s="1258"/>
      <c r="G9" s="25" t="s">
        <v>937</v>
      </c>
      <c r="H9" s="1358"/>
      <c r="I9" s="1359"/>
    </row>
    <row r="10" spans="1:25" ht="33.75" customHeight="1">
      <c r="A10" s="258"/>
      <c r="B10" s="243"/>
      <c r="C10" s="243"/>
      <c r="D10" s="243"/>
      <c r="E10" s="243"/>
      <c r="F10" s="243"/>
      <c r="G10" s="241"/>
      <c r="H10" s="247"/>
      <c r="I10" s="247"/>
    </row>
    <row r="11" spans="1:25" ht="27" customHeight="1">
      <c r="A11" s="1241" t="s">
        <v>32</v>
      </c>
      <c r="B11" s="1241"/>
      <c r="C11" s="21"/>
      <c r="D11" s="21"/>
      <c r="E11" s="21"/>
      <c r="F11" s="21"/>
      <c r="G11" s="21"/>
      <c r="H11" s="21"/>
      <c r="I11" s="21"/>
    </row>
    <row r="12" spans="1:25" ht="27" customHeight="1">
      <c r="A12" s="835" t="s">
        <v>258</v>
      </c>
      <c r="B12" s="835"/>
      <c r="C12" s="835"/>
      <c r="D12" s="835" t="s">
        <v>259</v>
      </c>
      <c r="E12" s="835"/>
      <c r="F12" s="835"/>
      <c r="G12" s="835" t="s">
        <v>260</v>
      </c>
      <c r="H12" s="835"/>
      <c r="I12" s="835"/>
    </row>
    <row r="13" spans="1:25" ht="18" customHeight="1">
      <c r="A13" s="1245"/>
      <c r="B13" s="1246"/>
      <c r="C13" s="1247"/>
      <c r="D13" s="1242"/>
      <c r="E13" s="1242"/>
      <c r="F13" s="1242"/>
      <c r="G13" s="1242"/>
      <c r="H13" s="1242"/>
      <c r="I13" s="1242"/>
    </row>
    <row r="14" spans="1:25" ht="18" customHeight="1">
      <c r="A14" s="1248" t="s">
        <v>257</v>
      </c>
      <c r="B14" s="1249"/>
      <c r="C14" s="1250"/>
      <c r="D14" s="1243"/>
      <c r="E14" s="1243"/>
      <c r="F14" s="1243"/>
      <c r="G14" s="1243"/>
      <c r="H14" s="1243"/>
      <c r="I14" s="1243"/>
    </row>
    <row r="15" spans="1:25" ht="18" customHeight="1">
      <c r="A15" s="1251"/>
      <c r="B15" s="1252"/>
      <c r="C15" s="1253"/>
      <c r="D15" s="1244"/>
      <c r="E15" s="1244"/>
      <c r="F15" s="1244"/>
      <c r="G15" s="1244"/>
      <c r="H15" s="1244"/>
      <c r="I15" s="1244"/>
    </row>
    <row r="16" spans="1:25" ht="18" customHeight="1">
      <c r="A16" s="1245"/>
      <c r="B16" s="1246"/>
      <c r="C16" s="1247"/>
      <c r="D16" s="1242"/>
      <c r="E16" s="1242"/>
      <c r="F16" s="1242"/>
      <c r="G16" s="1242"/>
      <c r="H16" s="1242"/>
      <c r="I16" s="1242"/>
    </row>
    <row r="17" spans="1:9" ht="18" customHeight="1">
      <c r="A17" s="1248" t="s">
        <v>257</v>
      </c>
      <c r="B17" s="1249"/>
      <c r="C17" s="1250"/>
      <c r="D17" s="1243"/>
      <c r="E17" s="1243"/>
      <c r="F17" s="1243"/>
      <c r="G17" s="1243"/>
      <c r="H17" s="1243"/>
      <c r="I17" s="1243"/>
    </row>
    <row r="18" spans="1:9" ht="18" customHeight="1">
      <c r="A18" s="1251"/>
      <c r="B18" s="1252"/>
      <c r="C18" s="1253"/>
      <c r="D18" s="1244"/>
      <c r="E18" s="1244"/>
      <c r="F18" s="1244"/>
      <c r="G18" s="1244"/>
      <c r="H18" s="1244"/>
      <c r="I18" s="1244"/>
    </row>
    <row r="19" spans="1:9" ht="18" customHeight="1">
      <c r="A19" s="1245"/>
      <c r="B19" s="1246"/>
      <c r="C19" s="1247"/>
      <c r="D19" s="1242"/>
      <c r="E19" s="1242"/>
      <c r="F19" s="1242"/>
      <c r="G19" s="1242"/>
      <c r="H19" s="1242"/>
      <c r="I19" s="1242"/>
    </row>
    <row r="20" spans="1:9" ht="18" customHeight="1">
      <c r="A20" s="1248" t="s">
        <v>257</v>
      </c>
      <c r="B20" s="1249"/>
      <c r="C20" s="1250"/>
      <c r="D20" s="1243"/>
      <c r="E20" s="1243"/>
      <c r="F20" s="1243"/>
      <c r="G20" s="1243"/>
      <c r="H20" s="1243"/>
      <c r="I20" s="1243"/>
    </row>
    <row r="21" spans="1:9" ht="18" customHeight="1">
      <c r="A21" s="1251"/>
      <c r="B21" s="1252"/>
      <c r="C21" s="1253"/>
      <c r="D21" s="1244"/>
      <c r="E21" s="1244"/>
      <c r="F21" s="1244"/>
      <c r="G21" s="1244"/>
      <c r="H21" s="1244"/>
      <c r="I21" s="1244"/>
    </row>
    <row r="22" spans="1:9" ht="27" customHeight="1">
      <c r="A22" s="20"/>
      <c r="B22" s="20"/>
      <c r="C22" s="20"/>
      <c r="D22" s="20"/>
      <c r="E22" s="20"/>
      <c r="F22" s="1260" t="s">
        <v>262</v>
      </c>
      <c r="G22" s="1260"/>
      <c r="H22" s="1260"/>
      <c r="I22" s="1260"/>
    </row>
    <row r="23" spans="1:9" ht="27" customHeight="1">
      <c r="A23" s="22"/>
      <c r="B23" s="1357" t="s">
        <v>268</v>
      </c>
      <c r="C23" s="835"/>
      <c r="D23" s="1356" t="s">
        <v>969</v>
      </c>
      <c r="E23" s="1356"/>
      <c r="F23" s="1356"/>
      <c r="G23" s="775" t="s">
        <v>267</v>
      </c>
      <c r="H23" s="775"/>
      <c r="I23" s="775"/>
    </row>
    <row r="24" spans="1:9" ht="27" customHeight="1">
      <c r="A24" s="22"/>
      <c r="B24" s="835"/>
      <c r="C24" s="835"/>
      <c r="D24" s="1356" t="s">
        <v>269</v>
      </c>
      <c r="E24" s="1356"/>
      <c r="F24" s="1356"/>
      <c r="G24" s="775" t="s">
        <v>267</v>
      </c>
      <c r="H24" s="775"/>
      <c r="I24" s="775"/>
    </row>
    <row r="25" spans="1:9" ht="27" customHeight="1">
      <c r="A25" s="22"/>
      <c r="B25" s="835"/>
      <c r="C25" s="835"/>
      <c r="D25" s="839" t="s">
        <v>270</v>
      </c>
      <c r="E25" s="1356"/>
      <c r="F25" s="1356"/>
      <c r="G25" s="775" t="s">
        <v>267</v>
      </c>
      <c r="H25" s="775"/>
      <c r="I25" s="775"/>
    </row>
    <row r="26" spans="1:9" s="62" customFormat="1" ht="27" customHeight="1">
      <c r="A26" s="173"/>
      <c r="B26" s="246"/>
      <c r="C26" s="246"/>
      <c r="D26" s="262"/>
      <c r="E26" s="245"/>
      <c r="F26" s="245"/>
      <c r="G26" s="246"/>
      <c r="H26" s="246"/>
      <c r="I26" s="246"/>
    </row>
    <row r="27" spans="1:9" ht="27" customHeight="1">
      <c r="A27" s="22"/>
      <c r="B27" s="22"/>
      <c r="C27" s="22"/>
      <c r="D27" s="22"/>
      <c r="E27" s="1265" t="s">
        <v>121</v>
      </c>
      <c r="F27" s="1265"/>
      <c r="G27" s="1265"/>
      <c r="H27" s="1265"/>
      <c r="I27" s="1265"/>
    </row>
    <row r="28" spans="1:9" ht="15.75">
      <c r="A28" s="768" t="s">
        <v>933</v>
      </c>
      <c r="B28" s="768"/>
      <c r="C28" s="768"/>
      <c r="D28" s="768"/>
      <c r="E28" s="768"/>
      <c r="F28" s="768"/>
      <c r="G28" s="768"/>
      <c r="H28" s="768"/>
      <c r="I28" s="768"/>
    </row>
    <row r="29" spans="1:9" ht="15.75">
      <c r="A29" s="259"/>
      <c r="B29" s="259"/>
      <c r="C29" s="259"/>
      <c r="D29" s="259"/>
      <c r="E29" s="259"/>
      <c r="F29" s="259"/>
      <c r="G29" s="259"/>
      <c r="H29" s="259"/>
      <c r="I29" s="259"/>
    </row>
    <row r="30" spans="1:9" ht="27" customHeight="1">
      <c r="A30" s="1263" t="s">
        <v>335</v>
      </c>
      <c r="B30" s="1263"/>
      <c r="C30" s="19"/>
      <c r="D30" s="19"/>
      <c r="E30" s="19"/>
      <c r="F30" s="19"/>
      <c r="G30" s="19"/>
      <c r="H30" s="19"/>
      <c r="I30" s="19"/>
    </row>
    <row r="31" spans="1:9" ht="27" customHeight="1">
      <c r="A31" s="1241" t="s">
        <v>271</v>
      </c>
      <c r="B31" s="1241"/>
      <c r="C31" s="21"/>
      <c r="D31" s="21"/>
      <c r="E31" s="21"/>
      <c r="F31" s="21"/>
      <c r="G31" s="21"/>
      <c r="H31" s="21"/>
      <c r="I31" s="21"/>
    </row>
    <row r="32" spans="1:9" ht="27" customHeight="1">
      <c r="A32" s="835" t="s">
        <v>258</v>
      </c>
      <c r="B32" s="835"/>
      <c r="C32" s="835"/>
      <c r="D32" s="835" t="s">
        <v>38</v>
      </c>
      <c r="E32" s="835"/>
      <c r="F32" s="835"/>
      <c r="G32" s="835" t="s">
        <v>272</v>
      </c>
      <c r="H32" s="835"/>
      <c r="I32" s="835"/>
    </row>
    <row r="33" spans="1:9" ht="18" customHeight="1">
      <c r="A33" s="1245"/>
      <c r="B33" s="1246"/>
      <c r="C33" s="1247"/>
      <c r="D33" s="1242"/>
      <c r="E33" s="1242"/>
      <c r="F33" s="1242"/>
      <c r="G33" s="1242"/>
      <c r="H33" s="1242"/>
      <c r="I33" s="1242"/>
    </row>
    <row r="34" spans="1:9" ht="18" customHeight="1">
      <c r="A34" s="1248" t="s">
        <v>257</v>
      </c>
      <c r="B34" s="1249"/>
      <c r="C34" s="1250"/>
      <c r="D34" s="1243"/>
      <c r="E34" s="1243"/>
      <c r="F34" s="1243"/>
      <c r="G34" s="1243"/>
      <c r="H34" s="1243"/>
      <c r="I34" s="1243"/>
    </row>
    <row r="35" spans="1:9" ht="18" customHeight="1">
      <c r="A35" s="1251"/>
      <c r="B35" s="1252"/>
      <c r="C35" s="1253"/>
      <c r="D35" s="1244"/>
      <c r="E35" s="1244"/>
      <c r="F35" s="1244"/>
      <c r="G35" s="1244"/>
      <c r="H35" s="1244"/>
      <c r="I35" s="1244"/>
    </row>
    <row r="36" spans="1:9" ht="18" customHeight="1">
      <c r="A36" s="1245"/>
      <c r="B36" s="1246"/>
      <c r="C36" s="1247"/>
      <c r="D36" s="1242"/>
      <c r="E36" s="1242"/>
      <c r="F36" s="1242"/>
      <c r="G36" s="1242"/>
      <c r="H36" s="1242"/>
      <c r="I36" s="1242"/>
    </row>
    <row r="37" spans="1:9" ht="18" customHeight="1">
      <c r="A37" s="1248" t="s">
        <v>257</v>
      </c>
      <c r="B37" s="1249"/>
      <c r="C37" s="1250"/>
      <c r="D37" s="1243"/>
      <c r="E37" s="1243"/>
      <c r="F37" s="1243"/>
      <c r="G37" s="1243"/>
      <c r="H37" s="1243"/>
      <c r="I37" s="1243"/>
    </row>
    <row r="38" spans="1:9" ht="18" customHeight="1">
      <c r="A38" s="1251"/>
      <c r="B38" s="1252"/>
      <c r="C38" s="1253"/>
      <c r="D38" s="1244"/>
      <c r="E38" s="1244"/>
      <c r="F38" s="1244"/>
      <c r="G38" s="1244"/>
      <c r="H38" s="1244"/>
      <c r="I38" s="1244"/>
    </row>
    <row r="39" spans="1:9" ht="18" customHeight="1">
      <c r="A39" s="1245"/>
      <c r="B39" s="1246"/>
      <c r="C39" s="1247"/>
      <c r="D39" s="1242"/>
      <c r="E39" s="1242"/>
      <c r="F39" s="1242"/>
      <c r="G39" s="1242"/>
      <c r="H39" s="1242"/>
      <c r="I39" s="1242"/>
    </row>
    <row r="40" spans="1:9" ht="18" customHeight="1">
      <c r="A40" s="1248" t="s">
        <v>257</v>
      </c>
      <c r="B40" s="1249"/>
      <c r="C40" s="1250"/>
      <c r="D40" s="1243"/>
      <c r="E40" s="1243"/>
      <c r="F40" s="1243"/>
      <c r="G40" s="1243"/>
      <c r="H40" s="1243"/>
      <c r="I40" s="1243"/>
    </row>
    <row r="41" spans="1:9" ht="18" customHeight="1">
      <c r="A41" s="1251"/>
      <c r="B41" s="1252"/>
      <c r="C41" s="1253"/>
      <c r="D41" s="1244"/>
      <c r="E41" s="1244"/>
      <c r="F41" s="1244"/>
      <c r="G41" s="1244"/>
      <c r="H41" s="1244"/>
      <c r="I41" s="1244"/>
    </row>
    <row r="42" spans="1:9" ht="27" customHeight="1">
      <c r="A42" s="20"/>
      <c r="B42" s="20"/>
      <c r="C42" s="20"/>
      <c r="D42" s="20"/>
      <c r="E42" s="20"/>
      <c r="F42" s="1260" t="s">
        <v>262</v>
      </c>
      <c r="G42" s="1260"/>
      <c r="H42" s="1260"/>
      <c r="I42" s="1260"/>
    </row>
    <row r="43" spans="1:9" ht="27" customHeight="1">
      <c r="A43" s="22"/>
      <c r="B43" s="1353" t="s">
        <v>442</v>
      </c>
      <c r="C43" s="1354"/>
      <c r="D43" s="1354"/>
      <c r="E43" s="1354"/>
      <c r="F43" s="1355"/>
      <c r="G43" s="775" t="s">
        <v>267</v>
      </c>
      <c r="H43" s="775"/>
      <c r="I43" s="775"/>
    </row>
    <row r="44" spans="1:9" ht="27" customHeight="1">
      <c r="A44" s="22"/>
      <c r="B44" s="244"/>
      <c r="C44" s="244"/>
      <c r="D44" s="22"/>
      <c r="E44" s="22"/>
      <c r="F44" s="23"/>
      <c r="G44" s="23"/>
      <c r="H44" s="23"/>
      <c r="I44" s="23"/>
    </row>
    <row r="45" spans="1:9" ht="27" customHeight="1">
      <c r="A45" s="260" t="s">
        <v>929</v>
      </c>
      <c r="B45" s="22"/>
      <c r="C45" s="22"/>
      <c r="D45" s="22"/>
      <c r="E45" s="22"/>
      <c r="F45" s="22"/>
      <c r="G45" s="22"/>
      <c r="H45" s="22"/>
      <c r="I45" s="22"/>
    </row>
    <row r="46" spans="1:9" ht="27" customHeight="1">
      <c r="A46" s="835" t="s">
        <v>264</v>
      </c>
      <c r="B46" s="835"/>
      <c r="C46" s="835"/>
      <c r="D46" s="835" t="s">
        <v>265</v>
      </c>
      <c r="E46" s="835"/>
      <c r="F46" s="835"/>
      <c r="G46" s="835" t="s">
        <v>266</v>
      </c>
      <c r="H46" s="835"/>
      <c r="I46" s="835"/>
    </row>
    <row r="47" spans="1:9" ht="27" customHeight="1">
      <c r="A47" s="1182"/>
      <c r="B47" s="1182"/>
      <c r="C47" s="1182"/>
      <c r="D47" s="1261"/>
      <c r="E47" s="1261"/>
      <c r="F47" s="1261"/>
      <c r="G47" s="1182"/>
      <c r="H47" s="1182"/>
      <c r="I47" s="1182"/>
    </row>
    <row r="48" spans="1:9" ht="27" customHeight="1">
      <c r="A48" s="1182"/>
      <c r="B48" s="1182"/>
      <c r="C48" s="1182"/>
      <c r="D48" s="1261"/>
      <c r="E48" s="1261"/>
      <c r="F48" s="1261"/>
      <c r="G48" s="1182"/>
      <c r="H48" s="1182"/>
      <c r="I48" s="1182"/>
    </row>
    <row r="49" spans="1:9" ht="27" customHeight="1">
      <c r="A49" s="1182"/>
      <c r="B49" s="1182"/>
      <c r="C49" s="1182"/>
      <c r="D49" s="1261"/>
      <c r="E49" s="1261"/>
      <c r="F49" s="1261"/>
      <c r="G49" s="1182"/>
      <c r="H49" s="1182"/>
      <c r="I49" s="1182"/>
    </row>
    <row r="50" spans="1:9" ht="27" customHeight="1">
      <c r="A50" s="20"/>
      <c r="B50" s="20"/>
      <c r="C50" s="20"/>
      <c r="D50" s="20"/>
      <c r="E50" s="20"/>
      <c r="F50" s="1260" t="s">
        <v>261</v>
      </c>
      <c r="G50" s="1260"/>
      <c r="H50" s="1260"/>
      <c r="I50" s="1260"/>
    </row>
    <row r="51" spans="1:9" ht="27" customHeight="1">
      <c r="A51" s="22"/>
      <c r="B51" s="22"/>
      <c r="C51" s="22"/>
      <c r="D51" s="22"/>
      <c r="E51" s="22"/>
      <c r="F51" s="23"/>
      <c r="G51" s="23"/>
      <c r="H51" s="23"/>
      <c r="I51" s="23"/>
    </row>
    <row r="52" spans="1:9" ht="27" customHeight="1">
      <c r="A52" s="19" t="s">
        <v>33</v>
      </c>
      <c r="B52" s="19"/>
      <c r="C52" s="19"/>
      <c r="D52" s="19"/>
      <c r="E52" s="19"/>
      <c r="F52" s="19"/>
      <c r="G52" s="19"/>
      <c r="H52" s="19"/>
      <c r="I52" s="19"/>
    </row>
    <row r="53" spans="1:9" ht="18.75" customHeight="1">
      <c r="A53" s="19" t="s">
        <v>34</v>
      </c>
      <c r="B53" s="19"/>
      <c r="C53" s="19"/>
      <c r="D53" s="19"/>
      <c r="E53" s="19"/>
      <c r="F53" s="19"/>
      <c r="G53" s="19"/>
      <c r="H53" s="19"/>
      <c r="I53" s="19"/>
    </row>
    <row r="54" spans="1:9" ht="15.75">
      <c r="A54" s="19"/>
      <c r="B54" s="19"/>
      <c r="C54" s="19"/>
      <c r="D54" s="19"/>
      <c r="E54" s="19"/>
      <c r="F54" s="19"/>
      <c r="G54" s="19"/>
      <c r="H54" s="19"/>
      <c r="I54" s="19"/>
    </row>
  </sheetData>
  <sheetProtection sheet="1" objects="1" scenarios="1" formatCells="0" formatColumns="0" formatRows="0" insertRows="0" deleteRows="0"/>
  <mergeCells count="75">
    <mergeCell ref="B7:F7"/>
    <mergeCell ref="H7:I7"/>
    <mergeCell ref="A1:I1"/>
    <mergeCell ref="A3:G3"/>
    <mergeCell ref="H3:I3"/>
    <mergeCell ref="G5:I5"/>
    <mergeCell ref="A6:I6"/>
    <mergeCell ref="B8:I8"/>
    <mergeCell ref="B9:F9"/>
    <mergeCell ref="H9:I9"/>
    <mergeCell ref="A11:B11"/>
    <mergeCell ref="A12:C12"/>
    <mergeCell ref="D12:F12"/>
    <mergeCell ref="G12:I12"/>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A30:B30"/>
    <mergeCell ref="D24:F24"/>
    <mergeCell ref="G24:I24"/>
    <mergeCell ref="D25:F25"/>
    <mergeCell ref="G25:I25"/>
    <mergeCell ref="E27:I27"/>
    <mergeCell ref="B23:C25"/>
    <mergeCell ref="D23:F23"/>
    <mergeCell ref="G23:I23"/>
    <mergeCell ref="A28:I28"/>
    <mergeCell ref="G33:I35"/>
    <mergeCell ref="A34:C34"/>
    <mergeCell ref="A35:C35"/>
    <mergeCell ref="A31:B31"/>
    <mergeCell ref="A32:C32"/>
    <mergeCell ref="D32:F32"/>
    <mergeCell ref="G32:I32"/>
    <mergeCell ref="A33:C33"/>
    <mergeCell ref="D33:F35"/>
    <mergeCell ref="A39:C39"/>
    <mergeCell ref="D39:F41"/>
    <mergeCell ref="G39:I41"/>
    <mergeCell ref="A40:C40"/>
    <mergeCell ref="A41:C41"/>
    <mergeCell ref="A36:C36"/>
    <mergeCell ref="D36:F38"/>
    <mergeCell ref="G36:I38"/>
    <mergeCell ref="A37:C37"/>
    <mergeCell ref="A38:C38"/>
    <mergeCell ref="F50:I50"/>
    <mergeCell ref="F42:I42"/>
    <mergeCell ref="B43:F43"/>
    <mergeCell ref="G43:I43"/>
    <mergeCell ref="A46:C46"/>
    <mergeCell ref="D46:F46"/>
    <mergeCell ref="G46:I46"/>
    <mergeCell ref="A47:C47"/>
    <mergeCell ref="D47:F47"/>
    <mergeCell ref="G47:I47"/>
    <mergeCell ref="A48:C48"/>
    <mergeCell ref="D48:F48"/>
    <mergeCell ref="G48:I48"/>
    <mergeCell ref="A49:C49"/>
    <mergeCell ref="D49:F49"/>
    <mergeCell ref="G49:I49"/>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85" zoomScaleNormal="85" zoomScaleSheetLayoutView="80" workbookViewId="0">
      <selection activeCell="J1" sqref="J1"/>
    </sheetView>
  </sheetViews>
  <sheetFormatPr defaultRowHeight="13.5"/>
  <cols>
    <col min="1" max="1" width="10.125" style="18" customWidth="1"/>
    <col min="2" max="16384" width="9" style="18"/>
  </cols>
  <sheetData>
    <row r="1" spans="1:11" ht="15.75">
      <c r="A1" s="768" t="s">
        <v>469</v>
      </c>
      <c r="B1" s="768"/>
      <c r="C1" s="768"/>
      <c r="D1" s="768"/>
      <c r="E1" s="768"/>
      <c r="F1" s="768"/>
      <c r="G1" s="768"/>
      <c r="H1" s="768"/>
      <c r="I1" s="768"/>
    </row>
    <row r="2" spans="1:11" ht="27" customHeight="1">
      <c r="A2" s="1228"/>
      <c r="B2" s="1228"/>
      <c r="C2" s="1228"/>
      <c r="D2" s="19"/>
      <c r="E2" s="19"/>
      <c r="F2" s="19"/>
      <c r="G2" s="19"/>
      <c r="H2" s="19"/>
      <c r="I2" s="19"/>
    </row>
    <row r="3" spans="1:11" ht="27" customHeight="1">
      <c r="A3" s="1176" t="s">
        <v>433</v>
      </c>
      <c r="B3" s="1176"/>
      <c r="C3" s="1176"/>
      <c r="D3" s="1176"/>
      <c r="E3" s="1176"/>
      <c r="F3" s="1176"/>
      <c r="G3" s="1176"/>
      <c r="H3" s="1177" t="s">
        <v>282</v>
      </c>
      <c r="I3" s="1177"/>
    </row>
    <row r="4" spans="1:11" ht="27" customHeight="1">
      <c r="A4" s="19"/>
      <c r="B4" s="19"/>
      <c r="C4" s="19"/>
      <c r="D4" s="19"/>
      <c r="E4" s="19"/>
      <c r="F4" s="19"/>
      <c r="G4" s="19"/>
      <c r="H4" s="19"/>
      <c r="I4" s="19"/>
    </row>
    <row r="5" spans="1:11" ht="27" customHeight="1">
      <c r="A5" s="1223" t="s">
        <v>433</v>
      </c>
      <c r="B5" s="1227"/>
      <c r="C5" s="1227"/>
      <c r="D5" s="1227"/>
      <c r="E5" s="1227"/>
      <c r="F5" s="1227"/>
      <c r="G5" s="1227"/>
      <c r="H5" s="392" t="s">
        <v>975</v>
      </c>
      <c r="I5" s="392">
        <f>IF(LEN(SUBSTITUTE(A6,CHAR(10),""))&gt;400,"文字数オーバーです",LEN(SUBSTITUTE(A6,CHAR(10),"")))</f>
        <v>0</v>
      </c>
    </row>
    <row r="6" spans="1:11" ht="27" customHeight="1">
      <c r="A6" s="1208"/>
      <c r="B6" s="1209"/>
      <c r="C6" s="1209"/>
      <c r="D6" s="1209"/>
      <c r="E6" s="1209"/>
      <c r="F6" s="1209"/>
      <c r="G6" s="1209"/>
      <c r="H6" s="1209"/>
      <c r="I6" s="1210"/>
    </row>
    <row r="7" spans="1:11" ht="27" customHeight="1">
      <c r="A7" s="1211"/>
      <c r="B7" s="1212"/>
      <c r="C7" s="1212"/>
      <c r="D7" s="1212"/>
      <c r="E7" s="1212"/>
      <c r="F7" s="1212"/>
      <c r="G7" s="1212"/>
      <c r="H7" s="1212"/>
      <c r="I7" s="1213"/>
    </row>
    <row r="8" spans="1:11" ht="27" customHeight="1">
      <c r="A8" s="1211"/>
      <c r="B8" s="1212"/>
      <c r="C8" s="1212"/>
      <c r="D8" s="1212"/>
      <c r="E8" s="1212"/>
      <c r="F8" s="1212"/>
      <c r="G8" s="1212"/>
      <c r="H8" s="1212"/>
      <c r="I8" s="1213"/>
    </row>
    <row r="9" spans="1:11" ht="27" customHeight="1">
      <c r="A9" s="1211"/>
      <c r="B9" s="1212"/>
      <c r="C9" s="1212"/>
      <c r="D9" s="1212"/>
      <c r="E9" s="1212"/>
      <c r="F9" s="1212"/>
      <c r="G9" s="1212"/>
      <c r="H9" s="1212"/>
      <c r="I9" s="1213"/>
    </row>
    <row r="10" spans="1:11" ht="27" customHeight="1">
      <c r="A10" s="1211"/>
      <c r="B10" s="1212"/>
      <c r="C10" s="1212"/>
      <c r="D10" s="1212"/>
      <c r="E10" s="1212"/>
      <c r="F10" s="1212"/>
      <c r="G10" s="1212"/>
      <c r="H10" s="1212"/>
      <c r="I10" s="1213"/>
    </row>
    <row r="11" spans="1:11" ht="27" customHeight="1">
      <c r="A11" s="1211"/>
      <c r="B11" s="1212"/>
      <c r="C11" s="1212"/>
      <c r="D11" s="1212"/>
      <c r="E11" s="1212"/>
      <c r="F11" s="1212"/>
      <c r="G11" s="1212"/>
      <c r="H11" s="1212"/>
      <c r="I11" s="1213"/>
    </row>
    <row r="12" spans="1:11" ht="27" customHeight="1">
      <c r="A12" s="1214"/>
      <c r="B12" s="1215"/>
      <c r="C12" s="1215"/>
      <c r="D12" s="1215"/>
      <c r="E12" s="1215"/>
      <c r="F12" s="1215"/>
      <c r="G12" s="1215"/>
      <c r="H12" s="1215"/>
      <c r="I12" s="1216"/>
    </row>
    <row r="13" spans="1:11" ht="18.75" customHeight="1" thickBot="1">
      <c r="A13" s="40"/>
      <c r="B13" s="40"/>
      <c r="C13" s="40"/>
      <c r="D13" s="40"/>
      <c r="E13" s="40"/>
      <c r="F13" s="40"/>
      <c r="G13" s="40"/>
      <c r="H13" s="40"/>
      <c r="I13" s="40"/>
    </row>
    <row r="14" spans="1:11" ht="20.100000000000001" customHeight="1">
      <c r="A14" s="1198" t="s">
        <v>640</v>
      </c>
      <c r="B14" s="1199"/>
      <c r="C14" s="1199"/>
      <c r="D14" s="1199"/>
      <c r="E14" s="1199"/>
      <c r="F14" s="1199"/>
      <c r="G14" s="1199"/>
      <c r="H14" s="1199"/>
      <c r="I14" s="1200"/>
      <c r="K14" s="48"/>
    </row>
    <row r="15" spans="1:11" ht="20.100000000000001" customHeight="1">
      <c r="A15" s="837" t="s">
        <v>638</v>
      </c>
      <c r="B15" s="835"/>
      <c r="C15" s="835"/>
      <c r="D15" s="835"/>
      <c r="E15" s="835"/>
      <c r="F15" s="835"/>
      <c r="G15" s="835"/>
      <c r="H15" s="835"/>
      <c r="I15" s="183" t="s">
        <v>639</v>
      </c>
      <c r="K15" s="48"/>
    </row>
    <row r="16" spans="1:11" ht="20.100000000000001" customHeight="1">
      <c r="A16" s="1361" t="s">
        <v>910</v>
      </c>
      <c r="B16" s="1362"/>
      <c r="C16" s="1362"/>
      <c r="D16" s="1362"/>
      <c r="E16" s="1362"/>
      <c r="F16" s="1362"/>
      <c r="G16" s="1362"/>
      <c r="H16" s="1363"/>
      <c r="I16" s="410"/>
      <c r="K16" s="48"/>
    </row>
    <row r="17" spans="1:9" ht="39.950000000000003" customHeight="1">
      <c r="A17" s="1367" t="s">
        <v>1253</v>
      </c>
      <c r="B17" s="1368"/>
      <c r="C17" s="1368"/>
      <c r="D17" s="1368"/>
      <c r="E17" s="1368"/>
      <c r="F17" s="1368"/>
      <c r="G17" s="1368"/>
      <c r="H17" s="1369"/>
      <c r="I17" s="410"/>
    </row>
    <row r="18" spans="1:9" ht="39.950000000000003" customHeight="1" thickBot="1">
      <c r="A18" s="1364" t="s">
        <v>650</v>
      </c>
      <c r="B18" s="1365"/>
      <c r="C18" s="1365"/>
      <c r="D18" s="1365"/>
      <c r="E18" s="1365"/>
      <c r="F18" s="1365"/>
      <c r="G18" s="1365"/>
      <c r="H18" s="1366"/>
      <c r="I18" s="411"/>
    </row>
    <row r="19" spans="1:9" ht="15.75">
      <c r="A19" s="19"/>
      <c r="B19" s="19"/>
      <c r="C19" s="19"/>
      <c r="D19" s="19"/>
      <c r="E19" s="19"/>
      <c r="F19" s="19"/>
      <c r="G19" s="19"/>
      <c r="H19" s="19"/>
      <c r="I19" s="19"/>
    </row>
    <row r="20" spans="1:9" ht="15.75">
      <c r="A20" s="19"/>
      <c r="B20" s="19"/>
      <c r="C20" s="19"/>
      <c r="D20" s="19"/>
      <c r="E20" s="19"/>
      <c r="F20" s="19"/>
      <c r="G20" s="19"/>
      <c r="H20" s="19"/>
      <c r="I20" s="19"/>
    </row>
    <row r="21" spans="1:9" ht="15.75">
      <c r="A21" s="19"/>
      <c r="B21" s="19"/>
      <c r="C21" s="19"/>
      <c r="D21" s="19"/>
      <c r="E21" s="19"/>
      <c r="F21" s="19"/>
      <c r="G21" s="19"/>
      <c r="H21" s="19"/>
      <c r="I21" s="19"/>
    </row>
    <row r="22" spans="1:9" ht="15.75">
      <c r="A22" s="19"/>
      <c r="B22" s="19"/>
      <c r="C22" s="19"/>
      <c r="D22" s="19"/>
      <c r="E22" s="19"/>
      <c r="F22" s="19"/>
      <c r="G22" s="19"/>
      <c r="H22" s="19"/>
      <c r="I22" s="19"/>
    </row>
    <row r="23" spans="1:9" ht="15.75">
      <c r="A23" s="19"/>
      <c r="B23" s="19"/>
      <c r="C23" s="19"/>
      <c r="D23" s="19"/>
      <c r="E23" s="19"/>
      <c r="F23" s="19"/>
      <c r="G23" s="19"/>
      <c r="H23" s="19"/>
      <c r="I23" s="19"/>
    </row>
    <row r="24" spans="1:9" ht="15.75">
      <c r="A24" s="19"/>
      <c r="B24" s="19"/>
      <c r="C24" s="19"/>
      <c r="D24" s="19"/>
      <c r="E24" s="19"/>
      <c r="F24" s="19"/>
      <c r="G24" s="19"/>
      <c r="H24" s="19"/>
      <c r="I24" s="19"/>
    </row>
    <row r="25" spans="1:9" ht="15.75">
      <c r="A25" s="19"/>
      <c r="B25" s="19"/>
      <c r="C25" s="19"/>
      <c r="D25" s="19"/>
      <c r="E25" s="19"/>
      <c r="F25" s="19"/>
      <c r="G25" s="19"/>
      <c r="H25" s="19"/>
      <c r="I25" s="19"/>
    </row>
    <row r="26" spans="1:9" ht="15.75">
      <c r="A26" s="19"/>
      <c r="B26" s="19"/>
      <c r="C26" s="19"/>
      <c r="D26" s="19"/>
      <c r="E26" s="19"/>
      <c r="F26" s="19"/>
      <c r="G26" s="19"/>
      <c r="H26" s="19"/>
      <c r="I26" s="19"/>
    </row>
    <row r="27" spans="1:9" ht="15.75">
      <c r="A27" s="19"/>
      <c r="B27" s="19"/>
      <c r="C27" s="19"/>
      <c r="D27" s="19"/>
      <c r="E27" s="19"/>
      <c r="F27" s="19"/>
      <c r="G27" s="19"/>
      <c r="H27" s="19"/>
      <c r="I27" s="19"/>
    </row>
    <row r="28" spans="1:9" ht="15.75">
      <c r="A28" s="19"/>
      <c r="B28" s="19"/>
      <c r="C28" s="19"/>
      <c r="D28" s="19"/>
      <c r="E28" s="19"/>
      <c r="F28" s="19"/>
      <c r="G28" s="19"/>
      <c r="H28" s="19"/>
      <c r="I28" s="19"/>
    </row>
    <row r="29" spans="1:9" ht="15.75">
      <c r="A29" s="19"/>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sheetData>
  <sheetProtection sheet="1" objects="1" scenarios="1" formatCells="0" formatColumns="0" formatRows="0"/>
  <mergeCells count="11">
    <mergeCell ref="A14:I14"/>
    <mergeCell ref="A15:H15"/>
    <mergeCell ref="A16:H16"/>
    <mergeCell ref="A18:H18"/>
    <mergeCell ref="A1:I1"/>
    <mergeCell ref="A2:C2"/>
    <mergeCell ref="A6:I12"/>
    <mergeCell ref="A3:G3"/>
    <mergeCell ref="H3:I3"/>
    <mergeCell ref="A17:H17"/>
    <mergeCell ref="A5:G5"/>
  </mergeCells>
  <phoneticPr fontId="1"/>
  <conditionalFormatting sqref="I16:I18">
    <cfRule type="cellIs" dxfId="33" priority="2" operator="notEqual">
      <formula>"確認済"</formula>
    </cfRule>
  </conditionalFormatting>
  <dataValidations count="1">
    <dataValidation type="list" allowBlank="1" showInputMessage="1" showErrorMessage="1" sqref="I16:I1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85" zoomScaleNormal="85" zoomScaleSheetLayoutView="70" workbookViewId="0">
      <selection activeCell="J1" sqref="J1"/>
    </sheetView>
  </sheetViews>
  <sheetFormatPr defaultRowHeight="13.5"/>
  <cols>
    <col min="1" max="1" width="10.125" style="18" customWidth="1"/>
    <col min="2" max="16384" width="9" style="18"/>
  </cols>
  <sheetData>
    <row r="1" spans="1:9" ht="15.75">
      <c r="A1" s="768" t="s">
        <v>469</v>
      </c>
      <c r="B1" s="768"/>
      <c r="C1" s="768"/>
      <c r="D1" s="768"/>
      <c r="E1" s="768"/>
      <c r="F1" s="768"/>
      <c r="G1" s="768"/>
      <c r="H1" s="768"/>
      <c r="I1" s="768"/>
    </row>
    <row r="2" spans="1:9" ht="27" customHeight="1">
      <c r="A2" s="1228"/>
      <c r="B2" s="1228"/>
      <c r="C2" s="1228"/>
      <c r="D2" s="19"/>
      <c r="E2" s="19"/>
      <c r="F2" s="19"/>
      <c r="G2" s="19"/>
      <c r="H2" s="19"/>
      <c r="I2" s="19"/>
    </row>
    <row r="3" spans="1:9" ht="27" customHeight="1">
      <c r="A3" s="1176" t="s">
        <v>1242</v>
      </c>
      <c r="B3" s="1176"/>
      <c r="C3" s="1176"/>
      <c r="D3" s="1176"/>
      <c r="E3" s="1176"/>
      <c r="F3" s="1176"/>
      <c r="G3" s="1176"/>
      <c r="H3" s="1177" t="s">
        <v>274</v>
      </c>
      <c r="I3" s="1177"/>
    </row>
    <row r="4" spans="1:9" ht="15.75">
      <c r="A4" s="19"/>
      <c r="B4" s="19"/>
      <c r="C4" s="19"/>
      <c r="D4" s="19"/>
      <c r="E4" s="19"/>
      <c r="F4" s="19"/>
      <c r="G4" s="19"/>
      <c r="H4" s="19"/>
      <c r="I4" s="19"/>
    </row>
    <row r="5" spans="1:9" ht="27" customHeight="1">
      <c r="A5" s="835" t="s">
        <v>434</v>
      </c>
      <c r="B5" s="835"/>
      <c r="C5" s="835"/>
      <c r="D5" s="835"/>
      <c r="E5" s="835"/>
      <c r="F5" s="835"/>
      <c r="G5" s="835"/>
      <c r="H5" s="835"/>
      <c r="I5" s="835"/>
    </row>
    <row r="6" spans="1:9" ht="27" customHeight="1">
      <c r="A6" s="1356" t="s">
        <v>43</v>
      </c>
      <c r="B6" s="1356"/>
      <c r="C6" s="1356"/>
      <c r="D6" s="1356"/>
      <c r="E6" s="1370"/>
      <c r="F6" s="1370"/>
      <c r="G6" s="1370"/>
      <c r="H6" s="1370"/>
      <c r="I6" s="1370"/>
    </row>
    <row r="7" spans="1:9" ht="27" customHeight="1">
      <c r="A7" s="1356" t="s">
        <v>44</v>
      </c>
      <c r="B7" s="1356"/>
      <c r="C7" s="1356"/>
      <c r="D7" s="1356"/>
      <c r="E7" s="775" t="s">
        <v>1006</v>
      </c>
      <c r="F7" s="775"/>
      <c r="G7" s="775"/>
      <c r="H7" s="775"/>
      <c r="I7" s="775"/>
    </row>
    <row r="8" spans="1:9" ht="27" customHeight="1">
      <c r="A8" s="1356" t="s">
        <v>45</v>
      </c>
      <c r="B8" s="1356"/>
      <c r="C8" s="1356"/>
      <c r="D8" s="1356"/>
      <c r="E8" s="775" t="s">
        <v>1132</v>
      </c>
      <c r="F8" s="775"/>
      <c r="G8" s="775"/>
      <c r="H8" s="775"/>
      <c r="I8" s="775"/>
    </row>
    <row r="9" spans="1:9" ht="27" customHeight="1">
      <c r="A9" s="1356" t="s">
        <v>46</v>
      </c>
      <c r="B9" s="1356"/>
      <c r="C9" s="1356"/>
      <c r="D9" s="1356"/>
      <c r="E9" s="775" t="s">
        <v>1133</v>
      </c>
      <c r="F9" s="775"/>
      <c r="G9" s="775"/>
      <c r="H9" s="775"/>
      <c r="I9" s="775"/>
    </row>
    <row r="10" spans="1:9" ht="60" customHeight="1">
      <c r="A10" s="1371" t="s">
        <v>648</v>
      </c>
      <c r="B10" s="1368"/>
      <c r="C10" s="1368"/>
      <c r="D10" s="1369"/>
      <c r="E10" s="1238"/>
      <c r="F10" s="1239"/>
      <c r="G10" s="1239"/>
      <c r="H10" s="1239"/>
      <c r="I10" s="1240"/>
    </row>
    <row r="11" spans="1:9" ht="18" customHeight="1">
      <c r="A11" s="19"/>
      <c r="B11" s="19"/>
      <c r="C11" s="19"/>
      <c r="D11" s="19"/>
      <c r="E11" s="19"/>
      <c r="F11" s="19"/>
      <c r="G11" s="19"/>
      <c r="H11" s="19"/>
      <c r="I11" s="19"/>
    </row>
    <row r="12" spans="1:9" ht="19.5" customHeight="1">
      <c r="A12" s="632"/>
      <c r="B12" s="632"/>
      <c r="C12" s="632"/>
      <c r="D12" s="632"/>
      <c r="E12" s="632"/>
      <c r="F12" s="632"/>
      <c r="G12" s="632"/>
      <c r="H12" s="632"/>
      <c r="I12" s="632"/>
    </row>
    <row r="13" spans="1:9" ht="19.5" customHeight="1">
      <c r="A13" s="19" t="s">
        <v>42</v>
      </c>
      <c r="B13" s="19"/>
      <c r="C13" s="19"/>
      <c r="D13" s="19"/>
      <c r="E13" s="19"/>
      <c r="F13" s="19"/>
      <c r="G13" s="19"/>
      <c r="H13" s="19"/>
      <c r="I13" s="19"/>
    </row>
    <row r="14" spans="1:9" ht="19.5" customHeight="1">
      <c r="A14" s="19" t="s">
        <v>1243</v>
      </c>
      <c r="B14" s="19"/>
      <c r="C14" s="19"/>
      <c r="D14" s="19"/>
      <c r="E14" s="19"/>
      <c r="F14" s="19"/>
      <c r="G14" s="19"/>
      <c r="H14" s="19"/>
      <c r="I14" s="19"/>
    </row>
    <row r="15" spans="1:9" ht="19.5" customHeight="1">
      <c r="A15" s="19" t="s">
        <v>1130</v>
      </c>
      <c r="B15" s="19"/>
      <c r="C15" s="19"/>
      <c r="D15" s="19"/>
      <c r="E15" s="19"/>
      <c r="F15" s="19"/>
      <c r="G15" s="19"/>
      <c r="H15" s="19"/>
      <c r="I15" s="19"/>
    </row>
    <row r="16" spans="1:9" ht="19.5" customHeight="1">
      <c r="A16" s="19" t="s">
        <v>1131</v>
      </c>
      <c r="B16" s="19"/>
      <c r="C16" s="19"/>
      <c r="D16" s="19"/>
      <c r="E16" s="19"/>
      <c r="F16" s="19"/>
      <c r="G16" s="19"/>
      <c r="H16" s="19"/>
      <c r="I16" s="19"/>
    </row>
    <row r="17" spans="1:9" ht="15.75">
      <c r="A17" s="19"/>
      <c r="B17" s="19"/>
      <c r="C17" s="19"/>
      <c r="D17" s="19"/>
      <c r="E17" s="19"/>
      <c r="F17" s="19"/>
      <c r="G17" s="19"/>
      <c r="H17" s="19"/>
      <c r="I17" s="19"/>
    </row>
    <row r="18" spans="1:9" ht="15.75">
      <c r="A18" s="19"/>
      <c r="B18" s="19"/>
      <c r="C18" s="19"/>
      <c r="D18" s="19"/>
      <c r="E18" s="19"/>
      <c r="F18" s="19"/>
      <c r="G18" s="19"/>
      <c r="H18" s="19"/>
      <c r="I18" s="19"/>
    </row>
    <row r="19" spans="1:9" ht="15.75">
      <c r="A19" s="19"/>
      <c r="B19" s="19"/>
      <c r="C19" s="19"/>
      <c r="D19" s="19"/>
      <c r="E19" s="19"/>
      <c r="F19" s="19"/>
      <c r="G19" s="19"/>
      <c r="H19" s="19"/>
      <c r="I19" s="19"/>
    </row>
    <row r="20" spans="1:9" ht="15.75">
      <c r="A20" s="19"/>
      <c r="B20" s="19"/>
      <c r="C20" s="19"/>
      <c r="D20" s="19"/>
      <c r="E20" s="19"/>
      <c r="F20" s="19"/>
      <c r="G20" s="19"/>
      <c r="H20" s="19"/>
      <c r="I20" s="19"/>
    </row>
    <row r="21" spans="1:9" ht="15.75">
      <c r="A21" s="19"/>
      <c r="B21" s="19"/>
      <c r="C21" s="19"/>
      <c r="D21" s="19"/>
      <c r="E21" s="19"/>
      <c r="F21" s="19"/>
      <c r="G21" s="19"/>
      <c r="H21" s="19"/>
      <c r="I21" s="19"/>
    </row>
    <row r="22" spans="1:9" ht="15.75">
      <c r="A22" s="19"/>
      <c r="B22" s="19"/>
      <c r="C22" s="19"/>
      <c r="D22" s="19"/>
      <c r="E22" s="19"/>
      <c r="F22" s="19"/>
      <c r="G22" s="19"/>
      <c r="H22" s="19"/>
      <c r="I22" s="19"/>
    </row>
    <row r="23" spans="1:9" ht="15.75">
      <c r="A23" s="19"/>
      <c r="B23" s="19"/>
      <c r="C23" s="19"/>
      <c r="D23" s="19"/>
      <c r="E23" s="19"/>
      <c r="F23" s="19"/>
      <c r="G23" s="19"/>
      <c r="H23" s="19"/>
      <c r="I23" s="19"/>
    </row>
    <row r="24" spans="1:9" ht="15.75">
      <c r="A24" s="19"/>
      <c r="B24" s="19"/>
      <c r="C24" s="19"/>
      <c r="D24" s="19"/>
      <c r="E24" s="19"/>
      <c r="F24" s="19"/>
      <c r="G24" s="19"/>
      <c r="H24" s="19"/>
      <c r="I24" s="19"/>
    </row>
    <row r="25" spans="1:9" ht="15.75">
      <c r="A25" s="19"/>
      <c r="B25" s="19"/>
      <c r="C25" s="19"/>
      <c r="D25" s="19"/>
      <c r="E25" s="19"/>
      <c r="F25" s="19"/>
      <c r="G25" s="19"/>
      <c r="H25" s="19"/>
      <c r="I25" s="19"/>
    </row>
    <row r="26" spans="1:9" ht="15.75">
      <c r="A26" s="19"/>
      <c r="B26" s="19"/>
      <c r="C26" s="19"/>
      <c r="D26" s="19"/>
      <c r="E26" s="19"/>
      <c r="F26" s="19"/>
      <c r="G26" s="19"/>
      <c r="H26" s="19"/>
      <c r="I26" s="19"/>
    </row>
    <row r="27" spans="1:9" ht="15.75">
      <c r="A27" s="19"/>
      <c r="B27" s="19"/>
      <c r="C27" s="19"/>
      <c r="D27" s="19"/>
      <c r="E27" s="19"/>
      <c r="F27" s="19"/>
      <c r="G27" s="19"/>
      <c r="H27" s="19"/>
      <c r="I27" s="19"/>
    </row>
    <row r="28" spans="1:9" ht="15.75">
      <c r="A28" s="19"/>
      <c r="B28" s="19"/>
      <c r="C28" s="19"/>
      <c r="D28" s="19"/>
      <c r="E28" s="19"/>
      <c r="F28" s="19"/>
      <c r="G28" s="19"/>
      <c r="H28" s="19"/>
      <c r="I28" s="19"/>
    </row>
    <row r="29" spans="1:9" ht="15.75">
      <c r="A29" s="19"/>
      <c r="B29" s="19"/>
      <c r="C29" s="19"/>
      <c r="D29" s="19"/>
      <c r="E29" s="19"/>
      <c r="F29" s="19"/>
      <c r="G29" s="19"/>
      <c r="H29" s="19"/>
      <c r="I29" s="19"/>
    </row>
    <row r="30" spans="1:9" ht="15.75">
      <c r="A30" s="19"/>
      <c r="B30" s="19"/>
      <c r="C30" s="19"/>
      <c r="D30" s="19"/>
      <c r="E30" s="19"/>
      <c r="F30" s="19"/>
      <c r="G30" s="19"/>
      <c r="H30" s="19"/>
      <c r="I30" s="19"/>
    </row>
    <row r="31" spans="1:9" ht="15.75">
      <c r="A31" s="19"/>
      <c r="B31" s="19"/>
      <c r="C31" s="19"/>
      <c r="D31" s="19"/>
      <c r="E31" s="19"/>
      <c r="F31" s="19"/>
      <c r="G31" s="19"/>
      <c r="H31" s="19"/>
      <c r="I31" s="19"/>
    </row>
    <row r="32" spans="1:9" ht="15.75">
      <c r="A32" s="19"/>
      <c r="B32" s="19"/>
      <c r="C32" s="19"/>
      <c r="D32" s="19"/>
      <c r="E32" s="19"/>
      <c r="F32" s="19"/>
      <c r="G32" s="19"/>
      <c r="H32" s="19"/>
      <c r="I32" s="19"/>
    </row>
    <row r="33" spans="1:9" ht="15.75">
      <c r="A33" s="19"/>
      <c r="B33" s="19"/>
      <c r="C33" s="19"/>
      <c r="D33" s="19"/>
      <c r="E33" s="19"/>
      <c r="F33" s="19"/>
      <c r="G33" s="19"/>
      <c r="H33" s="19"/>
      <c r="I33" s="19"/>
    </row>
    <row r="34" spans="1:9" ht="15.75">
      <c r="A34" s="19"/>
      <c r="B34" s="19"/>
      <c r="C34" s="19"/>
      <c r="D34" s="19"/>
      <c r="E34" s="19"/>
      <c r="F34" s="19"/>
      <c r="G34" s="19"/>
      <c r="H34" s="19"/>
      <c r="I34" s="19"/>
    </row>
    <row r="35" spans="1:9" ht="15.75">
      <c r="A35" s="19"/>
      <c r="B35" s="19"/>
      <c r="C35" s="19"/>
      <c r="D35" s="19"/>
      <c r="E35" s="19"/>
      <c r="F35" s="19"/>
      <c r="G35" s="19"/>
      <c r="H35" s="19"/>
      <c r="I35" s="19"/>
    </row>
    <row r="36" spans="1:9" ht="15.75">
      <c r="A36" s="19"/>
      <c r="B36" s="19"/>
      <c r="C36" s="19"/>
      <c r="D36" s="19"/>
      <c r="E36" s="19"/>
      <c r="F36" s="19"/>
      <c r="G36" s="19"/>
      <c r="H36" s="19"/>
      <c r="I36" s="19"/>
    </row>
    <row r="37" spans="1:9" ht="15.75">
      <c r="A37" s="19"/>
      <c r="B37" s="19"/>
      <c r="C37" s="19"/>
      <c r="D37" s="19"/>
      <c r="E37" s="19"/>
      <c r="F37" s="19"/>
      <c r="G37" s="19"/>
      <c r="H37" s="19"/>
      <c r="I37" s="19"/>
    </row>
    <row r="38" spans="1:9" ht="15.75">
      <c r="A38" s="19"/>
      <c r="B38" s="19"/>
      <c r="C38" s="19"/>
      <c r="D38" s="19"/>
      <c r="E38" s="19"/>
      <c r="F38" s="19"/>
      <c r="G38" s="19"/>
      <c r="H38" s="19"/>
      <c r="I38" s="19"/>
    </row>
    <row r="39" spans="1:9" ht="15.75">
      <c r="A39" s="19"/>
      <c r="B39" s="19"/>
      <c r="C39" s="19"/>
      <c r="D39" s="19"/>
      <c r="E39" s="19"/>
      <c r="F39" s="19"/>
      <c r="G39" s="19"/>
      <c r="H39" s="19"/>
      <c r="I39" s="19"/>
    </row>
    <row r="40" spans="1:9" ht="15.75">
      <c r="A40" s="19"/>
      <c r="B40" s="19"/>
      <c r="C40" s="19"/>
      <c r="D40" s="19"/>
      <c r="E40" s="19"/>
      <c r="F40" s="19"/>
      <c r="G40" s="19"/>
      <c r="H40" s="19"/>
      <c r="I40" s="19"/>
    </row>
    <row r="41" spans="1:9" ht="15.75">
      <c r="A41" s="19"/>
      <c r="B41" s="19"/>
      <c r="C41" s="19"/>
      <c r="D41" s="19"/>
      <c r="E41" s="19"/>
      <c r="F41" s="19"/>
      <c r="G41" s="19"/>
      <c r="H41" s="19"/>
      <c r="I41" s="19"/>
    </row>
    <row r="42" spans="1:9" ht="15.75">
      <c r="A42" s="19"/>
      <c r="B42" s="19"/>
      <c r="C42" s="19"/>
      <c r="D42" s="19"/>
      <c r="E42" s="19"/>
      <c r="F42" s="19"/>
      <c r="G42" s="19"/>
      <c r="H42" s="19"/>
      <c r="I42" s="19"/>
    </row>
    <row r="43" spans="1:9" ht="15.75">
      <c r="A43" s="19"/>
      <c r="B43" s="19"/>
      <c r="C43" s="19"/>
      <c r="D43" s="19"/>
      <c r="E43" s="19"/>
      <c r="F43" s="19"/>
      <c r="G43" s="19"/>
      <c r="H43" s="19"/>
      <c r="I43" s="19"/>
    </row>
    <row r="44" spans="1:9" ht="15.75">
      <c r="A44" s="19"/>
      <c r="B44" s="19"/>
      <c r="C44" s="19"/>
      <c r="D44" s="19"/>
      <c r="E44" s="19"/>
      <c r="F44" s="19"/>
      <c r="G44" s="19"/>
      <c r="H44" s="19"/>
      <c r="I44" s="19"/>
    </row>
    <row r="45" spans="1:9" ht="15.75">
      <c r="A45" s="19"/>
      <c r="B45" s="19"/>
      <c r="C45" s="19"/>
      <c r="D45" s="19"/>
      <c r="E45" s="19"/>
      <c r="F45" s="19"/>
      <c r="G45" s="19"/>
      <c r="H45" s="19"/>
      <c r="I45" s="19"/>
    </row>
    <row r="46" spans="1:9" ht="15.75">
      <c r="A46" s="19"/>
      <c r="B46" s="19"/>
      <c r="C46" s="19"/>
      <c r="D46" s="19"/>
      <c r="E46" s="19"/>
      <c r="F46" s="19"/>
      <c r="G46" s="19"/>
      <c r="H46" s="19"/>
      <c r="I46" s="19"/>
    </row>
    <row r="47" spans="1:9" ht="15.75">
      <c r="A47" s="19"/>
      <c r="B47" s="19"/>
      <c r="C47" s="19"/>
      <c r="D47" s="19"/>
      <c r="E47" s="19"/>
      <c r="F47" s="19"/>
      <c r="G47" s="19"/>
      <c r="H47" s="19"/>
      <c r="I47" s="19"/>
    </row>
    <row r="48" spans="1:9" ht="15.75">
      <c r="A48" s="19"/>
      <c r="B48" s="19"/>
      <c r="C48" s="19"/>
      <c r="D48" s="19"/>
      <c r="E48" s="19"/>
      <c r="F48" s="19"/>
      <c r="G48" s="19"/>
      <c r="H48" s="19"/>
      <c r="I48" s="19"/>
    </row>
    <row r="49" spans="1:9" ht="15.75">
      <c r="A49" s="19"/>
      <c r="B49" s="19"/>
      <c r="C49" s="19"/>
      <c r="D49" s="19"/>
      <c r="E49" s="19"/>
      <c r="F49" s="19"/>
      <c r="G49" s="19"/>
      <c r="H49" s="19"/>
      <c r="I49" s="19"/>
    </row>
    <row r="50" spans="1:9" ht="15.75">
      <c r="A50" s="19"/>
      <c r="B50" s="19"/>
      <c r="C50" s="19"/>
      <c r="D50" s="19"/>
      <c r="E50" s="19"/>
      <c r="F50" s="19"/>
      <c r="G50" s="19"/>
      <c r="H50" s="19"/>
      <c r="I50" s="19"/>
    </row>
    <row r="51" spans="1:9" ht="15.75">
      <c r="A51" s="19"/>
      <c r="B51" s="19"/>
      <c r="C51" s="19"/>
      <c r="D51" s="19"/>
      <c r="E51" s="19"/>
      <c r="F51" s="19"/>
      <c r="G51" s="19"/>
      <c r="H51" s="19"/>
      <c r="I51" s="19"/>
    </row>
    <row r="52" spans="1:9" ht="15.75">
      <c r="A52" s="19"/>
      <c r="B52" s="19"/>
      <c r="C52" s="19"/>
      <c r="D52" s="19"/>
      <c r="E52" s="19"/>
      <c r="F52" s="19"/>
      <c r="G52" s="19"/>
      <c r="H52" s="19"/>
      <c r="I52" s="19"/>
    </row>
    <row r="53" spans="1:9" ht="15.75">
      <c r="A53" s="19"/>
      <c r="B53" s="19"/>
      <c r="C53" s="19"/>
      <c r="D53" s="19"/>
      <c r="E53" s="19"/>
      <c r="F53" s="19"/>
      <c r="G53" s="19"/>
      <c r="H53" s="19"/>
      <c r="I53" s="19"/>
    </row>
    <row r="54" spans="1:9" ht="15.75">
      <c r="A54" s="19"/>
      <c r="B54" s="19"/>
      <c r="C54" s="19"/>
      <c r="D54" s="19"/>
      <c r="E54" s="19"/>
      <c r="F54" s="19"/>
      <c r="G54" s="19"/>
      <c r="H54" s="19"/>
      <c r="I54" s="19"/>
    </row>
    <row r="55" spans="1:9" ht="15.75">
      <c r="A55" s="19"/>
      <c r="B55" s="19"/>
      <c r="C55" s="19"/>
      <c r="D55" s="19"/>
      <c r="E55" s="19"/>
      <c r="F55" s="19"/>
      <c r="G55" s="19"/>
      <c r="H55" s="19"/>
      <c r="I55" s="19"/>
    </row>
    <row r="56" spans="1:9" ht="15.75">
      <c r="A56" s="19"/>
      <c r="B56" s="19"/>
      <c r="C56" s="19"/>
      <c r="D56" s="19"/>
      <c r="E56" s="19"/>
      <c r="F56" s="19"/>
      <c r="G56" s="19"/>
      <c r="H56" s="19"/>
      <c r="I56" s="19"/>
    </row>
    <row r="57" spans="1:9" ht="15.75">
      <c r="A57" s="19"/>
      <c r="B57" s="19"/>
      <c r="C57" s="19"/>
      <c r="D57" s="19"/>
      <c r="E57" s="19"/>
      <c r="F57" s="19"/>
      <c r="G57" s="19"/>
      <c r="H57" s="19"/>
      <c r="I57" s="19"/>
    </row>
    <row r="58" spans="1:9" ht="15.75">
      <c r="A58" s="19"/>
      <c r="B58" s="19"/>
      <c r="C58" s="19"/>
      <c r="D58" s="19"/>
      <c r="E58" s="19"/>
      <c r="F58" s="19"/>
      <c r="G58" s="19"/>
      <c r="H58" s="19"/>
      <c r="I58" s="19"/>
    </row>
    <row r="59" spans="1:9" ht="15.75">
      <c r="A59" s="19"/>
      <c r="B59" s="19"/>
      <c r="C59" s="19"/>
      <c r="D59" s="19"/>
      <c r="E59" s="19"/>
      <c r="F59" s="19"/>
      <c r="G59" s="19"/>
      <c r="H59" s="19"/>
      <c r="I59" s="19"/>
    </row>
    <row r="60" spans="1:9" ht="15.75">
      <c r="A60" s="19"/>
      <c r="B60" s="19"/>
      <c r="C60" s="19"/>
      <c r="D60" s="19"/>
      <c r="E60" s="19"/>
      <c r="F60" s="19"/>
      <c r="G60" s="19"/>
      <c r="H60" s="19"/>
      <c r="I60" s="19"/>
    </row>
    <row r="61" spans="1:9" ht="15.75">
      <c r="A61" s="19"/>
      <c r="B61" s="19"/>
      <c r="C61" s="19"/>
      <c r="D61" s="19"/>
      <c r="E61" s="19"/>
      <c r="F61" s="19"/>
      <c r="G61" s="19"/>
      <c r="H61" s="19"/>
      <c r="I61" s="19"/>
    </row>
    <row r="62" spans="1:9" ht="15.75">
      <c r="A62" s="19"/>
      <c r="B62" s="19"/>
      <c r="C62" s="19"/>
      <c r="D62" s="19"/>
      <c r="E62" s="19"/>
      <c r="F62" s="19"/>
      <c r="G62" s="19"/>
      <c r="H62" s="19"/>
      <c r="I62" s="19"/>
    </row>
    <row r="63" spans="1:9" ht="15.75">
      <c r="A63" s="19"/>
      <c r="B63" s="19"/>
      <c r="C63" s="19"/>
      <c r="D63" s="19"/>
      <c r="E63" s="19"/>
      <c r="F63" s="19"/>
      <c r="G63" s="19"/>
      <c r="H63" s="19"/>
      <c r="I63" s="19"/>
    </row>
    <row r="64" spans="1:9" ht="15.75">
      <c r="A64" s="19"/>
      <c r="B64" s="19"/>
      <c r="C64" s="19"/>
      <c r="D64" s="19"/>
      <c r="E64" s="19"/>
      <c r="F64" s="19"/>
      <c r="G64" s="19"/>
      <c r="H64" s="19"/>
      <c r="I64" s="19"/>
    </row>
    <row r="65" spans="1:9" ht="15.75">
      <c r="A65" s="19"/>
      <c r="B65" s="19"/>
      <c r="C65" s="19"/>
      <c r="D65" s="19"/>
      <c r="E65" s="19"/>
      <c r="F65" s="19"/>
      <c r="G65" s="19"/>
      <c r="H65" s="19"/>
      <c r="I65" s="19"/>
    </row>
    <row r="66" spans="1:9" ht="15.75">
      <c r="A66" s="19"/>
      <c r="B66" s="19"/>
      <c r="C66" s="19"/>
      <c r="D66" s="19"/>
      <c r="E66" s="19"/>
      <c r="F66" s="19"/>
      <c r="G66" s="19"/>
      <c r="H66" s="19"/>
      <c r="I66" s="19"/>
    </row>
    <row r="67" spans="1:9" ht="15.75">
      <c r="A67" s="19"/>
      <c r="B67" s="19"/>
      <c r="C67" s="19"/>
      <c r="D67" s="19"/>
      <c r="E67" s="19"/>
      <c r="F67" s="19"/>
      <c r="G67" s="19"/>
      <c r="H67" s="19"/>
      <c r="I67" s="19"/>
    </row>
    <row r="68" spans="1:9" ht="15.75">
      <c r="A68" s="19"/>
      <c r="B68" s="19"/>
      <c r="C68" s="19"/>
      <c r="D68" s="19"/>
      <c r="E68" s="19"/>
      <c r="F68" s="19"/>
      <c r="G68" s="19"/>
      <c r="H68" s="19"/>
      <c r="I68" s="19"/>
    </row>
    <row r="69" spans="1:9" ht="15.75">
      <c r="A69" s="19"/>
      <c r="B69" s="19"/>
      <c r="C69" s="19"/>
      <c r="D69" s="19"/>
      <c r="E69" s="19"/>
      <c r="F69" s="19"/>
      <c r="G69" s="19"/>
      <c r="H69" s="19"/>
      <c r="I69" s="19"/>
    </row>
    <row r="70" spans="1:9" ht="15.75">
      <c r="A70" s="19"/>
      <c r="B70" s="19"/>
      <c r="C70" s="19"/>
      <c r="D70" s="19"/>
      <c r="E70" s="19"/>
      <c r="F70" s="19"/>
      <c r="G70" s="19"/>
      <c r="H70" s="19"/>
      <c r="I70" s="19"/>
    </row>
    <row r="71" spans="1:9" ht="15.75">
      <c r="A71" s="19"/>
      <c r="B71" s="19"/>
      <c r="C71" s="19"/>
      <c r="D71" s="19"/>
      <c r="E71" s="19"/>
      <c r="F71" s="19"/>
      <c r="G71" s="19"/>
      <c r="H71" s="19"/>
      <c r="I71" s="19"/>
    </row>
    <row r="72" spans="1:9" ht="15.75">
      <c r="A72" s="19"/>
      <c r="B72" s="19"/>
      <c r="C72" s="19"/>
      <c r="D72" s="19"/>
      <c r="E72" s="19"/>
      <c r="F72" s="19"/>
      <c r="G72" s="19"/>
      <c r="H72" s="19"/>
      <c r="I72" s="19"/>
    </row>
    <row r="73" spans="1:9" ht="15.75">
      <c r="A73" s="19"/>
      <c r="B73" s="19"/>
      <c r="C73" s="19"/>
      <c r="D73" s="19"/>
      <c r="E73" s="19"/>
      <c r="F73" s="19"/>
      <c r="G73" s="19"/>
      <c r="H73" s="19"/>
      <c r="I73" s="19"/>
    </row>
    <row r="74" spans="1:9" ht="15.75">
      <c r="A74" s="19"/>
      <c r="B74" s="19"/>
      <c r="C74" s="19"/>
      <c r="D74" s="19"/>
      <c r="E74" s="19"/>
      <c r="F74" s="19"/>
      <c r="G74" s="19"/>
      <c r="H74" s="19"/>
      <c r="I74" s="19"/>
    </row>
    <row r="75" spans="1:9" ht="15.75">
      <c r="A75" s="19"/>
      <c r="B75" s="19"/>
      <c r="C75" s="19"/>
      <c r="D75" s="19"/>
      <c r="E75" s="19"/>
      <c r="F75" s="19"/>
      <c r="G75" s="19"/>
      <c r="H75" s="19"/>
      <c r="I75" s="19"/>
    </row>
    <row r="76" spans="1:9" ht="15.75">
      <c r="A76" s="19"/>
      <c r="B76" s="19"/>
      <c r="C76" s="19"/>
      <c r="D76" s="19"/>
      <c r="E76" s="19"/>
      <c r="F76" s="19"/>
      <c r="G76" s="19"/>
      <c r="H76" s="19"/>
      <c r="I76" s="19"/>
    </row>
    <row r="77" spans="1:9" ht="15.75">
      <c r="A77" s="19"/>
      <c r="B77" s="19"/>
      <c r="C77" s="19"/>
      <c r="D77" s="19"/>
      <c r="E77" s="19"/>
      <c r="F77" s="19"/>
      <c r="G77" s="19"/>
      <c r="H77" s="19"/>
      <c r="I77" s="19"/>
    </row>
  </sheetData>
  <sheetProtection sheet="1" objects="1" scenarios="1" formatCells="0" formatColumns="0" formatRows="0"/>
  <mergeCells count="15">
    <mergeCell ref="A10:D10"/>
    <mergeCell ref="E10:I10"/>
    <mergeCell ref="A7:D7"/>
    <mergeCell ref="E7:I7"/>
    <mergeCell ref="A8:D8"/>
    <mergeCell ref="E8:I8"/>
    <mergeCell ref="A9:D9"/>
    <mergeCell ref="E9:I9"/>
    <mergeCell ref="A6:D6"/>
    <mergeCell ref="E6:I6"/>
    <mergeCell ref="A1:I1"/>
    <mergeCell ref="A2:C2"/>
    <mergeCell ref="A3:G3"/>
    <mergeCell ref="H3:I3"/>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5" zoomScaleNormal="85" workbookViewId="0">
      <selection activeCell="J1" sqref="J1"/>
    </sheetView>
  </sheetViews>
  <sheetFormatPr defaultRowHeight="13.5"/>
  <cols>
    <col min="1" max="16384" width="9" style="18"/>
  </cols>
  <sheetData>
    <row r="1" spans="1:9" ht="18.75" customHeight="1">
      <c r="A1" s="704" t="s">
        <v>322</v>
      </c>
      <c r="B1" s="704"/>
      <c r="C1" s="704"/>
      <c r="D1" s="704"/>
      <c r="E1" s="704"/>
      <c r="F1" s="704"/>
      <c r="G1" s="704"/>
      <c r="H1" s="704"/>
      <c r="I1" s="704"/>
    </row>
    <row r="2" spans="1:9" ht="18.75" customHeight="1">
      <c r="A2" s="420" t="s">
        <v>154</v>
      </c>
      <c r="B2" s="420"/>
      <c r="C2" s="704" t="s">
        <v>189</v>
      </c>
      <c r="D2" s="704"/>
      <c r="E2" s="704"/>
      <c r="F2" s="704"/>
      <c r="G2" s="704"/>
      <c r="H2" s="704"/>
      <c r="I2" s="704"/>
    </row>
    <row r="3" spans="1:9" ht="5.0999999999999996" customHeight="1"/>
    <row r="4" spans="1:9" ht="72" customHeight="1">
      <c r="A4" s="708" t="s">
        <v>813</v>
      </c>
      <c r="B4" s="681"/>
      <c r="C4" s="681"/>
      <c r="D4" s="681"/>
      <c r="E4" s="681"/>
      <c r="F4" s="681"/>
      <c r="G4" s="681"/>
      <c r="H4" s="681"/>
      <c r="I4" s="681"/>
    </row>
    <row r="5" spans="1:9" ht="27" customHeight="1">
      <c r="A5" s="709" t="s">
        <v>155</v>
      </c>
      <c r="B5" s="709"/>
      <c r="C5" s="709"/>
      <c r="D5" s="705" t="s">
        <v>1001</v>
      </c>
      <c r="E5" s="706"/>
      <c r="F5" s="706"/>
      <c r="G5" s="706"/>
      <c r="H5" s="706"/>
      <c r="I5" s="707"/>
    </row>
    <row r="6" spans="1:9" ht="27" customHeight="1">
      <c r="A6" s="709" t="s">
        <v>422</v>
      </c>
      <c r="B6" s="709"/>
      <c r="C6" s="709"/>
      <c r="D6" s="702"/>
      <c r="E6" s="702"/>
      <c r="F6" s="702"/>
      <c r="G6" s="702"/>
      <c r="H6" s="702"/>
      <c r="I6" s="702"/>
    </row>
    <row r="7" spans="1:9" ht="27" customHeight="1">
      <c r="A7" s="709" t="s">
        <v>157</v>
      </c>
      <c r="B7" s="709"/>
      <c r="C7" s="709"/>
      <c r="D7" s="702" t="s">
        <v>156</v>
      </c>
      <c r="E7" s="702"/>
      <c r="F7" s="702"/>
      <c r="G7" s="702"/>
      <c r="H7" s="702"/>
      <c r="I7" s="702"/>
    </row>
    <row r="8" spans="1:9" ht="27" customHeight="1">
      <c r="A8" s="711" t="s">
        <v>158</v>
      </c>
      <c r="B8" s="709" t="s">
        <v>159</v>
      </c>
      <c r="C8" s="709"/>
      <c r="D8" s="702"/>
      <c r="E8" s="702"/>
      <c r="F8" s="702"/>
      <c r="G8" s="702"/>
      <c r="H8" s="702"/>
      <c r="I8" s="702"/>
    </row>
    <row r="9" spans="1:9" ht="27" customHeight="1">
      <c r="A9" s="709"/>
      <c r="B9" s="709" t="s">
        <v>160</v>
      </c>
      <c r="C9" s="709"/>
      <c r="D9" s="702"/>
      <c r="E9" s="702"/>
      <c r="F9" s="702"/>
      <c r="G9" s="702"/>
      <c r="H9" s="702"/>
      <c r="I9" s="702"/>
    </row>
    <row r="10" spans="1:9" ht="27" customHeight="1" thickBot="1">
      <c r="A10" s="712"/>
      <c r="B10" s="712" t="s">
        <v>161</v>
      </c>
      <c r="C10" s="712"/>
      <c r="D10" s="710"/>
      <c r="E10" s="710"/>
      <c r="F10" s="710"/>
      <c r="G10" s="710"/>
      <c r="H10" s="710"/>
      <c r="I10" s="710"/>
    </row>
    <row r="11" spans="1:9" ht="27.75" customHeight="1" thickTop="1">
      <c r="A11" s="713" t="s">
        <v>162</v>
      </c>
      <c r="B11" s="713"/>
      <c r="C11" s="713"/>
      <c r="D11" s="713"/>
      <c r="E11" s="713"/>
      <c r="F11" s="713"/>
      <c r="G11" s="713"/>
      <c r="H11" s="713"/>
      <c r="I11" s="713"/>
    </row>
    <row r="12" spans="1:9">
      <c r="A12" s="714"/>
      <c r="B12" s="715"/>
      <c r="C12" s="715"/>
      <c r="D12" s="715"/>
      <c r="E12" s="715"/>
      <c r="F12" s="715"/>
      <c r="G12" s="715"/>
      <c r="H12" s="715"/>
      <c r="I12" s="716"/>
    </row>
    <row r="13" spans="1:9">
      <c r="A13" s="717"/>
      <c r="B13" s="718"/>
      <c r="C13" s="718"/>
      <c r="D13" s="718"/>
      <c r="E13" s="718"/>
      <c r="F13" s="718"/>
      <c r="G13" s="718"/>
      <c r="H13" s="718"/>
      <c r="I13" s="719"/>
    </row>
    <row r="14" spans="1:9">
      <c r="A14" s="717"/>
      <c r="B14" s="718"/>
      <c r="C14" s="718"/>
      <c r="D14" s="718"/>
      <c r="E14" s="718"/>
      <c r="F14" s="718"/>
      <c r="G14" s="718"/>
      <c r="H14" s="718"/>
      <c r="I14" s="719"/>
    </row>
    <row r="15" spans="1:9">
      <c r="A15" s="717"/>
      <c r="B15" s="718"/>
      <c r="C15" s="718"/>
      <c r="D15" s="718"/>
      <c r="E15" s="718"/>
      <c r="F15" s="718"/>
      <c r="G15" s="718"/>
      <c r="H15" s="718"/>
      <c r="I15" s="719"/>
    </row>
    <row r="16" spans="1:9">
      <c r="A16" s="717"/>
      <c r="B16" s="718"/>
      <c r="C16" s="718"/>
      <c r="D16" s="718"/>
      <c r="E16" s="718"/>
      <c r="F16" s="718"/>
      <c r="G16" s="718"/>
      <c r="H16" s="718"/>
      <c r="I16" s="719"/>
    </row>
    <row r="17" spans="1:9">
      <c r="A17" s="717"/>
      <c r="B17" s="718"/>
      <c r="C17" s="718"/>
      <c r="D17" s="718"/>
      <c r="E17" s="718"/>
      <c r="F17" s="718"/>
      <c r="G17" s="718"/>
      <c r="H17" s="718"/>
      <c r="I17" s="719"/>
    </row>
    <row r="18" spans="1:9">
      <c r="A18" s="717"/>
      <c r="B18" s="718"/>
      <c r="C18" s="718"/>
      <c r="D18" s="718"/>
      <c r="E18" s="718"/>
      <c r="F18" s="718"/>
      <c r="G18" s="718"/>
      <c r="H18" s="718"/>
      <c r="I18" s="719"/>
    </row>
    <row r="19" spans="1:9">
      <c r="A19" s="717"/>
      <c r="B19" s="718"/>
      <c r="C19" s="718"/>
      <c r="D19" s="718"/>
      <c r="E19" s="718"/>
      <c r="F19" s="718"/>
      <c r="G19" s="718"/>
      <c r="H19" s="718"/>
      <c r="I19" s="719"/>
    </row>
    <row r="20" spans="1:9">
      <c r="A20" s="717"/>
      <c r="B20" s="718"/>
      <c r="C20" s="718"/>
      <c r="D20" s="718"/>
      <c r="E20" s="718"/>
      <c r="F20" s="718"/>
      <c r="G20" s="718"/>
      <c r="H20" s="718"/>
      <c r="I20" s="719"/>
    </row>
    <row r="21" spans="1:9">
      <c r="A21" s="717"/>
      <c r="B21" s="718"/>
      <c r="C21" s="718"/>
      <c r="D21" s="718"/>
      <c r="E21" s="718"/>
      <c r="F21" s="718"/>
      <c r="G21" s="718"/>
      <c r="H21" s="718"/>
      <c r="I21" s="719"/>
    </row>
    <row r="22" spans="1:9">
      <c r="A22" s="717"/>
      <c r="B22" s="718"/>
      <c r="C22" s="718"/>
      <c r="D22" s="718"/>
      <c r="E22" s="718"/>
      <c r="F22" s="718"/>
      <c r="G22" s="718"/>
      <c r="H22" s="718"/>
      <c r="I22" s="719"/>
    </row>
    <row r="23" spans="1:9">
      <c r="A23" s="717"/>
      <c r="B23" s="718"/>
      <c r="C23" s="718"/>
      <c r="D23" s="718"/>
      <c r="E23" s="718"/>
      <c r="F23" s="718"/>
      <c r="G23" s="718"/>
      <c r="H23" s="718"/>
      <c r="I23" s="719"/>
    </row>
    <row r="24" spans="1:9">
      <c r="A24" s="717"/>
      <c r="B24" s="718"/>
      <c r="C24" s="718"/>
      <c r="D24" s="718"/>
      <c r="E24" s="718"/>
      <c r="F24" s="718"/>
      <c r="G24" s="718"/>
      <c r="H24" s="718"/>
      <c r="I24" s="719"/>
    </row>
    <row r="25" spans="1:9">
      <c r="A25" s="717"/>
      <c r="B25" s="718"/>
      <c r="C25" s="718"/>
      <c r="D25" s="718"/>
      <c r="E25" s="718"/>
      <c r="F25" s="718"/>
      <c r="G25" s="718"/>
      <c r="H25" s="718"/>
      <c r="I25" s="719"/>
    </row>
    <row r="26" spans="1:9">
      <c r="A26" s="717"/>
      <c r="B26" s="718"/>
      <c r="C26" s="718"/>
      <c r="D26" s="718"/>
      <c r="E26" s="718"/>
      <c r="F26" s="718"/>
      <c r="G26" s="718"/>
      <c r="H26" s="718"/>
      <c r="I26" s="719"/>
    </row>
    <row r="27" spans="1:9">
      <c r="A27" s="717"/>
      <c r="B27" s="718"/>
      <c r="C27" s="718"/>
      <c r="D27" s="718"/>
      <c r="E27" s="718"/>
      <c r="F27" s="718"/>
      <c r="G27" s="718"/>
      <c r="H27" s="718"/>
      <c r="I27" s="719"/>
    </row>
    <row r="28" spans="1:9">
      <c r="A28" s="717"/>
      <c r="B28" s="718"/>
      <c r="C28" s="718"/>
      <c r="D28" s="718"/>
      <c r="E28" s="718"/>
      <c r="F28" s="718"/>
      <c r="G28" s="718"/>
      <c r="H28" s="718"/>
      <c r="I28" s="719"/>
    </row>
    <row r="29" spans="1:9">
      <c r="A29" s="717"/>
      <c r="B29" s="718"/>
      <c r="C29" s="718"/>
      <c r="D29" s="718"/>
      <c r="E29" s="718"/>
      <c r="F29" s="718"/>
      <c r="G29" s="718"/>
      <c r="H29" s="718"/>
      <c r="I29" s="719"/>
    </row>
    <row r="30" spans="1:9">
      <c r="A30" s="717"/>
      <c r="B30" s="718"/>
      <c r="C30" s="718"/>
      <c r="D30" s="718"/>
      <c r="E30" s="718"/>
      <c r="F30" s="718"/>
      <c r="G30" s="718"/>
      <c r="H30" s="718"/>
      <c r="I30" s="719"/>
    </row>
    <row r="31" spans="1:9">
      <c r="A31" s="717"/>
      <c r="B31" s="718"/>
      <c r="C31" s="718"/>
      <c r="D31" s="718"/>
      <c r="E31" s="718"/>
      <c r="F31" s="718"/>
      <c r="G31" s="718"/>
      <c r="H31" s="718"/>
      <c r="I31" s="719"/>
    </row>
    <row r="32" spans="1:9">
      <c r="A32" s="717"/>
      <c r="B32" s="718"/>
      <c r="C32" s="718"/>
      <c r="D32" s="718"/>
      <c r="E32" s="718"/>
      <c r="F32" s="718"/>
      <c r="G32" s="718"/>
      <c r="H32" s="718"/>
      <c r="I32" s="719"/>
    </row>
    <row r="33" spans="1:10">
      <c r="A33" s="717"/>
      <c r="B33" s="718"/>
      <c r="C33" s="718"/>
      <c r="D33" s="718"/>
      <c r="E33" s="718"/>
      <c r="F33" s="718"/>
      <c r="G33" s="718"/>
      <c r="H33" s="718"/>
      <c r="I33" s="719"/>
    </row>
    <row r="34" spans="1:10">
      <c r="A34" s="717"/>
      <c r="B34" s="718"/>
      <c r="C34" s="718"/>
      <c r="D34" s="718"/>
      <c r="E34" s="718"/>
      <c r="F34" s="718"/>
      <c r="G34" s="718"/>
      <c r="H34" s="718"/>
      <c r="I34" s="719"/>
    </row>
    <row r="35" spans="1:10">
      <c r="A35" s="717"/>
      <c r="B35" s="718"/>
      <c r="C35" s="718"/>
      <c r="D35" s="718"/>
      <c r="E35" s="718"/>
      <c r="F35" s="718"/>
      <c r="G35" s="718"/>
      <c r="H35" s="718"/>
      <c r="I35" s="719"/>
    </row>
    <row r="36" spans="1:10">
      <c r="A36" s="717"/>
      <c r="B36" s="718"/>
      <c r="C36" s="718"/>
      <c r="D36" s="718"/>
      <c r="E36" s="718"/>
      <c r="F36" s="718"/>
      <c r="G36" s="718"/>
      <c r="H36" s="718"/>
      <c r="I36" s="719"/>
    </row>
    <row r="37" spans="1:10">
      <c r="A37" s="717"/>
      <c r="B37" s="718"/>
      <c r="C37" s="718"/>
      <c r="D37" s="718"/>
      <c r="E37" s="718"/>
      <c r="F37" s="718"/>
      <c r="G37" s="718"/>
      <c r="H37" s="718"/>
      <c r="I37" s="719"/>
    </row>
    <row r="38" spans="1:10">
      <c r="A38" s="717"/>
      <c r="B38" s="718"/>
      <c r="C38" s="718"/>
      <c r="D38" s="718"/>
      <c r="E38" s="718"/>
      <c r="F38" s="718"/>
      <c r="G38" s="718"/>
      <c r="H38" s="718"/>
      <c r="I38" s="719"/>
    </row>
    <row r="39" spans="1:10">
      <c r="A39" s="717"/>
      <c r="B39" s="718"/>
      <c r="C39" s="718"/>
      <c r="D39" s="718"/>
      <c r="E39" s="718"/>
      <c r="F39" s="718"/>
      <c r="G39" s="718"/>
      <c r="H39" s="718"/>
      <c r="I39" s="719"/>
    </row>
    <row r="40" spans="1:10">
      <c r="A40" s="717"/>
      <c r="B40" s="718"/>
      <c r="C40" s="718"/>
      <c r="D40" s="718"/>
      <c r="E40" s="718"/>
      <c r="F40" s="718"/>
      <c r="G40" s="718"/>
      <c r="H40" s="718"/>
      <c r="I40" s="719"/>
    </row>
    <row r="41" spans="1:10">
      <c r="A41" s="720"/>
      <c r="B41" s="721"/>
      <c r="C41" s="721"/>
      <c r="D41" s="721"/>
      <c r="E41" s="721"/>
      <c r="F41" s="721"/>
      <c r="G41" s="721"/>
      <c r="H41" s="721"/>
      <c r="I41" s="722"/>
    </row>
    <row r="42" spans="1:10" ht="18.75" customHeight="1">
      <c r="A42" s="723" t="s">
        <v>163</v>
      </c>
      <c r="B42" s="723"/>
      <c r="C42" s="723"/>
      <c r="D42" s="723"/>
      <c r="E42" s="723"/>
      <c r="F42" s="723"/>
      <c r="G42" s="723"/>
      <c r="H42" s="723"/>
      <c r="I42" s="723"/>
      <c r="J42" s="48"/>
    </row>
    <row r="43" spans="1:10" ht="36.75" customHeight="1">
      <c r="A43" s="703" t="s">
        <v>164</v>
      </c>
      <c r="B43" s="703"/>
      <c r="C43" s="703"/>
      <c r="D43" s="703"/>
      <c r="E43" s="703"/>
      <c r="F43" s="703"/>
      <c r="G43" s="703"/>
      <c r="H43" s="703"/>
      <c r="I43" s="703"/>
    </row>
    <row r="44" spans="1:10" ht="60" customHeight="1">
      <c r="A44" s="703" t="s">
        <v>1259</v>
      </c>
      <c r="B44" s="703"/>
      <c r="C44" s="703"/>
      <c r="D44" s="703"/>
      <c r="E44" s="703"/>
      <c r="F44" s="703"/>
      <c r="G44" s="703"/>
      <c r="H44" s="703"/>
      <c r="I44" s="703"/>
    </row>
  </sheetData>
  <mergeCells count="21">
    <mergeCell ref="D9:I9"/>
    <mergeCell ref="B10:C10"/>
    <mergeCell ref="A11:I11"/>
    <mergeCell ref="A12:I41"/>
    <mergeCell ref="A42:I42"/>
    <mergeCell ref="A44:I44"/>
    <mergeCell ref="A1:I1"/>
    <mergeCell ref="D5:I5"/>
    <mergeCell ref="D6:I6"/>
    <mergeCell ref="D7:I7"/>
    <mergeCell ref="D8:I8"/>
    <mergeCell ref="A4:I4"/>
    <mergeCell ref="A5:C5"/>
    <mergeCell ref="A6:C6"/>
    <mergeCell ref="A7:C7"/>
    <mergeCell ref="C2:I2"/>
    <mergeCell ref="A43:I43"/>
    <mergeCell ref="D10:I10"/>
    <mergeCell ref="A8:A10"/>
    <mergeCell ref="B8:C8"/>
    <mergeCell ref="B9:C9"/>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5" zoomScaleNormal="85" zoomScaleSheetLayoutView="100" workbookViewId="0">
      <selection activeCell="J1" sqref="J1"/>
    </sheetView>
  </sheetViews>
  <sheetFormatPr defaultRowHeight="13.5"/>
  <cols>
    <col min="1" max="16384" width="9" style="2"/>
  </cols>
  <sheetData>
    <row r="1" spans="1:21" ht="15.75">
      <c r="A1" s="1375" t="s">
        <v>435</v>
      </c>
      <c r="B1" s="1375"/>
      <c r="C1" s="1375"/>
      <c r="D1" s="1375"/>
      <c r="E1" s="1375"/>
      <c r="F1" s="1375"/>
      <c r="G1" s="1375"/>
      <c r="H1" s="1375"/>
      <c r="I1" s="1375"/>
    </row>
    <row r="2" spans="1:21" ht="27" customHeight="1">
      <c r="A2" s="5"/>
      <c r="B2" s="5"/>
      <c r="C2" s="5"/>
      <c r="D2" s="5"/>
      <c r="E2" s="5"/>
      <c r="F2" s="5"/>
      <c r="G2" s="5"/>
      <c r="H2" s="5"/>
      <c r="I2" s="5"/>
    </row>
    <row r="3" spans="1:21" ht="27" customHeight="1">
      <c r="A3" s="1376" t="s">
        <v>436</v>
      </c>
      <c r="B3" s="1376"/>
      <c r="C3" s="1376"/>
      <c r="D3" s="1376"/>
      <c r="E3" s="1376"/>
      <c r="F3" s="1376"/>
      <c r="G3" s="1376"/>
      <c r="H3" s="1377" t="s">
        <v>135</v>
      </c>
      <c r="I3" s="1377"/>
    </row>
    <row r="4" spans="1:21" ht="15.75">
      <c r="A4" s="5"/>
      <c r="B4" s="5"/>
      <c r="C4" s="5"/>
      <c r="D4" s="5"/>
      <c r="E4" s="5"/>
      <c r="F4" s="5"/>
      <c r="G4" s="5"/>
      <c r="H4" s="5"/>
      <c r="I4" s="5"/>
    </row>
    <row r="5" spans="1:21" ht="45" customHeight="1">
      <c r="A5" s="5" t="s">
        <v>214</v>
      </c>
      <c r="B5" s="5"/>
      <c r="C5" s="5"/>
      <c r="D5" s="51"/>
      <c r="E5" s="52"/>
      <c r="F5" s="52"/>
      <c r="G5" s="52"/>
      <c r="H5" s="52"/>
      <c r="I5" s="52"/>
      <c r="J5" s="52"/>
      <c r="K5" s="52"/>
      <c r="L5" s="52"/>
      <c r="M5" s="52"/>
      <c r="N5" s="52"/>
      <c r="O5" s="52"/>
      <c r="P5" s="52"/>
      <c r="Q5" s="52"/>
      <c r="R5" s="52"/>
      <c r="S5" s="52"/>
      <c r="T5" s="52"/>
      <c r="U5" s="52"/>
    </row>
    <row r="6" spans="1:21" ht="33" customHeight="1">
      <c r="A6" s="1378" t="s">
        <v>437</v>
      </c>
      <c r="B6" s="1378"/>
      <c r="C6" s="1378"/>
      <c r="D6" s="1378"/>
      <c r="E6" s="1378"/>
      <c r="F6" s="1378"/>
      <c r="G6" s="1378"/>
      <c r="H6" s="1378"/>
      <c r="I6" s="1378"/>
    </row>
    <row r="7" spans="1:21" ht="27" customHeight="1">
      <c r="A7" s="5" t="s">
        <v>42</v>
      </c>
      <c r="B7" s="5"/>
      <c r="C7" s="5"/>
      <c r="D7" s="5"/>
      <c r="E7" s="5"/>
      <c r="F7" s="5"/>
      <c r="G7" s="5"/>
      <c r="H7" s="5"/>
      <c r="I7" s="5"/>
    </row>
    <row r="8" spans="1:21" ht="22.5" customHeight="1">
      <c r="A8" s="1373" t="s">
        <v>403</v>
      </c>
      <c r="B8" s="1373"/>
      <c r="C8" s="1373"/>
      <c r="D8" s="1373"/>
      <c r="E8" s="1373"/>
      <c r="F8" s="1373"/>
      <c r="G8" s="1373"/>
      <c r="H8" s="1373"/>
      <c r="I8" s="1373"/>
    </row>
    <row r="9" spans="1:21" ht="22.5" customHeight="1">
      <c r="A9" s="60" t="s">
        <v>404</v>
      </c>
      <c r="B9" s="10"/>
      <c r="C9" s="10"/>
      <c r="D9" s="10"/>
      <c r="E9" s="10"/>
      <c r="F9" s="10"/>
      <c r="G9" s="10"/>
      <c r="H9" s="10"/>
      <c r="I9" s="10"/>
    </row>
    <row r="10" spans="1:21" ht="22.5" customHeight="1">
      <c r="A10" s="1372" t="s">
        <v>332</v>
      </c>
      <c r="B10" s="1372"/>
      <c r="C10" s="1372"/>
      <c r="D10" s="1372"/>
      <c r="E10" s="1372"/>
      <c r="F10" s="1372"/>
      <c r="G10" s="1372"/>
      <c r="H10" s="1372"/>
      <c r="I10" s="1372"/>
    </row>
    <row r="11" spans="1:21" ht="22.5" customHeight="1">
      <c r="A11" s="60" t="s">
        <v>405</v>
      </c>
      <c r="B11" s="10"/>
      <c r="C11" s="10"/>
      <c r="D11" s="10"/>
      <c r="E11" s="10"/>
      <c r="F11" s="10"/>
      <c r="G11" s="10"/>
      <c r="H11" s="10"/>
      <c r="I11" s="10"/>
    </row>
    <row r="12" spans="1:21" ht="54" customHeight="1">
      <c r="A12" s="1374" t="s">
        <v>408</v>
      </c>
      <c r="B12" s="1374"/>
      <c r="C12" s="1374"/>
      <c r="D12" s="1374"/>
      <c r="E12" s="1374"/>
      <c r="F12" s="1374"/>
      <c r="G12" s="1374"/>
      <c r="H12" s="1374"/>
      <c r="I12" s="1374"/>
    </row>
    <row r="13" spans="1:21" ht="22.5" customHeight="1">
      <c r="A13" s="1372" t="s">
        <v>438</v>
      </c>
      <c r="B13" s="1372"/>
      <c r="C13" s="1372"/>
      <c r="D13" s="1372"/>
      <c r="E13" s="1372"/>
      <c r="F13" s="1372"/>
      <c r="G13" s="1372"/>
      <c r="H13" s="1372"/>
      <c r="I13" s="1372"/>
    </row>
    <row r="14" spans="1:21" ht="22.5" customHeight="1">
      <c r="A14" s="60" t="s">
        <v>406</v>
      </c>
      <c r="B14" s="5"/>
      <c r="C14" s="5"/>
      <c r="D14" s="5"/>
      <c r="E14" s="5"/>
      <c r="F14" s="5"/>
      <c r="G14" s="5"/>
      <c r="H14" s="5"/>
      <c r="I14" s="5"/>
    </row>
    <row r="15" spans="1:21" ht="22.5" customHeight="1">
      <c r="A15" s="1372" t="s">
        <v>439</v>
      </c>
      <c r="B15" s="1372"/>
      <c r="C15" s="1372"/>
      <c r="D15" s="1372"/>
      <c r="E15" s="1372"/>
      <c r="F15" s="1372"/>
      <c r="G15" s="1372"/>
      <c r="H15" s="1372"/>
      <c r="I15" s="1372"/>
    </row>
    <row r="16" spans="1:21" ht="22.5" customHeight="1">
      <c r="A16" s="8"/>
      <c r="B16" s="5"/>
      <c r="C16" s="5"/>
      <c r="D16" s="5"/>
      <c r="E16" s="5"/>
      <c r="F16" s="5"/>
      <c r="G16" s="5"/>
      <c r="H16" s="5"/>
      <c r="I16" s="5"/>
    </row>
    <row r="17" spans="1:21" ht="45" customHeight="1">
      <c r="A17" s="5" t="s">
        <v>61</v>
      </c>
      <c r="B17" s="5"/>
      <c r="C17" s="5"/>
      <c r="D17" s="51"/>
      <c r="E17" s="52"/>
      <c r="F17" s="52"/>
      <c r="G17" s="52"/>
      <c r="H17" s="52"/>
      <c r="I17" s="52"/>
      <c r="J17" s="52"/>
      <c r="K17" s="52"/>
      <c r="L17" s="52"/>
      <c r="M17" s="52"/>
      <c r="N17" s="52"/>
      <c r="O17" s="52"/>
      <c r="P17" s="52"/>
      <c r="Q17" s="52"/>
      <c r="R17" s="52"/>
      <c r="S17" s="52"/>
      <c r="T17" s="52"/>
      <c r="U17" s="52"/>
    </row>
    <row r="18" spans="1:21" ht="22.5" customHeight="1">
      <c r="A18" s="31" t="s">
        <v>298</v>
      </c>
      <c r="B18" s="5"/>
      <c r="C18" s="5"/>
      <c r="D18" s="5"/>
      <c r="E18" s="5"/>
      <c r="F18" s="5"/>
      <c r="G18" s="5"/>
      <c r="H18" s="5"/>
      <c r="I18" s="5"/>
    </row>
    <row r="19" spans="1:21" ht="18.75" customHeight="1">
      <c r="A19" s="1373" t="s">
        <v>402</v>
      </c>
      <c r="B19" s="1373"/>
      <c r="C19" s="1373"/>
      <c r="D19" s="1373"/>
      <c r="E19" s="1373"/>
      <c r="F19" s="1373"/>
      <c r="G19" s="1373"/>
      <c r="H19" s="1373"/>
      <c r="I19" s="1373"/>
      <c r="J19" s="9"/>
      <c r="K19" s="9"/>
      <c r="L19" s="9"/>
      <c r="M19" s="9"/>
      <c r="N19" s="9"/>
      <c r="O19" s="9"/>
      <c r="P19" s="9"/>
      <c r="Q19" s="9"/>
      <c r="R19" s="9"/>
      <c r="S19" s="9"/>
      <c r="T19" s="9"/>
      <c r="U19" s="9"/>
    </row>
    <row r="20" spans="1:21" ht="5.0999999999999996" customHeight="1">
      <c r="A20" s="30"/>
      <c r="B20" s="30"/>
      <c r="C20" s="30"/>
      <c r="D20" s="30"/>
      <c r="E20" s="30"/>
      <c r="F20" s="30"/>
      <c r="G20" s="30"/>
      <c r="H20" s="30"/>
      <c r="I20" s="30"/>
      <c r="J20" s="9"/>
      <c r="K20" s="9"/>
      <c r="L20" s="9"/>
      <c r="M20" s="9"/>
      <c r="N20" s="9"/>
      <c r="O20" s="9"/>
      <c r="P20" s="9"/>
      <c r="Q20" s="9"/>
      <c r="R20" s="9"/>
      <c r="S20" s="9"/>
      <c r="T20" s="9"/>
      <c r="U20" s="9"/>
    </row>
    <row r="21" spans="1:21" ht="18.75" customHeight="1">
      <c r="A21" s="30"/>
      <c r="B21" s="1379" t="s">
        <v>440</v>
      </c>
      <c r="C21" s="1379"/>
      <c r="D21" s="1379" t="s">
        <v>310</v>
      </c>
      <c r="E21" s="1379"/>
      <c r="F21" s="1379"/>
      <c r="G21" s="1379"/>
      <c r="H21" s="1379"/>
      <c r="I21" s="1379"/>
      <c r="J21" s="9"/>
      <c r="K21" s="9"/>
      <c r="L21" s="9"/>
      <c r="M21" s="9"/>
      <c r="N21" s="9"/>
      <c r="O21" s="9"/>
      <c r="P21" s="9"/>
      <c r="Q21" s="9"/>
      <c r="R21" s="9"/>
      <c r="S21" s="9"/>
      <c r="T21" s="9"/>
      <c r="U21" s="9"/>
    </row>
    <row r="22" spans="1:21" ht="18.75" customHeight="1">
      <c r="A22" s="30"/>
      <c r="B22" s="1379"/>
      <c r="C22" s="1379"/>
      <c r="D22" s="1380" t="s">
        <v>302</v>
      </c>
      <c r="E22" s="1380"/>
      <c r="F22" s="1380" t="s">
        <v>302</v>
      </c>
      <c r="G22" s="1380"/>
      <c r="H22" s="1380" t="s">
        <v>302</v>
      </c>
      <c r="I22" s="1380"/>
      <c r="J22" s="9"/>
      <c r="K22" s="9"/>
      <c r="L22" s="9"/>
      <c r="M22" s="9"/>
      <c r="N22" s="9"/>
      <c r="O22" s="9"/>
      <c r="P22" s="9"/>
      <c r="Q22" s="9"/>
      <c r="R22" s="9"/>
      <c r="S22" s="9"/>
      <c r="T22" s="9"/>
      <c r="U22" s="9"/>
    </row>
    <row r="23" spans="1:21" ht="18.75" customHeight="1">
      <c r="A23" s="30"/>
      <c r="B23" s="1384" t="s">
        <v>299</v>
      </c>
      <c r="C23" s="1384"/>
      <c r="D23" s="1383"/>
      <c r="E23" s="1383"/>
      <c r="F23" s="1383"/>
      <c r="G23" s="1383"/>
      <c r="H23" s="1383"/>
      <c r="I23" s="1383"/>
      <c r="J23" s="9"/>
      <c r="K23" s="9"/>
      <c r="L23" s="9"/>
      <c r="M23" s="9"/>
      <c r="N23" s="9"/>
      <c r="O23" s="9"/>
      <c r="P23" s="9"/>
      <c r="Q23" s="9"/>
      <c r="R23" s="9"/>
      <c r="S23" s="9"/>
      <c r="T23" s="9"/>
      <c r="U23" s="9"/>
    </row>
    <row r="24" spans="1:21" ht="18.75" customHeight="1">
      <c r="A24" s="30"/>
      <c r="B24" s="1384" t="s">
        <v>300</v>
      </c>
      <c r="C24" s="1384"/>
      <c r="D24" s="1383"/>
      <c r="E24" s="1383"/>
      <c r="F24" s="1383"/>
      <c r="G24" s="1383"/>
      <c r="H24" s="1383"/>
      <c r="I24" s="1383"/>
      <c r="J24" s="9"/>
      <c r="K24" s="9"/>
      <c r="L24" s="9"/>
      <c r="M24" s="9"/>
      <c r="N24" s="9"/>
      <c r="O24" s="9"/>
      <c r="P24" s="9"/>
      <c r="Q24" s="9"/>
      <c r="R24" s="9"/>
      <c r="S24" s="9"/>
      <c r="T24" s="9"/>
      <c r="U24" s="9"/>
    </row>
    <row r="25" spans="1:21" ht="18.75" customHeight="1">
      <c r="A25" s="30"/>
      <c r="B25" s="1384" t="s">
        <v>301</v>
      </c>
      <c r="C25" s="1384"/>
      <c r="D25" s="1383"/>
      <c r="E25" s="1383"/>
      <c r="F25" s="1383"/>
      <c r="G25" s="1383"/>
      <c r="H25" s="1383"/>
      <c r="I25" s="1383"/>
      <c r="J25" s="9"/>
      <c r="K25" s="9"/>
      <c r="L25" s="9"/>
      <c r="M25" s="9"/>
      <c r="N25" s="9"/>
      <c r="O25" s="9"/>
      <c r="P25" s="9"/>
      <c r="Q25" s="9"/>
      <c r="R25" s="9"/>
      <c r="S25" s="9"/>
      <c r="T25" s="9"/>
      <c r="U25" s="9"/>
    </row>
    <row r="26" spans="1:21" ht="5.0999999999999996" customHeight="1">
      <c r="A26" s="30"/>
      <c r="B26" s="30"/>
      <c r="C26" s="30"/>
      <c r="D26" s="30"/>
      <c r="E26" s="30"/>
      <c r="F26" s="30"/>
      <c r="G26" s="30"/>
      <c r="H26" s="30"/>
      <c r="I26" s="30"/>
      <c r="J26" s="9"/>
      <c r="K26" s="9"/>
      <c r="L26" s="9"/>
      <c r="M26" s="9"/>
      <c r="N26" s="9"/>
      <c r="O26" s="9"/>
      <c r="P26" s="9"/>
      <c r="Q26" s="9"/>
      <c r="R26" s="9"/>
      <c r="S26" s="9"/>
      <c r="T26" s="9"/>
      <c r="U26" s="9"/>
    </row>
    <row r="27" spans="1:21" ht="18.75" customHeight="1">
      <c r="A27" s="30"/>
      <c r="B27" s="1379" t="s">
        <v>440</v>
      </c>
      <c r="C27" s="1379"/>
      <c r="D27" s="1379" t="s">
        <v>310</v>
      </c>
      <c r="E27" s="1379"/>
      <c r="F27" s="1379"/>
      <c r="G27" s="1379"/>
      <c r="H27" s="1379"/>
      <c r="I27" s="1379"/>
      <c r="J27" s="9"/>
      <c r="K27" s="9"/>
      <c r="L27" s="9"/>
      <c r="M27" s="9"/>
      <c r="N27" s="9"/>
      <c r="O27" s="9"/>
      <c r="P27" s="9"/>
      <c r="Q27" s="9"/>
      <c r="R27" s="9"/>
      <c r="S27" s="9"/>
      <c r="T27" s="9"/>
      <c r="U27" s="9"/>
    </row>
    <row r="28" spans="1:21" ht="18.75" customHeight="1">
      <c r="A28" s="30"/>
      <c r="B28" s="1379"/>
      <c r="C28" s="1379"/>
      <c r="D28" s="1381" t="str">
        <f>D22</f>
        <v>平成　年　月</v>
      </c>
      <c r="E28" s="1382"/>
      <c r="F28" s="1381" t="str">
        <f>F22</f>
        <v>平成　年　月</v>
      </c>
      <c r="G28" s="1382"/>
      <c r="H28" s="1381" t="str">
        <f>H22</f>
        <v>平成　年　月</v>
      </c>
      <c r="I28" s="1382"/>
      <c r="J28" s="9"/>
      <c r="K28" s="9"/>
      <c r="L28" s="9"/>
      <c r="M28" s="9"/>
      <c r="N28" s="9"/>
      <c r="O28" s="9"/>
      <c r="P28" s="9"/>
      <c r="Q28" s="9"/>
      <c r="R28" s="9"/>
      <c r="S28" s="9"/>
      <c r="T28" s="9"/>
      <c r="U28" s="9"/>
    </row>
    <row r="29" spans="1:21" ht="18.75" customHeight="1">
      <c r="A29" s="30"/>
      <c r="B29" s="1387" t="s">
        <v>303</v>
      </c>
      <c r="C29" s="1387"/>
      <c r="D29" s="1383"/>
      <c r="E29" s="1383"/>
      <c r="F29" s="1383"/>
      <c r="G29" s="1383"/>
      <c r="H29" s="1383"/>
      <c r="I29" s="1383"/>
      <c r="J29" s="9"/>
      <c r="K29" s="9"/>
      <c r="L29" s="9"/>
      <c r="M29" s="9"/>
      <c r="N29" s="9"/>
      <c r="O29" s="9"/>
      <c r="P29" s="9"/>
      <c r="Q29" s="9"/>
      <c r="R29" s="9"/>
      <c r="S29" s="9"/>
      <c r="T29" s="9"/>
      <c r="U29" s="9"/>
    </row>
    <row r="30" spans="1:21" ht="18.75" customHeight="1">
      <c r="A30" s="30"/>
      <c r="B30" s="1387" t="s">
        <v>304</v>
      </c>
      <c r="C30" s="1387"/>
      <c r="D30" s="1383"/>
      <c r="E30" s="1383"/>
      <c r="F30" s="1383"/>
      <c r="G30" s="1383"/>
      <c r="H30" s="1383"/>
      <c r="I30" s="1383"/>
      <c r="J30" s="9"/>
      <c r="K30" s="9"/>
      <c r="L30" s="9"/>
      <c r="M30" s="9"/>
      <c r="N30" s="9"/>
      <c r="O30" s="9"/>
      <c r="P30" s="9"/>
      <c r="Q30" s="9"/>
      <c r="R30" s="9"/>
      <c r="S30" s="9"/>
      <c r="T30" s="9"/>
      <c r="U30" s="9"/>
    </row>
    <row r="31" spans="1:21" ht="18.75" customHeight="1">
      <c r="A31" s="30"/>
      <c r="B31" s="1387" t="s">
        <v>305</v>
      </c>
      <c r="C31" s="1387"/>
      <c r="D31" s="1383"/>
      <c r="E31" s="1383"/>
      <c r="F31" s="1383"/>
      <c r="G31" s="1383"/>
      <c r="H31" s="1383"/>
      <c r="I31" s="1383"/>
      <c r="J31" s="9"/>
      <c r="K31" s="9"/>
      <c r="L31" s="9"/>
      <c r="M31" s="9"/>
      <c r="N31" s="9"/>
      <c r="O31" s="9"/>
      <c r="P31" s="9"/>
      <c r="Q31" s="9"/>
      <c r="R31" s="9"/>
      <c r="S31" s="9"/>
      <c r="T31" s="9"/>
      <c r="U31" s="9"/>
    </row>
    <row r="32" spans="1:21" ht="18.75" customHeight="1">
      <c r="A32" s="30"/>
      <c r="B32" s="1387" t="s">
        <v>306</v>
      </c>
      <c r="C32" s="1387"/>
      <c r="D32" s="1383"/>
      <c r="E32" s="1383"/>
      <c r="F32" s="1383"/>
      <c r="G32" s="1383"/>
      <c r="H32" s="1383"/>
      <c r="I32" s="1383"/>
      <c r="J32" s="9"/>
      <c r="K32" s="9"/>
      <c r="L32" s="9"/>
      <c r="M32" s="9"/>
      <c r="N32" s="9"/>
      <c r="O32" s="9"/>
      <c r="P32" s="9"/>
      <c r="Q32" s="9"/>
      <c r="R32" s="9"/>
      <c r="S32" s="9"/>
      <c r="T32" s="9"/>
      <c r="U32" s="9"/>
    </row>
    <row r="33" spans="1:21" ht="18.75" customHeight="1">
      <c r="A33" s="30"/>
      <c r="B33" s="254" t="s">
        <v>938</v>
      </c>
      <c r="C33" s="30"/>
      <c r="D33" s="30"/>
      <c r="E33" s="30"/>
      <c r="F33" s="30"/>
      <c r="G33" s="30"/>
      <c r="H33" s="30"/>
      <c r="I33" s="30"/>
      <c r="J33" s="9"/>
      <c r="K33" s="9"/>
      <c r="L33" s="9"/>
      <c r="M33" s="9"/>
      <c r="N33" s="9"/>
      <c r="O33" s="9"/>
      <c r="P33" s="9"/>
      <c r="Q33" s="9"/>
      <c r="R33" s="9"/>
      <c r="S33" s="9"/>
      <c r="T33" s="9"/>
      <c r="U33" s="9"/>
    </row>
    <row r="34" spans="1:21" ht="18.75" customHeight="1">
      <c r="A34" s="248"/>
      <c r="B34" s="254"/>
      <c r="C34" s="248"/>
      <c r="D34" s="248"/>
      <c r="E34" s="248"/>
      <c r="F34" s="248"/>
      <c r="G34" s="248"/>
      <c r="H34" s="248"/>
      <c r="I34" s="248"/>
      <c r="J34" s="9"/>
      <c r="K34" s="9"/>
      <c r="L34" s="9"/>
      <c r="M34" s="9"/>
      <c r="N34" s="9"/>
      <c r="O34" s="9"/>
      <c r="P34" s="9"/>
      <c r="Q34" s="9"/>
      <c r="R34" s="9"/>
      <c r="S34" s="9"/>
      <c r="T34" s="9"/>
      <c r="U34" s="9"/>
    </row>
    <row r="35" spans="1:21" ht="18.75" customHeight="1">
      <c r="A35" s="248"/>
      <c r="B35" s="254"/>
      <c r="C35" s="248"/>
      <c r="D35" s="248"/>
      <c r="E35" s="248"/>
      <c r="F35" s="248"/>
      <c r="G35" s="248"/>
      <c r="H35" s="248"/>
      <c r="I35" s="248"/>
      <c r="J35" s="9"/>
      <c r="K35" s="9"/>
      <c r="L35" s="9"/>
      <c r="M35" s="9"/>
      <c r="N35" s="9"/>
      <c r="O35" s="9"/>
      <c r="P35" s="9"/>
      <c r="Q35" s="9"/>
      <c r="R35" s="9"/>
      <c r="S35" s="9"/>
      <c r="T35" s="9"/>
      <c r="U35" s="9"/>
    </row>
    <row r="36" spans="1:21" ht="22.5" customHeight="1">
      <c r="A36" s="29"/>
      <c r="B36" s="29"/>
      <c r="C36" s="29"/>
      <c r="D36" s="29"/>
      <c r="E36" s="29"/>
      <c r="F36" s="29"/>
      <c r="G36" s="1388" t="s">
        <v>307</v>
      </c>
      <c r="H36" s="1388"/>
      <c r="I36" s="1388"/>
    </row>
    <row r="37" spans="1:21" ht="15.75">
      <c r="A37" s="1375" t="s">
        <v>435</v>
      </c>
      <c r="B37" s="1375"/>
      <c r="C37" s="1375"/>
      <c r="D37" s="1375"/>
      <c r="E37" s="1375"/>
      <c r="F37" s="1375"/>
      <c r="G37" s="1375"/>
      <c r="H37" s="1375"/>
      <c r="I37" s="1375"/>
    </row>
    <row r="38" spans="1:21" ht="15.75">
      <c r="A38" s="57"/>
      <c r="B38" s="57"/>
      <c r="C38" s="57"/>
      <c r="D38" s="57"/>
      <c r="E38" s="57"/>
      <c r="F38" s="57"/>
      <c r="G38" s="57"/>
      <c r="H38" s="57"/>
      <c r="I38" s="57"/>
    </row>
    <row r="39" spans="1:21" ht="27" customHeight="1">
      <c r="A39" s="1263" t="s">
        <v>336</v>
      </c>
      <c r="B39" s="1263"/>
      <c r="C39" s="5"/>
      <c r="D39" s="5"/>
      <c r="E39" s="5"/>
      <c r="F39" s="5"/>
      <c r="G39" s="5"/>
      <c r="H39" s="5"/>
      <c r="I39" s="5"/>
    </row>
    <row r="40" spans="1:21" ht="22.5" customHeight="1">
      <c r="A40" s="31" t="s">
        <v>632</v>
      </c>
      <c r="B40" s="5"/>
      <c r="C40" s="5"/>
      <c r="D40" s="5"/>
      <c r="E40" s="5"/>
      <c r="F40" s="5"/>
      <c r="G40" s="5"/>
      <c r="H40" s="5"/>
      <c r="I40" s="5"/>
    </row>
    <row r="41" spans="1:21" ht="18.75" customHeight="1">
      <c r="A41" s="1373" t="s">
        <v>401</v>
      </c>
      <c r="B41" s="1373"/>
      <c r="C41" s="1373"/>
      <c r="D41" s="1373"/>
      <c r="E41" s="1373"/>
      <c r="F41" s="1373"/>
      <c r="G41" s="1373"/>
      <c r="H41" s="1373"/>
      <c r="I41" s="1373"/>
      <c r="J41" s="9"/>
      <c r="K41" s="9"/>
      <c r="L41" s="9"/>
      <c r="M41" s="9"/>
      <c r="N41" s="9"/>
      <c r="O41" s="9"/>
      <c r="P41" s="9"/>
      <c r="Q41" s="9"/>
      <c r="R41" s="9"/>
      <c r="S41" s="9"/>
      <c r="T41" s="9"/>
      <c r="U41" s="9"/>
    </row>
    <row r="42" spans="1:21" ht="5.0999999999999996" customHeight="1">
      <c r="A42" s="30"/>
      <c r="B42" s="30"/>
      <c r="C42" s="30"/>
      <c r="D42" s="30"/>
      <c r="E42" s="30"/>
      <c r="F42" s="30"/>
      <c r="G42" s="30"/>
      <c r="H42" s="30"/>
      <c r="I42" s="30"/>
      <c r="J42" s="9"/>
      <c r="K42" s="9"/>
      <c r="L42" s="9"/>
      <c r="M42" s="9"/>
      <c r="N42" s="9"/>
      <c r="O42" s="9"/>
      <c r="P42" s="9"/>
      <c r="Q42" s="9"/>
      <c r="R42" s="9"/>
      <c r="S42" s="9"/>
      <c r="T42" s="9"/>
      <c r="U42" s="9"/>
    </row>
    <row r="43" spans="1:21" ht="18.75" customHeight="1">
      <c r="A43" s="30"/>
      <c r="B43" s="1379" t="s">
        <v>440</v>
      </c>
      <c r="C43" s="1379"/>
      <c r="D43" s="1379" t="s">
        <v>310</v>
      </c>
      <c r="E43" s="1379"/>
      <c r="F43" s="1379"/>
      <c r="G43" s="1379"/>
      <c r="H43" s="1379"/>
      <c r="I43" s="1379"/>
      <c r="J43" s="9"/>
      <c r="K43" s="9"/>
      <c r="L43" s="9"/>
      <c r="M43" s="9"/>
      <c r="N43" s="9"/>
      <c r="O43" s="9"/>
      <c r="P43" s="9"/>
      <c r="Q43" s="9"/>
      <c r="R43" s="9"/>
      <c r="S43" s="9"/>
      <c r="T43" s="9"/>
      <c r="U43" s="9"/>
    </row>
    <row r="44" spans="1:21" ht="18.75" customHeight="1">
      <c r="A44" s="30"/>
      <c r="B44" s="1379"/>
      <c r="C44" s="1379"/>
      <c r="D44" s="1389" t="str">
        <f>D22</f>
        <v>平成　年　月</v>
      </c>
      <c r="E44" s="1389"/>
      <c r="F44" s="1389" t="str">
        <f>F22</f>
        <v>平成　年　月</v>
      </c>
      <c r="G44" s="1389"/>
      <c r="H44" s="1389" t="str">
        <f>H22</f>
        <v>平成　年　月</v>
      </c>
      <c r="I44" s="1389"/>
      <c r="J44" s="9"/>
      <c r="K44" s="9"/>
      <c r="L44" s="9"/>
      <c r="M44" s="9"/>
      <c r="N44" s="9"/>
      <c r="O44" s="9"/>
      <c r="P44" s="9"/>
      <c r="Q44" s="9"/>
      <c r="R44" s="9"/>
      <c r="S44" s="9"/>
      <c r="T44" s="9"/>
      <c r="U44" s="9"/>
    </row>
    <row r="45" spans="1:21" ht="18.75" customHeight="1">
      <c r="A45" s="30"/>
      <c r="B45" s="1384" t="s">
        <v>308</v>
      </c>
      <c r="C45" s="1384"/>
      <c r="D45" s="1386">
        <f>SUM(D46:E47)</f>
        <v>0</v>
      </c>
      <c r="E45" s="1386"/>
      <c r="F45" s="1386">
        <f>SUM(F46:G47)</f>
        <v>0</v>
      </c>
      <c r="G45" s="1386"/>
      <c r="H45" s="1386">
        <f>SUM(H46:I47)</f>
        <v>0</v>
      </c>
      <c r="I45" s="1386"/>
      <c r="J45" s="9"/>
      <c r="K45" s="9"/>
      <c r="L45" s="9"/>
      <c r="M45" s="9"/>
      <c r="N45" s="9"/>
      <c r="O45" s="9"/>
      <c r="P45" s="9"/>
      <c r="Q45" s="9"/>
      <c r="R45" s="9"/>
      <c r="S45" s="9"/>
      <c r="T45" s="9"/>
      <c r="U45" s="9"/>
    </row>
    <row r="46" spans="1:21" ht="36" customHeight="1">
      <c r="A46" s="30"/>
      <c r="B46" s="1385" t="s">
        <v>413</v>
      </c>
      <c r="C46" s="1385"/>
      <c r="D46" s="1383"/>
      <c r="E46" s="1383"/>
      <c r="F46" s="1383"/>
      <c r="G46" s="1383"/>
      <c r="H46" s="1383"/>
      <c r="I46" s="1383"/>
      <c r="J46" s="9"/>
      <c r="K46" s="9"/>
      <c r="L46" s="9"/>
      <c r="M46" s="9"/>
      <c r="N46" s="9"/>
      <c r="O46" s="9"/>
      <c r="P46" s="9"/>
      <c r="Q46" s="9"/>
      <c r="R46" s="9"/>
      <c r="S46" s="9"/>
      <c r="T46" s="9"/>
      <c r="U46" s="9"/>
    </row>
    <row r="47" spans="1:21" ht="36" customHeight="1">
      <c r="A47" s="30"/>
      <c r="B47" s="1385" t="s">
        <v>414</v>
      </c>
      <c r="C47" s="1385"/>
      <c r="D47" s="1383"/>
      <c r="E47" s="1383"/>
      <c r="F47" s="1383"/>
      <c r="G47" s="1383"/>
      <c r="H47" s="1383"/>
      <c r="I47" s="1383"/>
      <c r="J47" s="9"/>
      <c r="K47" s="9"/>
      <c r="L47" s="9"/>
      <c r="M47" s="9"/>
      <c r="N47" s="9"/>
      <c r="O47" s="9"/>
      <c r="P47" s="9"/>
      <c r="Q47" s="9"/>
      <c r="R47" s="9"/>
      <c r="S47" s="9"/>
      <c r="T47" s="9"/>
      <c r="U47" s="9"/>
    </row>
    <row r="48" spans="1:21" ht="36" customHeight="1">
      <c r="A48" s="30"/>
      <c r="B48" s="1384" t="s">
        <v>415</v>
      </c>
      <c r="C48" s="1384"/>
      <c r="D48" s="1383"/>
      <c r="E48" s="1383"/>
      <c r="F48" s="1383"/>
      <c r="G48" s="1383"/>
      <c r="H48" s="1383"/>
      <c r="I48" s="1383"/>
      <c r="J48" s="9"/>
      <c r="K48" s="9"/>
      <c r="L48" s="9"/>
      <c r="M48" s="9"/>
      <c r="N48" s="9"/>
      <c r="O48" s="9"/>
      <c r="P48" s="9"/>
      <c r="Q48" s="9"/>
      <c r="R48" s="9"/>
      <c r="S48" s="9"/>
      <c r="T48" s="9"/>
      <c r="U48" s="9"/>
    </row>
    <row r="49" spans="1:21" ht="36" customHeight="1">
      <c r="A49" s="30"/>
      <c r="B49" s="1384" t="s">
        <v>416</v>
      </c>
      <c r="C49" s="1384"/>
      <c r="D49" s="1383"/>
      <c r="E49" s="1383"/>
      <c r="F49" s="1383"/>
      <c r="G49" s="1383"/>
      <c r="H49" s="1383"/>
      <c r="I49" s="1383"/>
      <c r="J49" s="9"/>
      <c r="K49" s="9"/>
      <c r="L49" s="9"/>
      <c r="M49" s="9"/>
      <c r="N49" s="9"/>
      <c r="O49" s="9"/>
      <c r="P49" s="9"/>
      <c r="Q49" s="9"/>
      <c r="R49" s="9"/>
      <c r="S49" s="9"/>
      <c r="T49" s="9"/>
      <c r="U49" s="9"/>
    </row>
    <row r="50" spans="1:21" ht="5.0999999999999996" customHeight="1">
      <c r="A50" s="30"/>
      <c r="B50" s="30"/>
      <c r="C50" s="30"/>
      <c r="D50" s="30"/>
      <c r="E50" s="30"/>
      <c r="F50" s="30"/>
      <c r="G50" s="30"/>
      <c r="H50" s="248"/>
      <c r="I50" s="30"/>
      <c r="J50" s="9"/>
      <c r="K50" s="9"/>
      <c r="L50" s="9"/>
      <c r="M50" s="9"/>
      <c r="N50" s="9"/>
      <c r="O50" s="9"/>
      <c r="P50" s="9"/>
      <c r="Q50" s="9"/>
      <c r="R50" s="9"/>
      <c r="S50" s="9"/>
      <c r="T50" s="9"/>
      <c r="U50" s="9"/>
    </row>
    <row r="51" spans="1:21" ht="18.75" customHeight="1">
      <c r="A51" s="30"/>
      <c r="B51" s="1379" t="s">
        <v>440</v>
      </c>
      <c r="C51" s="1379"/>
      <c r="D51" s="1379" t="s">
        <v>310</v>
      </c>
      <c r="E51" s="1379"/>
      <c r="F51" s="1379"/>
      <c r="G51" s="1379"/>
      <c r="H51" s="1379"/>
      <c r="I51" s="1379"/>
      <c r="J51" s="9"/>
      <c r="K51" s="9"/>
      <c r="L51" s="9"/>
      <c r="M51" s="9"/>
      <c r="N51" s="9"/>
      <c r="O51" s="9"/>
      <c r="P51" s="9"/>
      <c r="Q51" s="9"/>
      <c r="R51" s="9"/>
      <c r="S51" s="9"/>
      <c r="T51" s="9"/>
      <c r="U51" s="9"/>
    </row>
    <row r="52" spans="1:21" ht="18.75" customHeight="1">
      <c r="A52" s="30"/>
      <c r="B52" s="1379"/>
      <c r="C52" s="1379"/>
      <c r="D52" s="1381" t="str">
        <f>D22</f>
        <v>平成　年　月</v>
      </c>
      <c r="E52" s="1382"/>
      <c r="F52" s="1381" t="str">
        <f>F22</f>
        <v>平成　年　月</v>
      </c>
      <c r="G52" s="1382"/>
      <c r="H52" s="1381" t="str">
        <f>H22</f>
        <v>平成　年　月</v>
      </c>
      <c r="I52" s="1382"/>
      <c r="J52" s="9"/>
      <c r="K52" s="9"/>
      <c r="L52" s="9"/>
      <c r="M52" s="9"/>
      <c r="N52" s="9"/>
      <c r="O52" s="9"/>
      <c r="P52" s="9"/>
      <c r="Q52" s="9"/>
      <c r="R52" s="9"/>
      <c r="S52" s="9"/>
      <c r="T52" s="9"/>
      <c r="U52" s="9"/>
    </row>
    <row r="53" spans="1:21" ht="18.75" customHeight="1">
      <c r="A53" s="30"/>
      <c r="B53" s="1390" t="s">
        <v>309</v>
      </c>
      <c r="C53" s="1390"/>
      <c r="D53" s="1383"/>
      <c r="E53" s="1383"/>
      <c r="F53" s="1383"/>
      <c r="G53" s="1383"/>
      <c r="H53" s="1383"/>
      <c r="I53" s="1383"/>
      <c r="J53" s="9"/>
      <c r="K53" s="9"/>
      <c r="L53" s="9"/>
      <c r="M53" s="9"/>
      <c r="N53" s="9"/>
      <c r="O53" s="9"/>
      <c r="P53" s="9"/>
      <c r="Q53" s="9"/>
      <c r="R53" s="9"/>
      <c r="S53" s="9"/>
      <c r="T53" s="9"/>
      <c r="U53" s="9"/>
    </row>
    <row r="54" spans="1:21" ht="15.75">
      <c r="B54" s="254" t="s">
        <v>938</v>
      </c>
    </row>
  </sheetData>
  <sheetProtection sheet="1" objects="1" scenarios="1" formatCells="0" formatColumns="0" formatRows="0"/>
  <mergeCells count="86">
    <mergeCell ref="B48:C48"/>
    <mergeCell ref="D48:E48"/>
    <mergeCell ref="F48:G48"/>
    <mergeCell ref="H48:I48"/>
    <mergeCell ref="B47:C47"/>
    <mergeCell ref="D47:E47"/>
    <mergeCell ref="F47:G47"/>
    <mergeCell ref="H47:I47"/>
    <mergeCell ref="B53:C53"/>
    <mergeCell ref="D53:E53"/>
    <mergeCell ref="F53:G53"/>
    <mergeCell ref="H53:I53"/>
    <mergeCell ref="B49:C49"/>
    <mergeCell ref="D49:E49"/>
    <mergeCell ref="F49:G49"/>
    <mergeCell ref="H49:I49"/>
    <mergeCell ref="B51:C52"/>
    <mergeCell ref="D51:I51"/>
    <mergeCell ref="D52:E52"/>
    <mergeCell ref="F52:G52"/>
    <mergeCell ref="H52:I52"/>
    <mergeCell ref="G36:I36"/>
    <mergeCell ref="A37:I37"/>
    <mergeCell ref="A41:I41"/>
    <mergeCell ref="B43:C44"/>
    <mergeCell ref="D43:I43"/>
    <mergeCell ref="D44:E44"/>
    <mergeCell ref="A39:B39"/>
    <mergeCell ref="F44:G44"/>
    <mergeCell ref="H44:I44"/>
    <mergeCell ref="B29:C29"/>
    <mergeCell ref="D29:E29"/>
    <mergeCell ref="F29:G29"/>
    <mergeCell ref="H29:I29"/>
    <mergeCell ref="B31:C31"/>
    <mergeCell ref="D31:E31"/>
    <mergeCell ref="F30:G30"/>
    <mergeCell ref="H30:I30"/>
    <mergeCell ref="H31:I31"/>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B21:C22"/>
    <mergeCell ref="D21:I21"/>
    <mergeCell ref="D22:E22"/>
    <mergeCell ref="F22:G22"/>
    <mergeCell ref="H22:I22"/>
    <mergeCell ref="A1:I1"/>
    <mergeCell ref="A3:G3"/>
    <mergeCell ref="H3:I3"/>
    <mergeCell ref="A6:I6"/>
    <mergeCell ref="A8:I8"/>
    <mergeCell ref="A15:I15"/>
    <mergeCell ref="A19:I19"/>
    <mergeCell ref="A12:I12"/>
    <mergeCell ref="A10:I10"/>
    <mergeCell ref="A13:I13"/>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5" zoomScaleNormal="85" zoomScaleSheetLayoutView="85" workbookViewId="0">
      <selection activeCell="J1" sqref="J1"/>
    </sheetView>
  </sheetViews>
  <sheetFormatPr defaultRowHeight="13.5"/>
  <cols>
    <col min="1" max="16384" width="9" style="18"/>
  </cols>
  <sheetData>
    <row r="1" spans="1:9" ht="15.75">
      <c r="A1" s="768" t="s">
        <v>454</v>
      </c>
      <c r="B1" s="768"/>
      <c r="C1" s="768"/>
      <c r="D1" s="768"/>
      <c r="E1" s="768"/>
      <c r="F1" s="768"/>
      <c r="G1" s="768"/>
      <c r="H1" s="768"/>
      <c r="I1" s="768"/>
    </row>
    <row r="2" spans="1:9" ht="27" customHeight="1">
      <c r="A2" s="19"/>
      <c r="B2" s="19"/>
      <c r="C2" s="19"/>
      <c r="D2" s="19"/>
      <c r="E2" s="19"/>
      <c r="F2" s="19"/>
      <c r="G2" s="19"/>
      <c r="H2" s="19"/>
      <c r="I2" s="19"/>
    </row>
    <row r="3" spans="1:9" ht="27" customHeight="1">
      <c r="A3" s="1176" t="s">
        <v>823</v>
      </c>
      <c r="B3" s="1176"/>
      <c r="C3" s="1176"/>
      <c r="D3" s="1176"/>
      <c r="E3" s="1176"/>
      <c r="F3" s="1176"/>
      <c r="G3" s="1176"/>
      <c r="H3" s="1177" t="s">
        <v>136</v>
      </c>
      <c r="I3" s="1177"/>
    </row>
    <row r="4" spans="1:9" ht="27" customHeight="1">
      <c r="A4" s="19"/>
      <c r="B4" s="19"/>
      <c r="C4" s="19"/>
      <c r="D4" s="19"/>
      <c r="E4" s="19"/>
      <c r="F4" s="19"/>
      <c r="G4" s="19"/>
      <c r="H4" s="19"/>
      <c r="I4" s="19"/>
    </row>
    <row r="5" spans="1:9" ht="27" customHeight="1">
      <c r="A5" s="1223" t="s">
        <v>824</v>
      </c>
      <c r="B5" s="1227"/>
      <c r="C5" s="1227"/>
      <c r="D5" s="1227"/>
      <c r="E5" s="1227"/>
      <c r="F5" s="1227"/>
      <c r="G5" s="1227"/>
      <c r="H5" s="392" t="s">
        <v>975</v>
      </c>
      <c r="I5" s="392">
        <f>IF(LEN(SUBSTITUTE(A6,CHAR(10),""))&gt;400,"文字数オーバーです",LEN(SUBSTITUTE(A6,CHAR(10),"")))</f>
        <v>0</v>
      </c>
    </row>
    <row r="6" spans="1:9" ht="29.1" customHeight="1">
      <c r="A6" s="1208"/>
      <c r="B6" s="1209"/>
      <c r="C6" s="1209"/>
      <c r="D6" s="1209"/>
      <c r="E6" s="1209"/>
      <c r="F6" s="1209"/>
      <c r="G6" s="1209"/>
      <c r="H6" s="1209"/>
      <c r="I6" s="1210"/>
    </row>
    <row r="7" spans="1:9" ht="29.1" customHeight="1">
      <c r="A7" s="1211"/>
      <c r="B7" s="1212"/>
      <c r="C7" s="1212"/>
      <c r="D7" s="1212"/>
      <c r="E7" s="1212"/>
      <c r="F7" s="1212"/>
      <c r="G7" s="1212"/>
      <c r="H7" s="1212"/>
      <c r="I7" s="1213"/>
    </row>
    <row r="8" spans="1:9" ht="29.1" customHeight="1">
      <c r="A8" s="1211"/>
      <c r="B8" s="1212"/>
      <c r="C8" s="1212"/>
      <c r="D8" s="1212"/>
      <c r="E8" s="1212"/>
      <c r="F8" s="1212"/>
      <c r="G8" s="1212"/>
      <c r="H8" s="1212"/>
      <c r="I8" s="1213"/>
    </row>
    <row r="9" spans="1:9" ht="29.1" customHeight="1">
      <c r="A9" s="1211"/>
      <c r="B9" s="1212"/>
      <c r="C9" s="1212"/>
      <c r="D9" s="1212"/>
      <c r="E9" s="1212"/>
      <c r="F9" s="1212"/>
      <c r="G9" s="1212"/>
      <c r="H9" s="1212"/>
      <c r="I9" s="1213"/>
    </row>
    <row r="10" spans="1:9" ht="29.1" customHeight="1">
      <c r="A10" s="1211"/>
      <c r="B10" s="1212"/>
      <c r="C10" s="1212"/>
      <c r="D10" s="1212"/>
      <c r="E10" s="1212"/>
      <c r="F10" s="1212"/>
      <c r="G10" s="1212"/>
      <c r="H10" s="1212"/>
      <c r="I10" s="1213"/>
    </row>
    <row r="11" spans="1:9" ht="29.1" customHeight="1">
      <c r="A11" s="1214"/>
      <c r="B11" s="1215"/>
      <c r="C11" s="1215"/>
      <c r="D11" s="1215"/>
      <c r="E11" s="1215"/>
      <c r="F11" s="1215"/>
      <c r="G11" s="1215"/>
      <c r="H11" s="1215"/>
      <c r="I11" s="1216"/>
    </row>
    <row r="12" spans="1:9" ht="27" customHeight="1">
      <c r="A12" s="1223" t="s">
        <v>825</v>
      </c>
      <c r="B12" s="1227"/>
      <c r="C12" s="1227"/>
      <c r="D12" s="1227"/>
      <c r="E12" s="1227"/>
      <c r="F12" s="1227"/>
      <c r="G12" s="1227"/>
      <c r="H12" s="392" t="s">
        <v>975</v>
      </c>
      <c r="I12" s="392">
        <f>IF(LEN(SUBSTITUTE(A13,CHAR(10),""))&gt;400,"文字数オーバーです",LEN(SUBSTITUTE(A13,CHAR(10),"")))</f>
        <v>0</v>
      </c>
    </row>
    <row r="13" spans="1:9" ht="29.1" customHeight="1">
      <c r="A13" s="1208"/>
      <c r="B13" s="1209"/>
      <c r="C13" s="1209"/>
      <c r="D13" s="1209"/>
      <c r="E13" s="1209"/>
      <c r="F13" s="1209"/>
      <c r="G13" s="1209"/>
      <c r="H13" s="1209"/>
      <c r="I13" s="1210"/>
    </row>
    <row r="14" spans="1:9" ht="29.1" customHeight="1">
      <c r="A14" s="1211"/>
      <c r="B14" s="1212"/>
      <c r="C14" s="1212"/>
      <c r="D14" s="1212"/>
      <c r="E14" s="1212"/>
      <c r="F14" s="1212"/>
      <c r="G14" s="1212"/>
      <c r="H14" s="1212"/>
      <c r="I14" s="1213"/>
    </row>
    <row r="15" spans="1:9" ht="29.1" customHeight="1">
      <c r="A15" s="1211"/>
      <c r="B15" s="1212"/>
      <c r="C15" s="1212"/>
      <c r="D15" s="1212"/>
      <c r="E15" s="1212"/>
      <c r="F15" s="1212"/>
      <c r="G15" s="1212"/>
      <c r="H15" s="1212"/>
      <c r="I15" s="1213"/>
    </row>
    <row r="16" spans="1:9" ht="29.1" customHeight="1">
      <c r="A16" s="1211"/>
      <c r="B16" s="1212"/>
      <c r="C16" s="1212"/>
      <c r="D16" s="1212"/>
      <c r="E16" s="1212"/>
      <c r="F16" s="1212"/>
      <c r="G16" s="1212"/>
      <c r="H16" s="1212"/>
      <c r="I16" s="1213"/>
    </row>
    <row r="17" spans="1:9" ht="29.1" customHeight="1">
      <c r="A17" s="1211"/>
      <c r="B17" s="1212"/>
      <c r="C17" s="1212"/>
      <c r="D17" s="1212"/>
      <c r="E17" s="1212"/>
      <c r="F17" s="1212"/>
      <c r="G17" s="1212"/>
      <c r="H17" s="1212"/>
      <c r="I17" s="1213"/>
    </row>
    <row r="18" spans="1:9" ht="29.1" customHeight="1">
      <c r="A18" s="1211"/>
      <c r="B18" s="1212"/>
      <c r="C18" s="1212"/>
      <c r="D18" s="1212"/>
      <c r="E18" s="1212"/>
      <c r="F18" s="1212"/>
      <c r="G18" s="1212"/>
      <c r="H18" s="1212"/>
      <c r="I18" s="1213"/>
    </row>
    <row r="19" spans="1:9" ht="29.1" customHeight="1">
      <c r="A19" s="1214"/>
      <c r="B19" s="1215"/>
      <c r="C19" s="1215"/>
      <c r="D19" s="1215"/>
      <c r="E19" s="1215"/>
      <c r="F19" s="1215"/>
      <c r="G19" s="1215"/>
      <c r="H19" s="1215"/>
      <c r="I19" s="1216"/>
    </row>
    <row r="20" spans="1:9" ht="27" customHeight="1">
      <c r="A20" s="1223" t="s">
        <v>826</v>
      </c>
      <c r="B20" s="1227"/>
      <c r="C20" s="1227"/>
      <c r="D20" s="1227"/>
      <c r="E20" s="1227"/>
      <c r="F20" s="1227"/>
      <c r="G20" s="1227"/>
      <c r="H20" s="392" t="s">
        <v>975</v>
      </c>
      <c r="I20" s="392">
        <f>IF(LEN(SUBSTITUTE(A21,CHAR(10),""))&gt;400,"文字数オーバーです",LEN(SUBSTITUTE(A21,CHAR(10),"")))</f>
        <v>0</v>
      </c>
    </row>
    <row r="21" spans="1:9" ht="29.1" customHeight="1">
      <c r="A21" s="1208"/>
      <c r="B21" s="1209"/>
      <c r="C21" s="1209"/>
      <c r="D21" s="1209"/>
      <c r="E21" s="1209"/>
      <c r="F21" s="1209"/>
      <c r="G21" s="1209"/>
      <c r="H21" s="1209"/>
      <c r="I21" s="1210"/>
    </row>
    <row r="22" spans="1:9" ht="29.1" customHeight="1">
      <c r="A22" s="1211"/>
      <c r="B22" s="1212"/>
      <c r="C22" s="1212"/>
      <c r="D22" s="1212"/>
      <c r="E22" s="1212"/>
      <c r="F22" s="1212"/>
      <c r="G22" s="1212"/>
      <c r="H22" s="1212"/>
      <c r="I22" s="1213"/>
    </row>
    <row r="23" spans="1:9" ht="29.1" customHeight="1">
      <c r="A23" s="1211"/>
      <c r="B23" s="1212"/>
      <c r="C23" s="1212"/>
      <c r="D23" s="1212"/>
      <c r="E23" s="1212"/>
      <c r="F23" s="1212"/>
      <c r="G23" s="1212"/>
      <c r="H23" s="1212"/>
      <c r="I23" s="1213"/>
    </row>
    <row r="24" spans="1:9" ht="29.1" customHeight="1">
      <c r="A24" s="1211"/>
      <c r="B24" s="1212"/>
      <c r="C24" s="1212"/>
      <c r="D24" s="1212"/>
      <c r="E24" s="1212"/>
      <c r="F24" s="1212"/>
      <c r="G24" s="1212"/>
      <c r="H24" s="1212"/>
      <c r="I24" s="1213"/>
    </row>
    <row r="25" spans="1:9" ht="29.1" customHeight="1">
      <c r="A25" s="1211"/>
      <c r="B25" s="1212"/>
      <c r="C25" s="1212"/>
      <c r="D25" s="1212"/>
      <c r="E25" s="1212"/>
      <c r="F25" s="1212"/>
      <c r="G25" s="1212"/>
      <c r="H25" s="1212"/>
      <c r="I25" s="1213"/>
    </row>
    <row r="26" spans="1:9" ht="29.1" customHeight="1">
      <c r="A26" s="1211"/>
      <c r="B26" s="1212"/>
      <c r="C26" s="1212"/>
      <c r="D26" s="1212"/>
      <c r="E26" s="1212"/>
      <c r="F26" s="1212"/>
      <c r="G26" s="1212"/>
      <c r="H26" s="1212"/>
      <c r="I26" s="1213"/>
    </row>
    <row r="27" spans="1:9" ht="29.1" customHeight="1">
      <c r="A27" s="1214"/>
      <c r="B27" s="1215"/>
      <c r="C27" s="1215"/>
      <c r="D27" s="1215"/>
      <c r="E27" s="1215"/>
      <c r="F27" s="1215"/>
      <c r="G27" s="1215"/>
      <c r="H27" s="1215"/>
      <c r="I27" s="1216"/>
    </row>
  </sheetData>
  <sheetProtection sheet="1" objects="1" scenarios="1"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85" zoomScaleNormal="85" zoomScaleSheetLayoutView="100" workbookViewId="0">
      <selection activeCell="J1" sqref="J1"/>
    </sheetView>
  </sheetViews>
  <sheetFormatPr defaultRowHeight="13.5"/>
  <cols>
    <col min="1" max="16384" width="9" style="18"/>
  </cols>
  <sheetData>
    <row r="1" spans="1:9" ht="15.75">
      <c r="A1" s="768" t="s">
        <v>454</v>
      </c>
      <c r="B1" s="768"/>
      <c r="C1" s="768"/>
      <c r="D1" s="768"/>
      <c r="E1" s="768"/>
      <c r="F1" s="768"/>
      <c r="G1" s="768"/>
      <c r="H1" s="768"/>
      <c r="I1" s="768"/>
    </row>
    <row r="2" spans="1:9" ht="27" customHeight="1">
      <c r="A2" s="19"/>
      <c r="B2" s="19"/>
      <c r="C2" s="19"/>
      <c r="D2" s="19"/>
      <c r="E2" s="19"/>
      <c r="F2" s="19"/>
      <c r="G2" s="19"/>
      <c r="H2" s="19"/>
      <c r="I2" s="19"/>
    </row>
    <row r="3" spans="1:9" ht="27" customHeight="1">
      <c r="A3" s="1176" t="s">
        <v>626</v>
      </c>
      <c r="B3" s="1176"/>
      <c r="C3" s="1176"/>
      <c r="D3" s="1176"/>
      <c r="E3" s="1176"/>
      <c r="F3" s="1176"/>
      <c r="G3" s="1176"/>
      <c r="H3" s="1177" t="s">
        <v>137</v>
      </c>
      <c r="I3" s="1177"/>
    </row>
    <row r="4" spans="1:9" ht="27" customHeight="1">
      <c r="A4" s="19"/>
      <c r="B4" s="19"/>
      <c r="C4" s="19"/>
      <c r="D4" s="19"/>
      <c r="E4" s="19"/>
      <c r="F4" s="19"/>
      <c r="G4" s="19"/>
      <c r="H4" s="19"/>
      <c r="I4" s="19"/>
    </row>
    <row r="5" spans="1:9" ht="27" customHeight="1">
      <c r="A5" s="835" t="s">
        <v>455</v>
      </c>
      <c r="B5" s="835"/>
      <c r="C5" s="835"/>
      <c r="D5" s="835"/>
      <c r="E5" s="835"/>
      <c r="F5" s="835"/>
      <c r="G5" s="835"/>
      <c r="H5" s="835"/>
      <c r="I5" s="835"/>
    </row>
    <row r="6" spans="1:9" ht="27" customHeight="1">
      <c r="A6" s="1408" t="s">
        <v>1258</v>
      </c>
      <c r="B6" s="1409"/>
      <c r="C6" s="1183"/>
      <c r="D6" s="1184"/>
      <c r="E6" s="1184"/>
      <c r="F6" s="1184"/>
      <c r="G6" s="1184"/>
      <c r="H6" s="1184"/>
      <c r="I6" s="1185"/>
    </row>
    <row r="7" spans="1:9" ht="27" customHeight="1">
      <c r="A7" s="1410"/>
      <c r="B7" s="1411"/>
      <c r="C7" s="1403"/>
      <c r="D7" s="1404"/>
      <c r="E7" s="1404"/>
      <c r="F7" s="1404"/>
      <c r="G7" s="1404"/>
      <c r="H7" s="1404"/>
      <c r="I7" s="1405"/>
    </row>
    <row r="8" spans="1:9" ht="27" customHeight="1">
      <c r="A8" s="1410"/>
      <c r="B8" s="1411"/>
      <c r="C8" s="1406" t="s">
        <v>1007</v>
      </c>
      <c r="D8" s="1406"/>
      <c r="E8" s="1406"/>
      <c r="F8" s="1406"/>
      <c r="G8" s="1406"/>
      <c r="H8" s="1406"/>
      <c r="I8" s="1406"/>
    </row>
    <row r="9" spans="1:9" ht="27" customHeight="1">
      <c r="A9" s="1412"/>
      <c r="B9" s="1413"/>
      <c r="C9" s="1407" t="s">
        <v>649</v>
      </c>
      <c r="D9" s="1407"/>
      <c r="E9" s="1407"/>
      <c r="F9" s="1407"/>
      <c r="G9" s="1407"/>
      <c r="H9" s="1407"/>
      <c r="I9" s="1407"/>
    </row>
    <row r="10" spans="1:9" ht="36" customHeight="1">
      <c r="A10" s="1414" t="s">
        <v>827</v>
      </c>
      <c r="B10" s="1415" t="s">
        <v>47</v>
      </c>
      <c r="C10" s="1273" t="s">
        <v>1008</v>
      </c>
      <c r="D10" s="1274"/>
      <c r="E10" s="1258"/>
      <c r="F10" s="1258"/>
      <c r="G10" s="1258"/>
      <c r="H10" s="1258"/>
      <c r="I10" s="1259"/>
    </row>
    <row r="11" spans="1:9" ht="36" customHeight="1">
      <c r="A11" s="1414"/>
      <c r="B11" s="1416"/>
      <c r="C11" s="1276" t="s">
        <v>879</v>
      </c>
      <c r="D11" s="1274"/>
      <c r="E11" s="1258"/>
      <c r="F11" s="1258"/>
      <c r="G11" s="1258"/>
      <c r="H11" s="1258"/>
      <c r="I11" s="1259"/>
    </row>
    <row r="12" spans="1:9" ht="36" customHeight="1">
      <c r="A12" s="773"/>
      <c r="B12" s="1415" t="s">
        <v>48</v>
      </c>
      <c r="C12" s="1273" t="s">
        <v>1008</v>
      </c>
      <c r="D12" s="1274"/>
      <c r="E12" s="1258"/>
      <c r="F12" s="1258"/>
      <c r="G12" s="1258"/>
      <c r="H12" s="1258"/>
      <c r="I12" s="1259"/>
    </row>
    <row r="13" spans="1:9" ht="36" customHeight="1">
      <c r="A13" s="773"/>
      <c r="B13" s="1416"/>
      <c r="C13" s="1276" t="s">
        <v>879</v>
      </c>
      <c r="D13" s="1274"/>
      <c r="E13" s="1258"/>
      <c r="F13" s="1258"/>
      <c r="G13" s="1258"/>
      <c r="H13" s="1258"/>
      <c r="I13" s="1259"/>
    </row>
    <row r="14" spans="1:9" ht="36" customHeight="1">
      <c r="A14" s="773"/>
      <c r="B14" s="1417" t="s">
        <v>49</v>
      </c>
      <c r="C14" s="1273" t="s">
        <v>1008</v>
      </c>
      <c r="D14" s="1274"/>
      <c r="E14" s="1258"/>
      <c r="F14" s="1258"/>
      <c r="G14" s="1258"/>
      <c r="H14" s="1258"/>
      <c r="I14" s="1259"/>
    </row>
    <row r="15" spans="1:9" ht="36" customHeight="1">
      <c r="A15" s="773"/>
      <c r="B15" s="1418"/>
      <c r="C15" s="1276" t="s">
        <v>879</v>
      </c>
      <c r="D15" s="1274"/>
      <c r="E15" s="1258"/>
      <c r="F15" s="1258"/>
      <c r="G15" s="1258"/>
      <c r="H15" s="1258"/>
      <c r="I15" s="1259"/>
    </row>
    <row r="16" spans="1:9" ht="27" customHeight="1">
      <c r="A16" s="19"/>
      <c r="B16" s="19"/>
      <c r="C16" s="19"/>
      <c r="D16" s="19"/>
      <c r="E16" s="19"/>
      <c r="F16" s="19"/>
      <c r="G16" s="19"/>
      <c r="H16" s="19"/>
      <c r="I16" s="19"/>
    </row>
    <row r="17" spans="1:11" ht="27" customHeight="1">
      <c r="A17" s="835" t="s">
        <v>50</v>
      </c>
      <c r="B17" s="835"/>
      <c r="C17" s="835"/>
      <c r="D17" s="835"/>
      <c r="E17" s="835"/>
      <c r="F17" s="835"/>
      <c r="G17" s="835"/>
      <c r="H17" s="835"/>
      <c r="I17" s="835"/>
    </row>
    <row r="18" spans="1:11" ht="27" customHeight="1">
      <c r="A18" s="1401"/>
      <c r="B18" s="1402"/>
      <c r="C18" s="1402"/>
      <c r="D18" s="1402"/>
      <c r="E18" s="1402"/>
      <c r="F18" s="1402"/>
      <c r="G18" s="1402"/>
      <c r="H18" s="1402"/>
      <c r="I18" s="1402"/>
    </row>
    <row r="19" spans="1:11" ht="27" customHeight="1">
      <c r="A19" s="185"/>
      <c r="B19" s="393" t="s">
        <v>26</v>
      </c>
      <c r="C19" s="393" t="s">
        <v>51</v>
      </c>
      <c r="D19" s="393" t="s">
        <v>52</v>
      </c>
      <c r="E19" s="393" t="s">
        <v>53</v>
      </c>
      <c r="F19" s="393" t="s">
        <v>54</v>
      </c>
      <c r="G19" s="393" t="s">
        <v>55</v>
      </c>
      <c r="H19" s="393" t="s">
        <v>56</v>
      </c>
      <c r="I19" s="393" t="s">
        <v>57</v>
      </c>
    </row>
    <row r="20" spans="1:11" ht="27" customHeight="1">
      <c r="A20" s="185"/>
      <c r="B20" s="187" t="s">
        <v>651</v>
      </c>
      <c r="C20" s="436"/>
      <c r="D20" s="436"/>
      <c r="E20" s="436"/>
      <c r="F20" s="436"/>
      <c r="G20" s="436"/>
      <c r="H20" s="436"/>
      <c r="I20" s="186">
        <f>SUM(C20:H20)</f>
        <v>0</v>
      </c>
    </row>
    <row r="21" spans="1:11" ht="27" customHeight="1" thickBot="1">
      <c r="A21" s="185"/>
      <c r="B21" s="187" t="s">
        <v>1038</v>
      </c>
      <c r="C21" s="437"/>
      <c r="D21" s="437"/>
      <c r="E21" s="437"/>
      <c r="F21" s="438"/>
      <c r="G21" s="438"/>
      <c r="H21" s="438"/>
      <c r="I21" s="188">
        <f>SUM(C21:H21)</f>
        <v>0</v>
      </c>
    </row>
    <row r="22" spans="1:11" ht="27" customHeight="1" thickTop="1">
      <c r="A22" s="185"/>
      <c r="B22" s="187" t="s">
        <v>652</v>
      </c>
      <c r="C22" s="189">
        <f t="shared" ref="C22:H22" si="0">SUM(C20:C21)</f>
        <v>0</v>
      </c>
      <c r="D22" s="189">
        <f t="shared" si="0"/>
        <v>0</v>
      </c>
      <c r="E22" s="189">
        <f t="shared" si="0"/>
        <v>0</v>
      </c>
      <c r="F22" s="189">
        <f t="shared" si="0"/>
        <v>0</v>
      </c>
      <c r="G22" s="189">
        <f t="shared" si="0"/>
        <v>0</v>
      </c>
      <c r="H22" s="189">
        <f t="shared" si="0"/>
        <v>0</v>
      </c>
      <c r="I22" s="189">
        <f>SUM(C22:H22)</f>
        <v>0</v>
      </c>
    </row>
    <row r="23" spans="1:11" ht="27" customHeight="1">
      <c r="A23" s="185"/>
      <c r="B23" s="187" t="s">
        <v>653</v>
      </c>
      <c r="C23" s="129"/>
      <c r="D23" s="129"/>
      <c r="E23" s="129"/>
      <c r="F23" s="439"/>
      <c r="G23" s="439"/>
      <c r="H23" s="439"/>
      <c r="I23" s="190">
        <f>SUM(C23:H23)</f>
        <v>0</v>
      </c>
    </row>
    <row r="24" spans="1:11" ht="54" customHeight="1">
      <c r="A24" s="1398" t="s">
        <v>1012</v>
      </c>
      <c r="B24" s="1399"/>
      <c r="C24" s="1399"/>
      <c r="D24" s="1399"/>
      <c r="E24" s="1399"/>
      <c r="F24" s="1399"/>
      <c r="G24" s="1399"/>
      <c r="H24" s="1399"/>
      <c r="I24" s="1400"/>
    </row>
    <row r="25" spans="1:11" ht="27" customHeight="1">
      <c r="A25" s="251"/>
      <c r="B25" s="252"/>
      <c r="C25" s="252"/>
      <c r="D25" s="252"/>
      <c r="E25" s="252"/>
      <c r="F25" s="252"/>
      <c r="G25" s="252"/>
      <c r="H25" s="252"/>
      <c r="I25" s="253"/>
    </row>
    <row r="26" spans="1:11" ht="27" customHeight="1">
      <c r="A26" s="397"/>
      <c r="B26" s="397"/>
      <c r="C26" s="397"/>
      <c r="D26" s="397"/>
      <c r="E26" s="397"/>
      <c r="F26" s="397"/>
      <c r="G26" s="397"/>
      <c r="H26" s="397"/>
      <c r="I26" s="397"/>
    </row>
    <row r="27" spans="1:11" ht="27" customHeight="1">
      <c r="A27" s="39"/>
      <c r="B27" s="395"/>
      <c r="C27" s="398"/>
      <c r="D27" s="398"/>
      <c r="E27" s="398"/>
      <c r="F27" s="398"/>
      <c r="G27" s="1397" t="s">
        <v>121</v>
      </c>
      <c r="H27" s="1397"/>
      <c r="I27" s="1397"/>
    </row>
    <row r="28" spans="1:11" ht="15.75">
      <c r="A28" s="768" t="s">
        <v>454</v>
      </c>
      <c r="B28" s="768"/>
      <c r="C28" s="768"/>
      <c r="D28" s="768"/>
      <c r="E28" s="768"/>
      <c r="F28" s="768"/>
      <c r="G28" s="768"/>
      <c r="H28" s="768"/>
      <c r="I28" s="768"/>
    </row>
    <row r="29" spans="1:11" s="2" customFormat="1" ht="15.75">
      <c r="A29" s="57"/>
      <c r="B29" s="57"/>
      <c r="C29" s="57"/>
      <c r="D29" s="57"/>
      <c r="E29" s="57"/>
      <c r="F29" s="57"/>
      <c r="G29" s="57"/>
      <c r="H29" s="57"/>
      <c r="I29" s="57"/>
    </row>
    <row r="30" spans="1:11" s="2" customFormat="1" ht="27" customHeight="1" thickBot="1">
      <c r="A30" s="1263" t="s">
        <v>335</v>
      </c>
      <c r="B30" s="1263"/>
      <c r="C30" s="5"/>
      <c r="D30" s="5"/>
      <c r="E30" s="5"/>
      <c r="F30" s="5"/>
      <c r="G30" s="5"/>
      <c r="H30" s="5"/>
      <c r="I30" s="5"/>
    </row>
    <row r="31" spans="1:11" ht="20.100000000000001" customHeight="1">
      <c r="A31" s="1198" t="s">
        <v>640</v>
      </c>
      <c r="B31" s="1199"/>
      <c r="C31" s="1199"/>
      <c r="D31" s="1199"/>
      <c r="E31" s="1199"/>
      <c r="F31" s="1199"/>
      <c r="G31" s="1199"/>
      <c r="H31" s="1199"/>
      <c r="I31" s="1200"/>
      <c r="K31" s="48"/>
    </row>
    <row r="32" spans="1:11" ht="20.100000000000001" customHeight="1">
      <c r="A32" s="837" t="s">
        <v>638</v>
      </c>
      <c r="B32" s="835"/>
      <c r="C32" s="835"/>
      <c r="D32" s="835"/>
      <c r="E32" s="835"/>
      <c r="F32" s="835"/>
      <c r="G32" s="835"/>
      <c r="H32" s="835"/>
      <c r="I32" s="394" t="s">
        <v>639</v>
      </c>
      <c r="K32" s="48"/>
    </row>
    <row r="33" spans="1:11" ht="39.950000000000003" customHeight="1">
      <c r="A33" s="1361" t="s">
        <v>1134</v>
      </c>
      <c r="B33" s="1362"/>
      <c r="C33" s="1362"/>
      <c r="D33" s="1362"/>
      <c r="E33" s="1362"/>
      <c r="F33" s="1362"/>
      <c r="G33" s="1362"/>
      <c r="H33" s="1363"/>
      <c r="I33" s="1394"/>
      <c r="K33" s="48"/>
    </row>
    <row r="34" spans="1:11" ht="20.100000000000001" customHeight="1">
      <c r="A34" s="269"/>
      <c r="B34" s="399"/>
      <c r="C34" s="396" t="s">
        <v>51</v>
      </c>
      <c r="D34" s="396" t="s">
        <v>52</v>
      </c>
      <c r="E34" s="396" t="s">
        <v>53</v>
      </c>
      <c r="F34" s="396" t="s">
        <v>54</v>
      </c>
      <c r="G34" s="396" t="s">
        <v>55</v>
      </c>
      <c r="H34" s="396" t="s">
        <v>56</v>
      </c>
      <c r="I34" s="1395"/>
      <c r="K34" s="48"/>
    </row>
    <row r="35" spans="1:11" ht="27" customHeight="1">
      <c r="A35" s="269"/>
      <c r="B35" s="400" t="s">
        <v>651</v>
      </c>
      <c r="C35" s="442">
        <f>C20</f>
        <v>0</v>
      </c>
      <c r="D35" s="442">
        <f t="shared" ref="D35:H35" si="1">D20</f>
        <v>0</v>
      </c>
      <c r="E35" s="442">
        <f t="shared" si="1"/>
        <v>0</v>
      </c>
      <c r="F35" s="442">
        <f t="shared" si="1"/>
        <v>0</v>
      </c>
      <c r="G35" s="442">
        <f t="shared" si="1"/>
        <v>0</v>
      </c>
      <c r="H35" s="442">
        <f t="shared" si="1"/>
        <v>0</v>
      </c>
      <c r="I35" s="1395"/>
      <c r="K35" s="48"/>
    </row>
    <row r="36" spans="1:11" ht="27" customHeight="1">
      <c r="A36" s="269"/>
      <c r="B36" s="401" t="s">
        <v>1009</v>
      </c>
      <c r="C36" s="443"/>
      <c r="D36" s="444" t="str">
        <f>IF(D35&gt;=C35,"可","否")</f>
        <v>可</v>
      </c>
      <c r="E36" s="444" t="str">
        <f t="shared" ref="E36:H36" si="2">IF(E35&gt;=D35,"可","否")</f>
        <v>可</v>
      </c>
      <c r="F36" s="444" t="str">
        <f t="shared" si="2"/>
        <v>可</v>
      </c>
      <c r="G36" s="444" t="str">
        <f t="shared" si="2"/>
        <v>可</v>
      </c>
      <c r="H36" s="444" t="str">
        <f t="shared" si="2"/>
        <v>可</v>
      </c>
      <c r="I36" s="1395"/>
      <c r="K36" s="48"/>
    </row>
    <row r="37" spans="1:11" ht="27" customHeight="1">
      <c r="A37" s="269"/>
      <c r="B37" s="401" t="s">
        <v>1010</v>
      </c>
      <c r="C37" s="1391" t="str">
        <f>IF(F35-E35&gt;=3,"OK","３歳児の利用定員は，２歳児の利用定員よりも３人以上多く設定してください！")</f>
        <v>３歳児の利用定員は，２歳児の利用定員よりも３人以上多く設定してください！</v>
      </c>
      <c r="D37" s="1392"/>
      <c r="E37" s="1392"/>
      <c r="F37" s="1392"/>
      <c r="G37" s="1392"/>
      <c r="H37" s="1393"/>
      <c r="I37" s="1395"/>
      <c r="K37" s="48"/>
    </row>
    <row r="38" spans="1:11" ht="27" customHeight="1">
      <c r="A38" s="269"/>
      <c r="B38" s="400" t="s">
        <v>1038</v>
      </c>
      <c r="C38" s="443"/>
      <c r="D38" s="443"/>
      <c r="E38" s="443"/>
      <c r="F38" s="442">
        <f>F21</f>
        <v>0</v>
      </c>
      <c r="G38" s="442">
        <f t="shared" ref="G38:H38" si="3">G21</f>
        <v>0</v>
      </c>
      <c r="H38" s="442">
        <f t="shared" si="3"/>
        <v>0</v>
      </c>
      <c r="I38" s="1395"/>
      <c r="K38" s="48"/>
    </row>
    <row r="39" spans="1:11" ht="27" customHeight="1">
      <c r="A39" s="270"/>
      <c r="B39" s="401" t="s">
        <v>1009</v>
      </c>
      <c r="C39" s="443"/>
      <c r="D39" s="443"/>
      <c r="E39" s="443"/>
      <c r="F39" s="443"/>
      <c r="G39" s="444" t="str">
        <f t="shared" ref="G39" si="4">IF(G38&gt;=F38,"可","否")</f>
        <v>可</v>
      </c>
      <c r="H39" s="444" t="str">
        <f t="shared" ref="H39" si="5">IF(H38&gt;=G38,"可","否")</f>
        <v>可</v>
      </c>
      <c r="I39" s="1396"/>
      <c r="K39" s="48"/>
    </row>
    <row r="40" spans="1:11" ht="39.950000000000003" customHeight="1">
      <c r="A40" s="1361" t="s">
        <v>1011</v>
      </c>
      <c r="B40" s="1362"/>
      <c r="C40" s="1362"/>
      <c r="D40" s="1362"/>
      <c r="E40" s="1362"/>
      <c r="F40" s="1362"/>
      <c r="G40" s="1362"/>
      <c r="H40" s="1363"/>
      <c r="I40" s="410"/>
      <c r="K40" s="48"/>
    </row>
    <row r="41" spans="1:11" ht="20.100000000000001" customHeight="1" thickBot="1">
      <c r="A41" s="1172" t="s">
        <v>746</v>
      </c>
      <c r="B41" s="1173"/>
      <c r="C41" s="1173"/>
      <c r="D41" s="1173"/>
      <c r="E41" s="1173"/>
      <c r="F41" s="1173"/>
      <c r="G41" s="1173"/>
      <c r="H41" s="1174"/>
      <c r="I41" s="411"/>
      <c r="K41" s="48"/>
    </row>
    <row r="42" spans="1:11" ht="15.75">
      <c r="A42" s="19"/>
      <c r="B42" s="19"/>
      <c r="C42" s="19"/>
      <c r="D42" s="19"/>
      <c r="E42" s="19"/>
      <c r="F42" s="19"/>
      <c r="G42" s="19"/>
      <c r="H42" s="19"/>
      <c r="I42" s="19"/>
    </row>
    <row r="43" spans="1:11" ht="15.75">
      <c r="A43" s="19"/>
      <c r="B43" s="19"/>
      <c r="C43" s="19"/>
      <c r="D43" s="19"/>
      <c r="E43" s="19"/>
      <c r="F43" s="19"/>
      <c r="G43" s="19"/>
      <c r="H43" s="19"/>
      <c r="I43" s="19"/>
    </row>
  </sheetData>
  <sheetProtection sheet="1" objects="1" scenarios="1" formatCells="0" formatColumns="0" formatRows="0"/>
  <mergeCells count="37">
    <mergeCell ref="C8:I8"/>
    <mergeCell ref="C9:I9"/>
    <mergeCell ref="A6:B9"/>
    <mergeCell ref="A10:A15"/>
    <mergeCell ref="C10:D10"/>
    <mergeCell ref="B10:B11"/>
    <mergeCell ref="B12:B13"/>
    <mergeCell ref="B14:B15"/>
    <mergeCell ref="C11:D11"/>
    <mergeCell ref="C12:D12"/>
    <mergeCell ref="C13:D13"/>
    <mergeCell ref="C14:D14"/>
    <mergeCell ref="C15:D15"/>
    <mergeCell ref="E10:I10"/>
    <mergeCell ref="E11:I11"/>
    <mergeCell ref="E12:I12"/>
    <mergeCell ref="A1:I1"/>
    <mergeCell ref="A5:I5"/>
    <mergeCell ref="C6:I7"/>
    <mergeCell ref="A3:G3"/>
    <mergeCell ref="H3:I3"/>
    <mergeCell ref="E13:I13"/>
    <mergeCell ref="E14:I14"/>
    <mergeCell ref="E15:I15"/>
    <mergeCell ref="A40:H40"/>
    <mergeCell ref="G27:I27"/>
    <mergeCell ref="A28:I28"/>
    <mergeCell ref="A30:B30"/>
    <mergeCell ref="A24:I24"/>
    <mergeCell ref="A17:I17"/>
    <mergeCell ref="A18:I18"/>
    <mergeCell ref="A31:I31"/>
    <mergeCell ref="A41:H41"/>
    <mergeCell ref="A32:H32"/>
    <mergeCell ref="A33:H33"/>
    <mergeCell ref="C37:H37"/>
    <mergeCell ref="I33:I39"/>
  </mergeCells>
  <phoneticPr fontId="1"/>
  <conditionalFormatting sqref="I33:I41">
    <cfRule type="cellIs" dxfId="32" priority="2" operator="notEqual">
      <formula>"確認済"</formula>
    </cfRule>
  </conditionalFormatting>
  <dataValidations count="1">
    <dataValidation type="list" allowBlank="1" showInputMessage="1" showErrorMessage="1" sqref="I33:I41">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5" zoomScaleNormal="85" zoomScaleSheetLayoutView="100" workbookViewId="0">
      <selection activeCell="J1" sqref="J1"/>
    </sheetView>
  </sheetViews>
  <sheetFormatPr defaultRowHeight="13.5"/>
  <sheetData>
    <row r="1" spans="1:11" ht="15.75">
      <c r="A1" s="1428" t="s">
        <v>730</v>
      </c>
      <c r="B1" s="1428"/>
      <c r="C1" s="1428"/>
      <c r="D1" s="1428"/>
      <c r="E1" s="1428"/>
      <c r="F1" s="1428"/>
      <c r="G1" s="1428"/>
      <c r="H1" s="1428"/>
      <c r="I1" s="1428"/>
    </row>
    <row r="2" spans="1:11" ht="27" customHeight="1">
      <c r="A2" s="1"/>
      <c r="B2" s="1"/>
      <c r="C2" s="1"/>
      <c r="D2" s="1"/>
      <c r="E2" s="1"/>
      <c r="F2" s="1"/>
      <c r="G2" s="1"/>
      <c r="H2" s="1"/>
      <c r="I2" s="1"/>
    </row>
    <row r="3" spans="1:11" ht="27" customHeight="1">
      <c r="A3" s="1429" t="s">
        <v>731</v>
      </c>
      <c r="B3" s="1429"/>
      <c r="C3" s="1429"/>
      <c r="D3" s="1429"/>
      <c r="E3" s="1429"/>
      <c r="F3" s="1429"/>
      <c r="G3" s="1429"/>
      <c r="H3" s="1430" t="s">
        <v>732</v>
      </c>
      <c r="I3" s="1430"/>
    </row>
    <row r="4" spans="1:11" ht="27" customHeight="1">
      <c r="A4" s="1"/>
      <c r="B4" s="1"/>
      <c r="C4" s="1"/>
      <c r="D4" s="1"/>
      <c r="E4" s="1"/>
      <c r="F4" s="1"/>
      <c r="G4" s="1"/>
      <c r="H4" s="1"/>
      <c r="I4" s="1"/>
    </row>
    <row r="5" spans="1:11" ht="27" customHeight="1">
      <c r="A5" s="1431" t="s">
        <v>733</v>
      </c>
      <c r="B5" s="1431"/>
      <c r="C5" s="1431"/>
      <c r="D5" s="1431"/>
      <c r="E5" s="1431"/>
      <c r="F5" s="1431"/>
      <c r="G5" s="1431"/>
      <c r="H5" s="1431"/>
      <c r="I5" s="1431"/>
    </row>
    <row r="6" spans="1:11" ht="27.75" customHeight="1">
      <c r="A6" s="1432" t="s">
        <v>734</v>
      </c>
      <c r="B6" s="1433"/>
      <c r="C6" s="1433"/>
      <c r="D6" s="1433"/>
      <c r="E6" s="1433"/>
      <c r="F6" s="1433"/>
      <c r="G6" s="1433"/>
      <c r="H6" s="392" t="s">
        <v>975</v>
      </c>
      <c r="I6" s="392">
        <f>IF(LEN(SUBSTITUTE(A7,CHAR(10),""))&gt;400,"文字数オーバーです",LEN(SUBSTITUTE(A7,CHAR(10),"")))</f>
        <v>0</v>
      </c>
    </row>
    <row r="7" spans="1:11" ht="27.75" customHeight="1">
      <c r="A7" s="1419"/>
      <c r="B7" s="1420"/>
      <c r="C7" s="1420"/>
      <c r="D7" s="1420"/>
      <c r="E7" s="1420"/>
      <c r="F7" s="1420"/>
      <c r="G7" s="1420"/>
      <c r="H7" s="1420"/>
      <c r="I7" s="1421"/>
    </row>
    <row r="8" spans="1:11" ht="27.75" customHeight="1">
      <c r="A8" s="1422"/>
      <c r="B8" s="1423"/>
      <c r="C8" s="1423"/>
      <c r="D8" s="1423"/>
      <c r="E8" s="1423"/>
      <c r="F8" s="1423"/>
      <c r="G8" s="1423"/>
      <c r="H8" s="1423"/>
      <c r="I8" s="1424"/>
    </row>
    <row r="9" spans="1:11" ht="27.75" customHeight="1">
      <c r="A9" s="1422"/>
      <c r="B9" s="1423"/>
      <c r="C9" s="1423"/>
      <c r="D9" s="1423"/>
      <c r="E9" s="1423"/>
      <c r="F9" s="1423"/>
      <c r="G9" s="1423"/>
      <c r="H9" s="1423"/>
      <c r="I9" s="1424"/>
    </row>
    <row r="10" spans="1:11" ht="27.75" customHeight="1">
      <c r="A10" s="1422"/>
      <c r="B10" s="1423"/>
      <c r="C10" s="1423"/>
      <c r="D10" s="1423"/>
      <c r="E10" s="1423"/>
      <c r="F10" s="1423"/>
      <c r="G10" s="1423"/>
      <c r="H10" s="1423"/>
      <c r="I10" s="1424"/>
    </row>
    <row r="11" spans="1:11" ht="27.75" customHeight="1">
      <c r="A11" s="1422"/>
      <c r="B11" s="1423"/>
      <c r="C11" s="1423"/>
      <c r="D11" s="1423"/>
      <c r="E11" s="1423"/>
      <c r="F11" s="1423"/>
      <c r="G11" s="1423"/>
      <c r="H11" s="1423"/>
      <c r="I11" s="1424"/>
    </row>
    <row r="12" spans="1:11" ht="27.75" customHeight="1">
      <c r="A12" s="1425"/>
      <c r="B12" s="1426"/>
      <c r="C12" s="1426"/>
      <c r="D12" s="1426"/>
      <c r="E12" s="1426"/>
      <c r="F12" s="1426"/>
      <c r="G12" s="1426"/>
      <c r="H12" s="1426"/>
      <c r="I12" s="1427"/>
    </row>
    <row r="13" spans="1:11" ht="27.75" customHeight="1">
      <c r="A13" s="169"/>
      <c r="B13" s="169"/>
      <c r="C13" s="169"/>
      <c r="D13" s="169"/>
      <c r="E13" s="169"/>
      <c r="F13" s="169"/>
      <c r="G13" s="169"/>
      <c r="H13" s="169"/>
      <c r="I13" s="169"/>
    </row>
    <row r="14" spans="1:11" ht="27.75" customHeight="1">
      <c r="A14" s="171"/>
      <c r="B14" s="171"/>
      <c r="C14" s="171"/>
      <c r="D14" s="171"/>
      <c r="E14" s="171"/>
      <c r="F14" s="171"/>
      <c r="G14" s="171"/>
      <c r="H14" s="171"/>
      <c r="I14" s="171"/>
    </row>
    <row r="15" spans="1:11" ht="27.75" customHeight="1">
      <c r="A15" s="170"/>
      <c r="B15" s="170"/>
      <c r="C15" s="170"/>
      <c r="D15" s="170"/>
      <c r="E15" s="170"/>
      <c r="F15" s="170"/>
      <c r="G15" s="170"/>
      <c r="H15" s="170"/>
      <c r="I15" s="170"/>
      <c r="K15" s="48"/>
    </row>
    <row r="16" spans="1:11" ht="27.75" customHeight="1">
      <c r="A16" s="170"/>
      <c r="B16" s="170"/>
      <c r="C16" s="170"/>
      <c r="D16" s="170"/>
      <c r="E16" s="170"/>
      <c r="F16" s="170"/>
      <c r="G16" s="170"/>
      <c r="H16" s="170"/>
      <c r="I16" s="170"/>
      <c r="K16" s="48"/>
    </row>
    <row r="17" spans="1:11" ht="27.75" customHeight="1">
      <c r="A17" s="170"/>
      <c r="B17" s="170"/>
      <c r="C17" s="170"/>
      <c r="D17" s="170"/>
      <c r="E17" s="170"/>
      <c r="F17" s="170"/>
      <c r="G17" s="170"/>
      <c r="H17" s="170"/>
      <c r="I17" s="170"/>
      <c r="K17" s="48"/>
    </row>
    <row r="18" spans="1:11" ht="27.75" customHeight="1">
      <c r="A18" s="170"/>
      <c r="B18" s="170"/>
      <c r="C18" s="170"/>
      <c r="D18" s="170"/>
      <c r="E18" s="170"/>
      <c r="F18" s="170"/>
      <c r="G18" s="170"/>
      <c r="H18" s="170"/>
      <c r="I18" s="170"/>
    </row>
    <row r="19" spans="1:11" ht="27.75" customHeight="1">
      <c r="A19" s="170"/>
      <c r="B19" s="170"/>
      <c r="C19" s="170"/>
      <c r="D19" s="170"/>
      <c r="E19" s="170"/>
      <c r="F19" s="170"/>
      <c r="G19" s="170"/>
      <c r="H19" s="170"/>
      <c r="I19" s="170"/>
    </row>
    <row r="20" spans="1:11" ht="27.75" customHeight="1">
      <c r="A20" s="170"/>
      <c r="B20" s="170"/>
      <c r="C20" s="170"/>
      <c r="D20" s="170"/>
      <c r="E20" s="170"/>
      <c r="F20" s="170"/>
      <c r="G20" s="170"/>
      <c r="H20" s="170"/>
      <c r="I20" s="170"/>
    </row>
    <row r="21" spans="1:11" ht="27.75" customHeight="1">
      <c r="A21" s="170"/>
      <c r="B21" s="170"/>
      <c r="C21" s="170"/>
      <c r="D21" s="170"/>
      <c r="E21" s="170"/>
      <c r="F21" s="170"/>
      <c r="G21" s="170"/>
      <c r="H21" s="170"/>
      <c r="I21" s="170"/>
    </row>
    <row r="22" spans="1:11" ht="27" customHeight="1">
      <c r="A22" s="170"/>
      <c r="B22" s="170"/>
      <c r="C22" s="170"/>
      <c r="D22" s="170"/>
      <c r="E22" s="170"/>
      <c r="F22" s="170"/>
      <c r="G22" s="170"/>
      <c r="H22" s="170"/>
      <c r="I22" s="170"/>
    </row>
    <row r="23" spans="1:11" ht="27" customHeight="1">
      <c r="A23" s="170"/>
      <c r="B23" s="170"/>
      <c r="C23" s="170"/>
      <c r="D23" s="170"/>
      <c r="E23" s="170"/>
      <c r="F23" s="170"/>
      <c r="G23" s="170"/>
      <c r="H23" s="170"/>
      <c r="I23" s="170"/>
    </row>
    <row r="24" spans="1:11" ht="27" customHeight="1">
      <c r="A24" s="170"/>
      <c r="B24" s="170"/>
      <c r="C24" s="170"/>
      <c r="D24" s="170"/>
      <c r="E24" s="170"/>
      <c r="F24" s="170"/>
      <c r="G24" s="170"/>
      <c r="H24" s="170"/>
      <c r="I24" s="170"/>
    </row>
    <row r="25" spans="1:11" ht="27" customHeight="1">
      <c r="A25" s="170"/>
      <c r="B25" s="170"/>
      <c r="C25" s="170"/>
      <c r="D25" s="170"/>
      <c r="E25" s="170"/>
      <c r="F25" s="170"/>
      <c r="G25" s="170"/>
      <c r="H25" s="170"/>
      <c r="I25" s="170"/>
    </row>
    <row r="26" spans="1:11" ht="27" customHeight="1">
      <c r="A26" s="170"/>
      <c r="B26" s="170"/>
      <c r="C26" s="170"/>
      <c r="D26" s="170"/>
      <c r="E26" s="170"/>
      <c r="F26" s="170"/>
      <c r="G26" s="170"/>
      <c r="H26" s="170"/>
      <c r="I26" s="170"/>
    </row>
    <row r="27" spans="1:11" ht="27" customHeight="1">
      <c r="A27" s="1"/>
      <c r="B27" s="1"/>
      <c r="C27" s="1"/>
      <c r="D27" s="1"/>
      <c r="E27" s="1"/>
      <c r="F27" s="1"/>
      <c r="G27" s="1"/>
      <c r="H27" s="1"/>
      <c r="I27" s="1"/>
    </row>
    <row r="28" spans="1:11" ht="27" customHeight="1"/>
  </sheetData>
  <sheetProtection sheet="1" objects="1" scenarios="1" formatCells="0" formatColumns="0" formatRows="0"/>
  <mergeCells count="6">
    <mergeCell ref="A7:I12"/>
    <mergeCell ref="A1:I1"/>
    <mergeCell ref="A3:G3"/>
    <mergeCell ref="H3:I3"/>
    <mergeCell ref="A5:I5"/>
    <mergeCell ref="A6:G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zoomScale="85" zoomScaleNormal="85" zoomScaleSheetLayoutView="100" workbookViewId="0">
      <selection activeCell="V1" sqref="V1"/>
    </sheetView>
  </sheetViews>
  <sheetFormatPr defaultRowHeight="13.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c r="A1" s="1375" t="s">
        <v>457</v>
      </c>
      <c r="B1" s="1375"/>
      <c r="C1" s="1375"/>
      <c r="D1" s="1375"/>
      <c r="E1" s="1375"/>
      <c r="F1" s="1375"/>
      <c r="G1" s="1375"/>
      <c r="H1" s="1375"/>
      <c r="I1" s="1375"/>
      <c r="J1" s="1375"/>
      <c r="K1" s="1375"/>
      <c r="L1" s="1375"/>
      <c r="M1" s="1375"/>
      <c r="N1" s="1375"/>
      <c r="O1" s="1375"/>
      <c r="P1" s="1375"/>
      <c r="Q1" s="1375"/>
      <c r="R1" s="1375"/>
      <c r="S1" s="1375"/>
      <c r="T1" s="1375"/>
      <c r="U1" s="1375"/>
    </row>
    <row r="2" spans="1:21" ht="27" customHeight="1">
      <c r="A2" s="5"/>
      <c r="B2" s="5"/>
      <c r="C2" s="5"/>
      <c r="D2" s="5"/>
      <c r="E2" s="5"/>
      <c r="F2" s="5"/>
      <c r="G2" s="5"/>
      <c r="H2" s="5"/>
      <c r="I2" s="5"/>
      <c r="J2" s="5"/>
      <c r="K2" s="5"/>
      <c r="L2" s="5"/>
      <c r="M2" s="5"/>
      <c r="N2" s="5"/>
      <c r="O2" s="5"/>
      <c r="P2" s="5"/>
      <c r="Q2" s="5"/>
      <c r="R2" s="5"/>
      <c r="S2" s="5"/>
      <c r="T2" s="5"/>
      <c r="U2" s="5"/>
    </row>
    <row r="3" spans="1:21" ht="27" customHeight="1">
      <c r="A3" s="1376" t="s">
        <v>111</v>
      </c>
      <c r="B3" s="1376"/>
      <c r="C3" s="1376"/>
      <c r="D3" s="1376"/>
      <c r="E3" s="1376"/>
      <c r="F3" s="1376"/>
      <c r="G3" s="1376"/>
      <c r="H3" s="1376"/>
      <c r="I3" s="1376"/>
      <c r="J3" s="1376"/>
      <c r="K3" s="1376"/>
      <c r="L3" s="1376"/>
      <c r="M3" s="1376"/>
      <c r="N3" s="1376"/>
      <c r="O3" s="1376"/>
      <c r="P3" s="1376"/>
      <c r="Q3" s="1377" t="s">
        <v>211</v>
      </c>
      <c r="R3" s="1377"/>
      <c r="S3" s="1377"/>
      <c r="T3" s="1377"/>
      <c r="U3" s="1377"/>
    </row>
    <row r="4" spans="1:21" ht="45" customHeight="1">
      <c r="A4" s="1461" t="s">
        <v>58</v>
      </c>
      <c r="B4" s="1461"/>
      <c r="C4" s="1461"/>
      <c r="D4" s="1461"/>
      <c r="E4" s="1461"/>
      <c r="F4" s="1461"/>
      <c r="G4" s="1461"/>
      <c r="H4" s="1461"/>
      <c r="I4" s="1461"/>
      <c r="J4" s="1461"/>
      <c r="K4" s="1461"/>
      <c r="L4" s="1461"/>
      <c r="M4" s="1461"/>
      <c r="N4" s="1461"/>
      <c r="O4" s="1461"/>
      <c r="P4" s="1461"/>
      <c r="Q4" s="1461"/>
      <c r="R4" s="1461"/>
      <c r="S4" s="1461"/>
      <c r="T4" s="1461"/>
      <c r="U4" s="1461"/>
    </row>
    <row r="5" spans="1:21" ht="18" customHeight="1">
      <c r="A5" s="624" t="s">
        <v>1244</v>
      </c>
      <c r="B5" s="3"/>
      <c r="C5" s="3"/>
      <c r="D5" s="249"/>
      <c r="E5" s="250"/>
      <c r="F5" s="250"/>
      <c r="G5" s="250"/>
      <c r="H5" s="250"/>
      <c r="I5" s="250"/>
      <c r="J5" s="250"/>
      <c r="K5" s="250"/>
      <c r="L5" s="250"/>
      <c r="M5" s="250"/>
      <c r="N5" s="250"/>
      <c r="O5" s="250"/>
      <c r="P5" s="250"/>
      <c r="Q5" s="250"/>
      <c r="R5" s="250"/>
      <c r="S5" s="250"/>
      <c r="T5" s="250"/>
      <c r="U5" s="250"/>
    </row>
    <row r="6" spans="1:21" ht="18" customHeight="1">
      <c r="A6" s="1482" t="s">
        <v>219</v>
      </c>
      <c r="B6" s="1482"/>
      <c r="C6" s="1482"/>
      <c r="D6" s="1482"/>
      <c r="E6" s="1482"/>
      <c r="F6" s="1482"/>
      <c r="G6" s="1482"/>
      <c r="H6" s="1482"/>
      <c r="I6" s="1482"/>
      <c r="J6" s="1482"/>
      <c r="K6" s="1482"/>
      <c r="L6" s="1482"/>
      <c r="M6" s="1482"/>
      <c r="N6" s="1482"/>
      <c r="O6" s="1482"/>
      <c r="P6" s="1482"/>
      <c r="Q6" s="1482"/>
      <c r="R6" s="1482"/>
      <c r="S6" s="1482"/>
      <c r="T6" s="1482"/>
      <c r="U6" s="1482"/>
    </row>
    <row r="7" spans="1:21" ht="18" customHeight="1">
      <c r="A7" s="1482"/>
      <c r="B7" s="1482"/>
      <c r="C7" s="1482"/>
      <c r="D7" s="1482"/>
      <c r="E7" s="1482"/>
      <c r="F7" s="1482"/>
      <c r="G7" s="1482"/>
      <c r="H7" s="1482"/>
      <c r="I7" s="1482"/>
      <c r="J7" s="1482"/>
      <c r="K7" s="1482"/>
      <c r="L7" s="1482"/>
      <c r="M7" s="1482"/>
      <c r="N7" s="1482"/>
      <c r="O7" s="1482"/>
      <c r="P7" s="1482"/>
      <c r="Q7" s="1482"/>
      <c r="R7" s="1482"/>
      <c r="S7" s="1482"/>
      <c r="T7" s="1482"/>
      <c r="U7" s="1482"/>
    </row>
    <row r="8" spans="1:21" ht="18" customHeight="1" thickBot="1">
      <c r="A8" s="1483"/>
      <c r="B8" s="1483"/>
      <c r="C8" s="1483"/>
      <c r="D8" s="1483"/>
      <c r="E8" s="1483"/>
      <c r="F8" s="1483"/>
      <c r="G8" s="1483"/>
      <c r="H8" s="1483"/>
      <c r="I8" s="1483"/>
      <c r="J8" s="1483"/>
      <c r="K8" s="1483"/>
      <c r="L8" s="1483"/>
      <c r="M8" s="1483"/>
      <c r="N8" s="1483"/>
      <c r="O8" s="1483"/>
      <c r="P8" s="1483"/>
      <c r="Q8" s="1483"/>
      <c r="R8" s="1483"/>
      <c r="S8" s="1483"/>
      <c r="T8" s="1483"/>
      <c r="U8" s="1483"/>
    </row>
    <row r="9" spans="1:21" ht="36" customHeight="1" thickBot="1">
      <c r="A9" s="1510" t="s">
        <v>1015</v>
      </c>
      <c r="B9" s="1511"/>
      <c r="C9" s="1511"/>
      <c r="D9" s="1511"/>
      <c r="E9" s="1511"/>
      <c r="F9" s="1512" t="s">
        <v>210</v>
      </c>
      <c r="G9" s="1512"/>
      <c r="H9" s="1512"/>
      <c r="I9" s="1512"/>
      <c r="J9" s="1512"/>
      <c r="K9" s="1512" t="s">
        <v>209</v>
      </c>
      <c r="L9" s="1512"/>
      <c r="M9" s="1512"/>
      <c r="N9" s="1512"/>
      <c r="O9" s="1512"/>
      <c r="P9" s="1512"/>
      <c r="Q9" s="1512"/>
      <c r="R9" s="1512"/>
      <c r="S9" s="1512"/>
      <c r="T9" s="1512"/>
      <c r="U9" s="1513"/>
    </row>
    <row r="10" spans="1:21" ht="20.100000000000001" customHeight="1">
      <c r="A10" s="1484" t="s">
        <v>208</v>
      </c>
      <c r="B10" s="1487" t="s">
        <v>213</v>
      </c>
      <c r="C10" s="1490" t="s">
        <v>207</v>
      </c>
      <c r="D10" s="1490"/>
      <c r="E10" s="1490"/>
      <c r="F10" s="1491"/>
      <c r="G10" s="1491"/>
      <c r="H10" s="1491"/>
      <c r="I10" s="1491"/>
      <c r="J10" s="1491"/>
      <c r="K10" s="1492" t="s">
        <v>662</v>
      </c>
      <c r="L10" s="1493"/>
      <c r="M10" s="1493"/>
      <c r="N10" s="1493"/>
      <c r="O10" s="1493"/>
      <c r="P10" s="1493"/>
      <c r="Q10" s="1493"/>
      <c r="R10" s="1493"/>
      <c r="S10" s="1493"/>
      <c r="T10" s="1493"/>
      <c r="U10" s="1494"/>
    </row>
    <row r="11" spans="1:21" ht="20.100000000000001" customHeight="1">
      <c r="A11" s="1485"/>
      <c r="B11" s="1488"/>
      <c r="C11" s="1452" t="s">
        <v>206</v>
      </c>
      <c r="D11" s="1452"/>
      <c r="E11" s="1452"/>
      <c r="F11" s="1495"/>
      <c r="G11" s="1495"/>
      <c r="H11" s="1495"/>
      <c r="I11" s="1495"/>
      <c r="J11" s="1495"/>
      <c r="K11" s="1496" t="s">
        <v>663</v>
      </c>
      <c r="L11" s="1497"/>
      <c r="M11" s="1497"/>
      <c r="N11" s="1497"/>
      <c r="O11" s="1497"/>
      <c r="P11" s="1497"/>
      <c r="Q11" s="1497"/>
      <c r="R11" s="1497"/>
      <c r="S11" s="1497"/>
      <c r="T11" s="1497"/>
      <c r="U11" s="1498"/>
    </row>
    <row r="12" spans="1:21" ht="39.950000000000003" customHeight="1" thickBot="1">
      <c r="A12" s="1485"/>
      <c r="B12" s="1488"/>
      <c r="C12" s="1452" t="s">
        <v>205</v>
      </c>
      <c r="D12" s="1452"/>
      <c r="E12" s="1452"/>
      <c r="F12" s="1499">
        <f>様式05‐1の入力表①!F10</f>
        <v>0</v>
      </c>
      <c r="G12" s="1499"/>
      <c r="H12" s="1499"/>
      <c r="I12" s="1499"/>
      <c r="J12" s="1499"/>
      <c r="K12" s="1500" t="s">
        <v>811</v>
      </c>
      <c r="L12" s="1501"/>
      <c r="M12" s="1501"/>
      <c r="N12" s="1501"/>
      <c r="O12" s="1501"/>
      <c r="P12" s="1501"/>
      <c r="Q12" s="1501"/>
      <c r="R12" s="1501"/>
      <c r="S12" s="1501"/>
      <c r="T12" s="1501"/>
      <c r="U12" s="1502"/>
    </row>
    <row r="13" spans="1:21" ht="20.100000000000001" customHeight="1" thickTop="1" thickBot="1">
      <c r="A13" s="1486"/>
      <c r="B13" s="1489"/>
      <c r="C13" s="1503" t="s">
        <v>204</v>
      </c>
      <c r="D13" s="1503"/>
      <c r="E13" s="1503"/>
      <c r="F13" s="1504">
        <f>SUM(F10:J12)</f>
        <v>0</v>
      </c>
      <c r="G13" s="1505"/>
      <c r="H13" s="1505"/>
      <c r="I13" s="1505"/>
      <c r="J13" s="1506"/>
      <c r="K13" s="1507" t="s">
        <v>203</v>
      </c>
      <c r="L13" s="1508"/>
      <c r="M13" s="1508"/>
      <c r="N13" s="1508"/>
      <c r="O13" s="1508"/>
      <c r="P13" s="1508"/>
      <c r="Q13" s="1508"/>
      <c r="R13" s="1508"/>
      <c r="S13" s="1508"/>
      <c r="T13" s="1508"/>
      <c r="U13" s="1509"/>
    </row>
    <row r="14" spans="1:21" ht="20.100000000000001" customHeight="1">
      <c r="A14" s="1520" t="s">
        <v>202</v>
      </c>
      <c r="B14" s="1472" t="s">
        <v>108</v>
      </c>
      <c r="C14" s="1436" t="s">
        <v>201</v>
      </c>
      <c r="D14" s="1436"/>
      <c r="E14" s="1436"/>
      <c r="F14" s="1514"/>
      <c r="G14" s="1514"/>
      <c r="H14" s="1514"/>
      <c r="I14" s="1514"/>
      <c r="J14" s="1514"/>
      <c r="K14" s="1515" t="s">
        <v>662</v>
      </c>
      <c r="L14" s="1515"/>
      <c r="M14" s="1515"/>
      <c r="N14" s="1515"/>
      <c r="O14" s="1515"/>
      <c r="P14" s="1515"/>
      <c r="Q14" s="1515"/>
      <c r="R14" s="1515"/>
      <c r="S14" s="1515"/>
      <c r="T14" s="1515"/>
      <c r="U14" s="1516"/>
    </row>
    <row r="15" spans="1:21" ht="20.100000000000001" customHeight="1">
      <c r="A15" s="1485"/>
      <c r="B15" s="1473"/>
      <c r="C15" s="1452" t="s">
        <v>200</v>
      </c>
      <c r="D15" s="1452"/>
      <c r="E15" s="1452"/>
      <c r="F15" s="1495"/>
      <c r="G15" s="1495"/>
      <c r="H15" s="1495"/>
      <c r="I15" s="1495"/>
      <c r="J15" s="1495"/>
      <c r="K15" s="1518" t="s">
        <v>662</v>
      </c>
      <c r="L15" s="1518"/>
      <c r="M15" s="1518"/>
      <c r="N15" s="1518"/>
      <c r="O15" s="1518"/>
      <c r="P15" s="1518"/>
      <c r="Q15" s="1518"/>
      <c r="R15" s="1518"/>
      <c r="S15" s="1518"/>
      <c r="T15" s="1518"/>
      <c r="U15" s="1519"/>
    </row>
    <row r="16" spans="1:21" ht="60" customHeight="1">
      <c r="A16" s="1485"/>
      <c r="B16" s="1473"/>
      <c r="C16" s="1522" t="s">
        <v>456</v>
      </c>
      <c r="D16" s="1452"/>
      <c r="E16" s="1452"/>
      <c r="F16" s="1475"/>
      <c r="G16" s="1475"/>
      <c r="H16" s="1475"/>
      <c r="I16" s="1475"/>
      <c r="J16" s="1475"/>
      <c r="K16" s="1559" t="s">
        <v>662</v>
      </c>
      <c r="L16" s="1518"/>
      <c r="M16" s="1518"/>
      <c r="N16" s="1518"/>
      <c r="O16" s="1518"/>
      <c r="P16" s="1518"/>
      <c r="Q16" s="1518"/>
      <c r="R16" s="1518"/>
      <c r="S16" s="1518"/>
      <c r="T16" s="1518"/>
      <c r="U16" s="1519"/>
    </row>
    <row r="17" spans="1:21" ht="20.100000000000001" customHeight="1" thickBot="1">
      <c r="A17" s="1485"/>
      <c r="B17" s="1473"/>
      <c r="C17" s="1452" t="s">
        <v>199</v>
      </c>
      <c r="D17" s="1452"/>
      <c r="E17" s="1452"/>
      <c r="F17" s="1517"/>
      <c r="G17" s="1517"/>
      <c r="H17" s="1517"/>
      <c r="I17" s="1517"/>
      <c r="J17" s="1517"/>
      <c r="K17" s="1518" t="s">
        <v>662</v>
      </c>
      <c r="L17" s="1518"/>
      <c r="M17" s="1518"/>
      <c r="N17" s="1518"/>
      <c r="O17" s="1518"/>
      <c r="P17" s="1518"/>
      <c r="Q17" s="1518"/>
      <c r="R17" s="1518"/>
      <c r="S17" s="1518"/>
      <c r="T17" s="1518"/>
      <c r="U17" s="1519"/>
    </row>
    <row r="18" spans="1:21" ht="20.100000000000001" customHeight="1" thickTop="1" thickBot="1">
      <c r="A18" s="1521"/>
      <c r="B18" s="1474"/>
      <c r="C18" s="1523" t="s">
        <v>198</v>
      </c>
      <c r="D18" s="1523"/>
      <c r="E18" s="1523"/>
      <c r="F18" s="1504">
        <f>SUM(F14:J17)</f>
        <v>0</v>
      </c>
      <c r="G18" s="1505"/>
      <c r="H18" s="1505"/>
      <c r="I18" s="1505"/>
      <c r="J18" s="1506"/>
      <c r="K18" s="1507" t="s">
        <v>197</v>
      </c>
      <c r="L18" s="1508"/>
      <c r="M18" s="1508"/>
      <c r="N18" s="1508"/>
      <c r="O18" s="1508"/>
      <c r="P18" s="1508"/>
      <c r="Q18" s="1508"/>
      <c r="R18" s="1508"/>
      <c r="S18" s="1508"/>
      <c r="T18" s="1508"/>
      <c r="U18" s="1509"/>
    </row>
    <row r="19" spans="1:21" ht="18.75" customHeight="1">
      <c r="A19" s="633"/>
      <c r="B19" s="634"/>
      <c r="C19" s="635"/>
      <c r="D19" s="635"/>
      <c r="E19" s="635"/>
      <c r="F19" s="11"/>
      <c r="G19" s="11"/>
      <c r="H19" s="11"/>
      <c r="I19" s="11"/>
      <c r="J19" s="11"/>
      <c r="K19" s="250"/>
      <c r="L19" s="250"/>
      <c r="M19" s="250"/>
      <c r="N19" s="250"/>
      <c r="O19" s="250"/>
      <c r="P19" s="250"/>
      <c r="Q19" s="250"/>
      <c r="R19" s="250"/>
      <c r="S19" s="250"/>
      <c r="T19" s="250"/>
      <c r="U19" s="250"/>
    </row>
    <row r="20" spans="1:21" ht="21" customHeight="1">
      <c r="A20" s="6"/>
      <c r="B20" s="6"/>
      <c r="C20" s="6"/>
      <c r="D20" s="6"/>
      <c r="E20" s="6"/>
      <c r="F20" s="12"/>
      <c r="G20" s="12"/>
      <c r="H20" s="12"/>
      <c r="I20" s="12"/>
      <c r="J20" s="12"/>
      <c r="K20" s="12"/>
      <c r="L20" s="12"/>
      <c r="M20" s="12"/>
      <c r="N20" s="12"/>
      <c r="O20" s="12"/>
      <c r="P20" s="12"/>
      <c r="Q20" s="1454" t="s">
        <v>121</v>
      </c>
      <c r="R20" s="1454"/>
      <c r="S20" s="1454"/>
      <c r="T20" s="1454"/>
      <c r="U20" s="1454"/>
    </row>
    <row r="21" spans="1:21" ht="15.75">
      <c r="A21" s="1375" t="s">
        <v>457</v>
      </c>
      <c r="B21" s="1375"/>
      <c r="C21" s="1375"/>
      <c r="D21" s="1375"/>
      <c r="E21" s="1375"/>
      <c r="F21" s="1375"/>
      <c r="G21" s="1375"/>
      <c r="H21" s="1375"/>
      <c r="I21" s="1375"/>
      <c r="J21" s="1375"/>
      <c r="K21" s="1375"/>
      <c r="L21" s="1375"/>
      <c r="M21" s="1375"/>
      <c r="N21" s="1375"/>
      <c r="O21" s="1375"/>
      <c r="P21" s="1375"/>
      <c r="Q21" s="1375"/>
      <c r="R21" s="1375"/>
      <c r="S21" s="1375"/>
      <c r="T21" s="1375"/>
      <c r="U21" s="1375"/>
    </row>
    <row r="22" spans="1:21" ht="9.9499999999999993" customHeight="1">
      <c r="A22" s="5"/>
      <c r="B22" s="5"/>
      <c r="C22" s="5"/>
      <c r="D22" s="5"/>
      <c r="E22" s="5"/>
      <c r="F22" s="5"/>
      <c r="G22" s="5"/>
      <c r="H22" s="5"/>
      <c r="I22" s="5"/>
      <c r="J22" s="5"/>
      <c r="K22" s="5"/>
      <c r="L22" s="5"/>
      <c r="M22" s="5"/>
      <c r="N22" s="5"/>
      <c r="O22" s="5"/>
      <c r="P22" s="5"/>
      <c r="Q22" s="5"/>
      <c r="R22" s="5"/>
      <c r="S22" s="5"/>
      <c r="T22" s="5"/>
      <c r="U22" s="5"/>
    </row>
    <row r="23" spans="1:21" ht="27" customHeight="1">
      <c r="A23" s="1461" t="s">
        <v>335</v>
      </c>
      <c r="B23" s="1461"/>
      <c r="C23" s="1461"/>
      <c r="D23" s="5"/>
      <c r="E23" s="5"/>
      <c r="F23" s="5"/>
      <c r="G23" s="5"/>
      <c r="H23" s="5"/>
      <c r="I23" s="5"/>
      <c r="J23" s="5"/>
      <c r="K23" s="5"/>
      <c r="L23" s="5"/>
      <c r="M23" s="5"/>
      <c r="N23" s="5"/>
      <c r="O23" s="5"/>
      <c r="P23" s="5"/>
      <c r="Q23" s="5"/>
      <c r="R23" s="5"/>
      <c r="S23" s="5"/>
      <c r="T23" s="5"/>
      <c r="U23" s="5"/>
    </row>
    <row r="24" spans="1:21" ht="18" customHeight="1">
      <c r="A24" s="624" t="s">
        <v>1245</v>
      </c>
      <c r="B24" s="3"/>
      <c r="C24" s="3"/>
      <c r="D24" s="249"/>
      <c r="E24" s="250"/>
      <c r="F24" s="250"/>
      <c r="G24" s="250"/>
      <c r="H24" s="250"/>
      <c r="I24" s="250"/>
      <c r="J24" s="250"/>
      <c r="K24" s="250"/>
      <c r="L24" s="250"/>
      <c r="M24" s="250"/>
      <c r="N24" s="250"/>
      <c r="O24" s="250"/>
      <c r="P24" s="250"/>
      <c r="Q24" s="250"/>
      <c r="R24" s="250"/>
      <c r="S24" s="250"/>
      <c r="T24" s="250"/>
      <c r="U24" s="250"/>
    </row>
    <row r="25" spans="1:21" ht="20.100000000000001" customHeight="1">
      <c r="A25" s="67" t="s">
        <v>633</v>
      </c>
      <c r="B25" s="15"/>
      <c r="C25" s="15"/>
      <c r="D25" s="16"/>
      <c r="E25" s="17"/>
      <c r="F25" s="17"/>
      <c r="G25" s="17"/>
      <c r="H25" s="17"/>
      <c r="I25" s="17"/>
      <c r="J25" s="17"/>
      <c r="K25" s="17"/>
      <c r="L25" s="17"/>
      <c r="M25" s="17"/>
      <c r="N25" s="17"/>
      <c r="O25" s="17"/>
      <c r="P25" s="17"/>
      <c r="Q25" s="17"/>
      <c r="R25" s="17"/>
      <c r="S25" s="17"/>
      <c r="T25" s="17"/>
      <c r="U25" s="17"/>
    </row>
    <row r="26" spans="1:21" ht="20.100000000000001" customHeight="1">
      <c r="A26" s="63" t="s">
        <v>407</v>
      </c>
      <c r="B26" s="15"/>
      <c r="C26" s="15"/>
      <c r="D26" s="16"/>
      <c r="E26" s="17"/>
      <c r="F26" s="17"/>
      <c r="G26" s="17"/>
      <c r="H26" s="17"/>
      <c r="I26" s="17"/>
      <c r="J26" s="17"/>
      <c r="K26" s="17"/>
      <c r="L26" s="17"/>
      <c r="M26" s="17"/>
      <c r="N26" s="17"/>
      <c r="O26" s="17"/>
      <c r="P26" s="17"/>
      <c r="Q26" s="17"/>
      <c r="R26" s="17"/>
      <c r="S26" s="17"/>
      <c r="T26" s="17"/>
      <c r="U26" s="17"/>
    </row>
    <row r="27" spans="1:21" ht="20.100000000000001" customHeight="1">
      <c r="A27" s="1482" t="s">
        <v>219</v>
      </c>
      <c r="B27" s="1482"/>
      <c r="C27" s="1482"/>
      <c r="D27" s="1482"/>
      <c r="E27" s="1482"/>
      <c r="F27" s="1482"/>
      <c r="G27" s="1482"/>
      <c r="H27" s="1482"/>
      <c r="I27" s="1482"/>
      <c r="J27" s="1482"/>
      <c r="K27" s="1482"/>
      <c r="L27" s="1482"/>
      <c r="M27" s="1482"/>
      <c r="N27" s="1482"/>
      <c r="O27" s="1482"/>
      <c r="P27" s="1482"/>
      <c r="Q27" s="1482"/>
      <c r="R27" s="1482"/>
      <c r="S27" s="1482"/>
      <c r="T27" s="1482"/>
      <c r="U27" s="1482"/>
    </row>
    <row r="28" spans="1:21" ht="20.100000000000001" customHeight="1">
      <c r="A28" s="1482"/>
      <c r="B28" s="1482"/>
      <c r="C28" s="1482"/>
      <c r="D28" s="1482"/>
      <c r="E28" s="1482"/>
      <c r="F28" s="1482"/>
      <c r="G28" s="1482"/>
      <c r="H28" s="1482"/>
      <c r="I28" s="1482"/>
      <c r="J28" s="1482"/>
      <c r="K28" s="1482"/>
      <c r="L28" s="1482"/>
      <c r="M28" s="1482"/>
      <c r="N28" s="1482"/>
      <c r="O28" s="1482"/>
      <c r="P28" s="1482"/>
      <c r="Q28" s="1482"/>
      <c r="R28" s="1482"/>
      <c r="S28" s="1482"/>
      <c r="T28" s="1482"/>
      <c r="U28" s="1482"/>
    </row>
    <row r="29" spans="1:21" ht="20.100000000000001" customHeight="1">
      <c r="A29" s="14" t="s">
        <v>229</v>
      </c>
      <c r="B29" s="15"/>
      <c r="C29" s="15"/>
      <c r="D29" s="16"/>
      <c r="E29" s="17"/>
      <c r="F29" s="17"/>
      <c r="G29" s="17"/>
      <c r="H29" s="17"/>
      <c r="I29" s="17"/>
      <c r="J29" s="17"/>
      <c r="K29" s="17"/>
      <c r="L29" s="17"/>
      <c r="M29" s="17"/>
      <c r="N29" s="17"/>
      <c r="O29" s="17"/>
      <c r="P29" s="17"/>
      <c r="Q29" s="17"/>
      <c r="R29" s="17"/>
      <c r="S29" s="17"/>
      <c r="T29" s="17"/>
      <c r="U29" s="17"/>
    </row>
    <row r="30" spans="1:21" ht="60" customHeight="1">
      <c r="A30" s="1482" t="s">
        <v>1019</v>
      </c>
      <c r="B30" s="1482"/>
      <c r="C30" s="1482"/>
      <c r="D30" s="1482"/>
      <c r="E30" s="1482"/>
      <c r="F30" s="1482"/>
      <c r="G30" s="1482"/>
      <c r="H30" s="1482"/>
      <c r="I30" s="1482"/>
      <c r="J30" s="1482"/>
      <c r="K30" s="1482"/>
      <c r="L30" s="1482"/>
      <c r="M30" s="1482"/>
      <c r="N30" s="1482"/>
      <c r="O30" s="1482"/>
      <c r="P30" s="1482"/>
      <c r="Q30" s="1482"/>
      <c r="R30" s="1482"/>
      <c r="S30" s="1482"/>
      <c r="T30" s="1482"/>
      <c r="U30" s="1482"/>
    </row>
    <row r="31" spans="1:21" ht="45" customHeight="1" thickBot="1">
      <c r="A31" s="1483" t="s">
        <v>1020</v>
      </c>
      <c r="B31" s="1483"/>
      <c r="C31" s="1483"/>
      <c r="D31" s="1483"/>
      <c r="E31" s="1483"/>
      <c r="F31" s="1483"/>
      <c r="G31" s="1483"/>
      <c r="H31" s="1483"/>
      <c r="I31" s="1483"/>
      <c r="J31" s="1483"/>
      <c r="K31" s="1483"/>
      <c r="L31" s="1483"/>
      <c r="M31" s="1483"/>
      <c r="N31" s="1483"/>
      <c r="O31" s="1483"/>
      <c r="P31" s="1483"/>
      <c r="Q31" s="1483"/>
      <c r="R31" s="1483"/>
      <c r="S31" s="1483"/>
      <c r="T31" s="1483"/>
      <c r="U31" s="1483"/>
    </row>
    <row r="32" spans="1:21" ht="36" customHeight="1" thickBot="1">
      <c r="A32" s="1462" t="s">
        <v>410</v>
      </c>
      <c r="B32" s="1459"/>
      <c r="C32" s="1459"/>
      <c r="D32" s="1459"/>
      <c r="E32" s="1463"/>
      <c r="F32" s="1455" t="s">
        <v>1016</v>
      </c>
      <c r="G32" s="1456"/>
      <c r="H32" s="1456"/>
      <c r="I32" s="1470"/>
      <c r="J32" s="1455" t="s">
        <v>1017</v>
      </c>
      <c r="K32" s="1456"/>
      <c r="L32" s="1456"/>
      <c r="M32" s="1470"/>
      <c r="N32" s="1455" t="s">
        <v>1018</v>
      </c>
      <c r="O32" s="1456"/>
      <c r="P32" s="1456"/>
      <c r="Q32" s="1457"/>
      <c r="R32" s="1458" t="s">
        <v>216</v>
      </c>
      <c r="S32" s="1459"/>
      <c r="T32" s="1459"/>
      <c r="U32" s="1460"/>
    </row>
    <row r="33" spans="1:21" ht="18.75" customHeight="1">
      <c r="A33" s="1479" t="s">
        <v>59</v>
      </c>
      <c r="B33" s="1435" t="s">
        <v>217</v>
      </c>
      <c r="C33" s="1436"/>
      <c r="D33" s="1436"/>
      <c r="E33" s="1436"/>
      <c r="F33" s="1434">
        <f>様式05‐1の入力表②!F15</f>
        <v>0</v>
      </c>
      <c r="G33" s="1434"/>
      <c r="H33" s="1434"/>
      <c r="I33" s="1434"/>
      <c r="J33" s="1434">
        <f>様式05‐1の入力表②!J15</f>
        <v>0</v>
      </c>
      <c r="K33" s="1434"/>
      <c r="L33" s="1434"/>
      <c r="M33" s="1434"/>
      <c r="N33" s="1434">
        <f>様式05‐1の入力表②!N15</f>
        <v>0</v>
      </c>
      <c r="O33" s="1434"/>
      <c r="P33" s="1434"/>
      <c r="Q33" s="1434"/>
      <c r="R33" s="1437"/>
      <c r="S33" s="1438"/>
      <c r="T33" s="1438"/>
      <c r="U33" s="1439"/>
    </row>
    <row r="34" spans="1:21" ht="18.75" customHeight="1">
      <c r="A34" s="1480"/>
      <c r="B34" s="1525"/>
      <c r="C34" s="1467" t="s">
        <v>227</v>
      </c>
      <c r="D34" s="1468"/>
      <c r="E34" s="1469"/>
      <c r="F34" s="1434">
        <f>様式05‐1の入力表②!F16</f>
        <v>0</v>
      </c>
      <c r="G34" s="1434"/>
      <c r="H34" s="1434"/>
      <c r="I34" s="1434"/>
      <c r="J34" s="1434">
        <f>様式05‐1の入力表②!J16</f>
        <v>0</v>
      </c>
      <c r="K34" s="1434"/>
      <c r="L34" s="1434"/>
      <c r="M34" s="1434"/>
      <c r="N34" s="1434">
        <f>様式05‐1の入力表②!N16</f>
        <v>0</v>
      </c>
      <c r="O34" s="1434"/>
      <c r="P34" s="1434"/>
      <c r="Q34" s="1434"/>
      <c r="R34" s="1464"/>
      <c r="S34" s="1465"/>
      <c r="T34" s="1465"/>
      <c r="U34" s="1466"/>
    </row>
    <row r="35" spans="1:21" ht="18.75" customHeight="1">
      <c r="A35" s="1480"/>
      <c r="B35" s="1525"/>
      <c r="C35" s="1440" t="s">
        <v>828</v>
      </c>
      <c r="D35" s="1441"/>
      <c r="E35" s="1442"/>
      <c r="F35" s="1434">
        <f>様式05‐1の入力表②!F17</f>
        <v>0</v>
      </c>
      <c r="G35" s="1434"/>
      <c r="H35" s="1434"/>
      <c r="I35" s="1434"/>
      <c r="J35" s="1434">
        <f>様式05‐1の入力表②!J17</f>
        <v>0</v>
      </c>
      <c r="K35" s="1434"/>
      <c r="L35" s="1434"/>
      <c r="M35" s="1434"/>
      <c r="N35" s="1434">
        <f>様式05‐1の入力表②!N17</f>
        <v>0</v>
      </c>
      <c r="O35" s="1434"/>
      <c r="P35" s="1434"/>
      <c r="Q35" s="1434"/>
      <c r="R35" s="1464"/>
      <c r="S35" s="1465"/>
      <c r="T35" s="1465"/>
      <c r="U35" s="1466"/>
    </row>
    <row r="36" spans="1:21" ht="18.75" customHeight="1">
      <c r="A36" s="1480"/>
      <c r="B36" s="1525"/>
      <c r="C36" s="1440" t="s">
        <v>619</v>
      </c>
      <c r="D36" s="1441"/>
      <c r="E36" s="1442"/>
      <c r="F36" s="1476">
        <f>様式05‐1の入力表②!F20</f>
        <v>0</v>
      </c>
      <c r="G36" s="1477"/>
      <c r="H36" s="1477"/>
      <c r="I36" s="1478"/>
      <c r="J36" s="1476">
        <f>様式05‐1の入力表②!J20</f>
        <v>0</v>
      </c>
      <c r="K36" s="1477"/>
      <c r="L36" s="1477"/>
      <c r="M36" s="1478"/>
      <c r="N36" s="1476">
        <f>様式05‐1の入力表②!N20</f>
        <v>0</v>
      </c>
      <c r="O36" s="1477"/>
      <c r="P36" s="1477"/>
      <c r="Q36" s="1478"/>
      <c r="R36" s="1464"/>
      <c r="S36" s="1465"/>
      <c r="T36" s="1465"/>
      <c r="U36" s="1466"/>
    </row>
    <row r="37" spans="1:21" ht="18.75" customHeight="1">
      <c r="A37" s="1480"/>
      <c r="B37" s="1525"/>
      <c r="C37" s="1440" t="s">
        <v>224</v>
      </c>
      <c r="D37" s="1441"/>
      <c r="E37" s="1442"/>
      <c r="F37" s="1434">
        <f>様式05‐1の入力表②!F30</f>
        <v>0</v>
      </c>
      <c r="G37" s="1434"/>
      <c r="H37" s="1434"/>
      <c r="I37" s="1434"/>
      <c r="J37" s="1434">
        <f>様式05‐1の入力表②!J30</f>
        <v>0</v>
      </c>
      <c r="K37" s="1434"/>
      <c r="L37" s="1434"/>
      <c r="M37" s="1434"/>
      <c r="N37" s="1434">
        <f>様式05‐1の入力表②!N30</f>
        <v>0</v>
      </c>
      <c r="O37" s="1434"/>
      <c r="P37" s="1434"/>
      <c r="Q37" s="1434"/>
      <c r="R37" s="1464"/>
      <c r="S37" s="1465"/>
      <c r="T37" s="1465"/>
      <c r="U37" s="1466"/>
    </row>
    <row r="38" spans="1:21" ht="18.75" customHeight="1">
      <c r="A38" s="1480"/>
      <c r="B38" s="1525"/>
      <c r="C38" s="1440" t="s">
        <v>225</v>
      </c>
      <c r="D38" s="1441"/>
      <c r="E38" s="1442"/>
      <c r="F38" s="1434">
        <f>様式05‐1の入力表②!F34</f>
        <v>0</v>
      </c>
      <c r="G38" s="1434"/>
      <c r="H38" s="1434"/>
      <c r="I38" s="1434"/>
      <c r="J38" s="1434">
        <f>様式05‐1の入力表②!J34</f>
        <v>0</v>
      </c>
      <c r="K38" s="1434"/>
      <c r="L38" s="1434"/>
      <c r="M38" s="1434"/>
      <c r="N38" s="1434">
        <f>様式05‐1の入力表②!N34</f>
        <v>0</v>
      </c>
      <c r="O38" s="1434"/>
      <c r="P38" s="1434"/>
      <c r="Q38" s="1434"/>
      <c r="R38" s="1464"/>
      <c r="S38" s="1465"/>
      <c r="T38" s="1465"/>
      <c r="U38" s="1466"/>
    </row>
    <row r="39" spans="1:21" ht="18.75" customHeight="1">
      <c r="A39" s="1480"/>
      <c r="B39" s="1525"/>
      <c r="C39" s="1440" t="s">
        <v>226</v>
      </c>
      <c r="D39" s="1441"/>
      <c r="E39" s="1442"/>
      <c r="F39" s="1434">
        <f>様式05‐1の入力表②!F35</f>
        <v>0</v>
      </c>
      <c r="G39" s="1434"/>
      <c r="H39" s="1434"/>
      <c r="I39" s="1434"/>
      <c r="J39" s="1476">
        <f>様式05‐1の入力表②!J35</f>
        <v>0</v>
      </c>
      <c r="K39" s="1477"/>
      <c r="L39" s="1477"/>
      <c r="M39" s="1478"/>
      <c r="N39" s="1476">
        <f>様式05‐1の入力表②!N35</f>
        <v>0</v>
      </c>
      <c r="O39" s="1477"/>
      <c r="P39" s="1477"/>
      <c r="Q39" s="1528"/>
      <c r="R39" s="1464"/>
      <c r="S39" s="1465"/>
      <c r="T39" s="1465"/>
      <c r="U39" s="1466"/>
    </row>
    <row r="40" spans="1:21" ht="18.75" customHeight="1">
      <c r="A40" s="1480"/>
      <c r="B40" s="1525"/>
      <c r="C40" s="1467" t="s">
        <v>230</v>
      </c>
      <c r="D40" s="1468"/>
      <c r="E40" s="1469"/>
      <c r="F40" s="1476">
        <f>様式05‐1の入力表②!F47</f>
        <v>0</v>
      </c>
      <c r="G40" s="1477"/>
      <c r="H40" s="1477"/>
      <c r="I40" s="1478"/>
      <c r="J40" s="1476">
        <f>様式05‐1の入力表②!J47</f>
        <v>0</v>
      </c>
      <c r="K40" s="1477"/>
      <c r="L40" s="1477"/>
      <c r="M40" s="1478"/>
      <c r="N40" s="1476">
        <f>様式05‐1の入力表②!N47</f>
        <v>0</v>
      </c>
      <c r="O40" s="1477"/>
      <c r="P40" s="1477"/>
      <c r="Q40" s="1478"/>
      <c r="R40" s="1464"/>
      <c r="S40" s="1465"/>
      <c r="T40" s="1465"/>
      <c r="U40" s="1466"/>
    </row>
    <row r="41" spans="1:21" ht="18.75" customHeight="1">
      <c r="A41" s="1480"/>
      <c r="B41" s="1525"/>
      <c r="C41" s="1467" t="s">
        <v>231</v>
      </c>
      <c r="D41" s="1468"/>
      <c r="E41" s="1469"/>
      <c r="F41" s="1476">
        <f>様式05‐1の入力表②!F48</f>
        <v>0</v>
      </c>
      <c r="G41" s="1477"/>
      <c r="H41" s="1477"/>
      <c r="I41" s="1478"/>
      <c r="J41" s="1476">
        <f>様式05‐1の入力表②!J48</f>
        <v>0</v>
      </c>
      <c r="K41" s="1477"/>
      <c r="L41" s="1477"/>
      <c r="M41" s="1478"/>
      <c r="N41" s="1476">
        <f>様式05‐1の入力表②!N48</f>
        <v>0</v>
      </c>
      <c r="O41" s="1477"/>
      <c r="P41" s="1477"/>
      <c r="Q41" s="1478"/>
      <c r="R41" s="1464"/>
      <c r="S41" s="1465"/>
      <c r="T41" s="1465"/>
      <c r="U41" s="1466"/>
    </row>
    <row r="42" spans="1:21" ht="18.75" customHeight="1">
      <c r="A42" s="1480"/>
      <c r="B42" s="1525"/>
      <c r="C42" s="1467" t="s">
        <v>232</v>
      </c>
      <c r="D42" s="1468"/>
      <c r="E42" s="1469"/>
      <c r="F42" s="1476">
        <f>様式05‐1の入力表②!F49</f>
        <v>0</v>
      </c>
      <c r="G42" s="1477"/>
      <c r="H42" s="1477"/>
      <c r="I42" s="1478"/>
      <c r="J42" s="1476">
        <f>様式05‐1の入力表②!J49</f>
        <v>0</v>
      </c>
      <c r="K42" s="1477"/>
      <c r="L42" s="1477"/>
      <c r="M42" s="1478"/>
      <c r="N42" s="1476">
        <f>様式05‐1の入力表②!N49</f>
        <v>0</v>
      </c>
      <c r="O42" s="1477"/>
      <c r="P42" s="1477"/>
      <c r="Q42" s="1478"/>
      <c r="R42" s="1464"/>
      <c r="S42" s="1465"/>
      <c r="T42" s="1465"/>
      <c r="U42" s="1466"/>
    </row>
    <row r="43" spans="1:21" ht="18.75" customHeight="1">
      <c r="A43" s="1480"/>
      <c r="B43" s="1525"/>
      <c r="C43" s="1467" t="s">
        <v>220</v>
      </c>
      <c r="D43" s="1468"/>
      <c r="E43" s="1469"/>
      <c r="F43" s="1476">
        <f>様式05‐1の入力表②!F50</f>
        <v>0</v>
      </c>
      <c r="G43" s="1477"/>
      <c r="H43" s="1477"/>
      <c r="I43" s="1478"/>
      <c r="J43" s="1476">
        <f>様式05‐1の入力表②!J50</f>
        <v>0</v>
      </c>
      <c r="K43" s="1477"/>
      <c r="L43" s="1477"/>
      <c r="M43" s="1478"/>
      <c r="N43" s="1476">
        <f>様式05‐1の入力表②!N50</f>
        <v>0</v>
      </c>
      <c r="O43" s="1477"/>
      <c r="P43" s="1477"/>
      <c r="Q43" s="1478"/>
      <c r="R43" s="1464"/>
      <c r="S43" s="1465"/>
      <c r="T43" s="1465"/>
      <c r="U43" s="1466"/>
    </row>
    <row r="44" spans="1:21" ht="30" customHeight="1">
      <c r="A44" s="1480"/>
      <c r="B44" s="1526"/>
      <c r="C44" s="1529" t="s">
        <v>233</v>
      </c>
      <c r="D44" s="1530"/>
      <c r="E44" s="1531"/>
      <c r="F44" s="1434">
        <f>様式05‐1の入力表②!F54</f>
        <v>0</v>
      </c>
      <c r="G44" s="1434"/>
      <c r="H44" s="1434"/>
      <c r="I44" s="1434"/>
      <c r="J44" s="1434">
        <f>様式05‐1の入力表②!J54</f>
        <v>0</v>
      </c>
      <c r="K44" s="1434"/>
      <c r="L44" s="1434"/>
      <c r="M44" s="1434"/>
      <c r="N44" s="1434">
        <f>様式05‐1の入力表②!N54</f>
        <v>0</v>
      </c>
      <c r="O44" s="1434"/>
      <c r="P44" s="1434"/>
      <c r="Q44" s="1434"/>
      <c r="R44" s="1464"/>
      <c r="S44" s="1465"/>
      <c r="T44" s="1465"/>
      <c r="U44" s="1466"/>
    </row>
    <row r="45" spans="1:21" ht="30" customHeight="1">
      <c r="A45" s="1480"/>
      <c r="B45" s="1451" t="s">
        <v>881</v>
      </c>
      <c r="C45" s="1452"/>
      <c r="D45" s="1452"/>
      <c r="E45" s="1452"/>
      <c r="F45" s="1476">
        <f>様式05‐1の入力表②!F58</f>
        <v>0</v>
      </c>
      <c r="G45" s="1477"/>
      <c r="H45" s="1477"/>
      <c r="I45" s="1478"/>
      <c r="J45" s="1476">
        <f>様式05‐1の入力表②!J58</f>
        <v>0</v>
      </c>
      <c r="K45" s="1477"/>
      <c r="L45" s="1477"/>
      <c r="M45" s="1478"/>
      <c r="N45" s="1476">
        <f>様式05‐1の入力表②!N58</f>
        <v>0</v>
      </c>
      <c r="O45" s="1477"/>
      <c r="P45" s="1477"/>
      <c r="Q45" s="1478"/>
      <c r="R45" s="1464"/>
      <c r="S45" s="1465"/>
      <c r="T45" s="1465"/>
      <c r="U45" s="1466"/>
    </row>
    <row r="46" spans="1:21" ht="18.75" customHeight="1" thickBot="1">
      <c r="A46" s="1480"/>
      <c r="B46" s="1452" t="s">
        <v>218</v>
      </c>
      <c r="C46" s="1452"/>
      <c r="D46" s="1452"/>
      <c r="E46" s="1452"/>
      <c r="F46" s="1453">
        <f>様式05‐1の入力表②!F77</f>
        <v>0</v>
      </c>
      <c r="G46" s="1453"/>
      <c r="H46" s="1453"/>
      <c r="I46" s="1453"/>
      <c r="J46" s="1453">
        <f>様式05‐1の入力表②!J77</f>
        <v>0</v>
      </c>
      <c r="K46" s="1453"/>
      <c r="L46" s="1453"/>
      <c r="M46" s="1453"/>
      <c r="N46" s="1453">
        <f>様式05‐1の入力表②!N77</f>
        <v>0</v>
      </c>
      <c r="O46" s="1453"/>
      <c r="P46" s="1453"/>
      <c r="Q46" s="1453"/>
      <c r="R46" s="1464"/>
      <c r="S46" s="1465"/>
      <c r="T46" s="1465"/>
      <c r="U46" s="1466"/>
    </row>
    <row r="47" spans="1:21" ht="21" customHeight="1" thickTop="1" thickBot="1">
      <c r="A47" s="1524"/>
      <c r="B47" s="1541" t="s">
        <v>110</v>
      </c>
      <c r="C47" s="1541"/>
      <c r="D47" s="1541"/>
      <c r="E47" s="1541"/>
      <c r="F47" s="1527">
        <f>様式05‐1の入力表②!F94</f>
        <v>0</v>
      </c>
      <c r="G47" s="1527"/>
      <c r="H47" s="1527"/>
      <c r="I47" s="1527"/>
      <c r="J47" s="1527">
        <f>様式05‐1の入力表②!J94</f>
        <v>0</v>
      </c>
      <c r="K47" s="1527"/>
      <c r="L47" s="1527"/>
      <c r="M47" s="1527"/>
      <c r="N47" s="1527">
        <f>様式05‐1の入力表②!N94</f>
        <v>0</v>
      </c>
      <c r="O47" s="1527"/>
      <c r="P47" s="1527"/>
      <c r="Q47" s="1527"/>
      <c r="R47" s="1538"/>
      <c r="S47" s="1539"/>
      <c r="T47" s="1539"/>
      <c r="U47" s="1540"/>
    </row>
    <row r="48" spans="1:21" ht="18.75" customHeight="1">
      <c r="A48" s="1479" t="s">
        <v>256</v>
      </c>
      <c r="B48" s="1435" t="s">
        <v>248</v>
      </c>
      <c r="C48" s="1436"/>
      <c r="D48" s="1436"/>
      <c r="E48" s="1436"/>
      <c r="F48" s="1450">
        <f>様式05‐1の入力表②!F95</f>
        <v>0</v>
      </c>
      <c r="G48" s="1450"/>
      <c r="H48" s="1450"/>
      <c r="I48" s="1450"/>
      <c r="J48" s="1450">
        <f>様式05‐1の入力表②!J95</f>
        <v>0</v>
      </c>
      <c r="K48" s="1450"/>
      <c r="L48" s="1450"/>
      <c r="M48" s="1450"/>
      <c r="N48" s="1450">
        <f>様式05‐1の入力表②!N95</f>
        <v>0</v>
      </c>
      <c r="O48" s="1450"/>
      <c r="P48" s="1450"/>
      <c r="Q48" s="1450"/>
      <c r="R48" s="1437"/>
      <c r="S48" s="1438"/>
      <c r="T48" s="1438"/>
      <c r="U48" s="1439"/>
    </row>
    <row r="49" spans="1:21" ht="18.75" customHeight="1">
      <c r="A49" s="1480"/>
      <c r="B49" s="1554"/>
      <c r="C49" s="1452" t="s">
        <v>241</v>
      </c>
      <c r="D49" s="1452"/>
      <c r="E49" s="1452"/>
      <c r="F49" s="1434">
        <f>様式05‐1の入力表②!F96</f>
        <v>0</v>
      </c>
      <c r="G49" s="1434"/>
      <c r="H49" s="1434"/>
      <c r="I49" s="1434"/>
      <c r="J49" s="1434">
        <f>様式05‐1の入力表②!J96</f>
        <v>0</v>
      </c>
      <c r="K49" s="1434"/>
      <c r="L49" s="1434"/>
      <c r="M49" s="1434"/>
      <c r="N49" s="1434">
        <f>様式05‐1の入力表②!N96</f>
        <v>0</v>
      </c>
      <c r="O49" s="1434"/>
      <c r="P49" s="1434"/>
      <c r="Q49" s="1434"/>
      <c r="R49" s="1535"/>
      <c r="S49" s="1536"/>
      <c r="T49" s="1536"/>
      <c r="U49" s="1537"/>
    </row>
    <row r="50" spans="1:21" ht="18.75" customHeight="1">
      <c r="A50" s="1480"/>
      <c r="B50" s="1554"/>
      <c r="C50" s="1440" t="s">
        <v>244</v>
      </c>
      <c r="D50" s="1441"/>
      <c r="E50" s="1442"/>
      <c r="F50" s="1434">
        <f>様式05‐1の入力表②!F97</f>
        <v>0</v>
      </c>
      <c r="G50" s="1434"/>
      <c r="H50" s="1434"/>
      <c r="I50" s="1434"/>
      <c r="J50" s="1434">
        <f>様式05‐1の入力表②!J97</f>
        <v>0</v>
      </c>
      <c r="K50" s="1434"/>
      <c r="L50" s="1434"/>
      <c r="M50" s="1434"/>
      <c r="N50" s="1434">
        <f>様式05‐1の入力表②!N97</f>
        <v>0</v>
      </c>
      <c r="O50" s="1434"/>
      <c r="P50" s="1434"/>
      <c r="Q50" s="1434"/>
      <c r="R50" s="1532" t="s">
        <v>664</v>
      </c>
      <c r="S50" s="1533"/>
      <c r="T50" s="1533"/>
      <c r="U50" s="1534"/>
    </row>
    <row r="51" spans="1:21" ht="18.75" customHeight="1">
      <c r="A51" s="1480"/>
      <c r="B51" s="1554"/>
      <c r="C51" s="1440" t="s">
        <v>245</v>
      </c>
      <c r="D51" s="1441"/>
      <c r="E51" s="1442"/>
      <c r="F51" s="1434">
        <f>様式05‐1の入力表②!F98</f>
        <v>0</v>
      </c>
      <c r="G51" s="1434"/>
      <c r="H51" s="1434"/>
      <c r="I51" s="1434"/>
      <c r="J51" s="1434">
        <f>様式05‐1の入力表②!J98</f>
        <v>0</v>
      </c>
      <c r="K51" s="1434"/>
      <c r="L51" s="1434"/>
      <c r="M51" s="1434"/>
      <c r="N51" s="1434">
        <f>様式05‐1の入力表②!N98</f>
        <v>0</v>
      </c>
      <c r="O51" s="1434"/>
      <c r="P51" s="1434"/>
      <c r="Q51" s="1434"/>
      <c r="R51" s="1532" t="s">
        <v>664</v>
      </c>
      <c r="S51" s="1533"/>
      <c r="T51" s="1533"/>
      <c r="U51" s="1534"/>
    </row>
    <row r="52" spans="1:21" ht="18.75" customHeight="1">
      <c r="A52" s="1480"/>
      <c r="B52" s="1554"/>
      <c r="C52" s="1440" t="s">
        <v>246</v>
      </c>
      <c r="D52" s="1441"/>
      <c r="E52" s="1442"/>
      <c r="F52" s="1434">
        <f>様式05‐1の入力表②!F99</f>
        <v>0</v>
      </c>
      <c r="G52" s="1434"/>
      <c r="H52" s="1434"/>
      <c r="I52" s="1434"/>
      <c r="J52" s="1434">
        <f>様式05‐1の入力表②!J99</f>
        <v>0</v>
      </c>
      <c r="K52" s="1434"/>
      <c r="L52" s="1434"/>
      <c r="M52" s="1434"/>
      <c r="N52" s="1434">
        <f>様式05‐1の入力表②!N99</f>
        <v>0</v>
      </c>
      <c r="O52" s="1434"/>
      <c r="P52" s="1434"/>
      <c r="Q52" s="1434"/>
      <c r="R52" s="1532" t="s">
        <v>664</v>
      </c>
      <c r="S52" s="1533"/>
      <c r="T52" s="1533"/>
      <c r="U52" s="1534"/>
    </row>
    <row r="53" spans="1:21" ht="18.75" customHeight="1">
      <c r="A53" s="1480"/>
      <c r="B53" s="1554"/>
      <c r="C53" s="1440" t="s">
        <v>247</v>
      </c>
      <c r="D53" s="1441"/>
      <c r="E53" s="1442"/>
      <c r="F53" s="1434">
        <f>様式05‐1の入力表②!F100</f>
        <v>0</v>
      </c>
      <c r="G53" s="1434"/>
      <c r="H53" s="1434"/>
      <c r="I53" s="1434"/>
      <c r="J53" s="1434">
        <f>様式05‐1の入力表②!J100</f>
        <v>0</v>
      </c>
      <c r="K53" s="1434"/>
      <c r="L53" s="1434"/>
      <c r="M53" s="1434"/>
      <c r="N53" s="1434">
        <f>様式05‐1の入力表②!N100</f>
        <v>0</v>
      </c>
      <c r="O53" s="1434"/>
      <c r="P53" s="1434"/>
      <c r="Q53" s="1434"/>
      <c r="R53" s="1535"/>
      <c r="S53" s="1536"/>
      <c r="T53" s="1536"/>
      <c r="U53" s="1537"/>
    </row>
    <row r="54" spans="1:21" ht="18.75" customHeight="1">
      <c r="A54" s="1480"/>
      <c r="B54" s="1554"/>
      <c r="C54" s="1440" t="s">
        <v>252</v>
      </c>
      <c r="D54" s="1441"/>
      <c r="E54" s="1442"/>
      <c r="F54" s="1434">
        <f>様式05‐1の入力表②!F101</f>
        <v>0</v>
      </c>
      <c r="G54" s="1434"/>
      <c r="H54" s="1434"/>
      <c r="I54" s="1434"/>
      <c r="J54" s="1434">
        <f>様式05‐1の入力表②!J101</f>
        <v>0</v>
      </c>
      <c r="K54" s="1434"/>
      <c r="L54" s="1434"/>
      <c r="M54" s="1434"/>
      <c r="N54" s="1434">
        <f>様式05‐1の入力表②!N101</f>
        <v>0</v>
      </c>
      <c r="O54" s="1434"/>
      <c r="P54" s="1434"/>
      <c r="Q54" s="1434"/>
      <c r="R54" s="1464"/>
      <c r="S54" s="1465"/>
      <c r="T54" s="1465"/>
      <c r="U54" s="1466"/>
    </row>
    <row r="55" spans="1:21" ht="18.75" customHeight="1">
      <c r="A55" s="1480"/>
      <c r="B55" s="1554"/>
      <c r="C55" s="1467" t="s">
        <v>242</v>
      </c>
      <c r="D55" s="1468"/>
      <c r="E55" s="1469"/>
      <c r="F55" s="1434">
        <f>様式05‐1の入力表②!F111</f>
        <v>0</v>
      </c>
      <c r="G55" s="1434"/>
      <c r="H55" s="1434"/>
      <c r="I55" s="1434"/>
      <c r="J55" s="1434">
        <f>様式05‐1の入力表②!J111</f>
        <v>0</v>
      </c>
      <c r="K55" s="1434"/>
      <c r="L55" s="1434"/>
      <c r="M55" s="1434"/>
      <c r="N55" s="1434">
        <f>様式05‐1の入力表②!N111</f>
        <v>0</v>
      </c>
      <c r="O55" s="1434"/>
      <c r="P55" s="1434"/>
      <c r="Q55" s="1434"/>
      <c r="R55" s="1464"/>
      <c r="S55" s="1465"/>
      <c r="T55" s="1465"/>
      <c r="U55" s="1466"/>
    </row>
    <row r="56" spans="1:21" ht="18.75" customHeight="1">
      <c r="A56" s="1480"/>
      <c r="B56" s="1554"/>
      <c r="C56" s="1440" t="s">
        <v>249</v>
      </c>
      <c r="D56" s="1441"/>
      <c r="E56" s="1442"/>
      <c r="F56" s="1434">
        <f>様式05‐1の入力表②!F112</f>
        <v>0</v>
      </c>
      <c r="G56" s="1434"/>
      <c r="H56" s="1434"/>
      <c r="I56" s="1434"/>
      <c r="J56" s="1434">
        <f>様式05‐1の入力表②!J112</f>
        <v>0</v>
      </c>
      <c r="K56" s="1434"/>
      <c r="L56" s="1434"/>
      <c r="M56" s="1434"/>
      <c r="N56" s="1434">
        <f>様式05‐1の入力表②!N112</f>
        <v>0</v>
      </c>
      <c r="O56" s="1434"/>
      <c r="P56" s="1434"/>
      <c r="Q56" s="1434"/>
      <c r="R56" s="1532" t="s">
        <v>664</v>
      </c>
      <c r="S56" s="1533"/>
      <c r="T56" s="1533"/>
      <c r="U56" s="1534"/>
    </row>
    <row r="57" spans="1:21" ht="18.75" customHeight="1">
      <c r="A57" s="1481"/>
      <c r="B57" s="1555"/>
      <c r="C57" s="1440" t="s">
        <v>250</v>
      </c>
      <c r="D57" s="1441"/>
      <c r="E57" s="1442"/>
      <c r="F57" s="1434">
        <f>様式05‐1の入力表②!F113</f>
        <v>0</v>
      </c>
      <c r="G57" s="1434"/>
      <c r="H57" s="1434"/>
      <c r="I57" s="1434"/>
      <c r="J57" s="1434">
        <f>様式05‐1の入力表②!J113</f>
        <v>0</v>
      </c>
      <c r="K57" s="1434"/>
      <c r="L57" s="1434"/>
      <c r="M57" s="1434"/>
      <c r="N57" s="1434">
        <f>様式05‐1の入力表②!N113</f>
        <v>0</v>
      </c>
      <c r="O57" s="1434"/>
      <c r="P57" s="1434"/>
      <c r="Q57" s="1434"/>
      <c r="R57" s="1532" t="s">
        <v>664</v>
      </c>
      <c r="S57" s="1533"/>
      <c r="T57" s="1533"/>
      <c r="U57" s="1534"/>
    </row>
    <row r="58" spans="1:21" ht="21" customHeight="1">
      <c r="A58" s="13"/>
      <c r="B58" s="6"/>
      <c r="C58" s="6"/>
      <c r="D58" s="6"/>
      <c r="E58" s="6"/>
      <c r="F58" s="12"/>
      <c r="G58" s="12"/>
      <c r="H58" s="12"/>
      <c r="I58" s="12"/>
      <c r="J58" s="12"/>
      <c r="K58" s="12"/>
      <c r="L58" s="12"/>
      <c r="M58" s="12"/>
      <c r="N58" s="12"/>
      <c r="O58" s="12"/>
      <c r="P58" s="12"/>
      <c r="Q58" s="1454" t="s">
        <v>121</v>
      </c>
      <c r="R58" s="1454"/>
      <c r="S58" s="1454"/>
      <c r="T58" s="1454"/>
      <c r="U58" s="1454"/>
    </row>
    <row r="59" spans="1:21" ht="15.75">
      <c r="A59" s="1375" t="s">
        <v>457</v>
      </c>
      <c r="B59" s="1375"/>
      <c r="C59" s="1375"/>
      <c r="D59" s="1375"/>
      <c r="E59" s="1375"/>
      <c r="F59" s="1375"/>
      <c r="G59" s="1375"/>
      <c r="H59" s="1375"/>
      <c r="I59" s="1375"/>
      <c r="J59" s="1375"/>
      <c r="K59" s="1375"/>
      <c r="L59" s="1375"/>
      <c r="M59" s="1375"/>
      <c r="N59" s="1375"/>
      <c r="O59" s="1375"/>
      <c r="P59" s="1375"/>
      <c r="Q59" s="1375"/>
      <c r="R59" s="1375"/>
      <c r="S59" s="1375"/>
      <c r="T59" s="1375"/>
      <c r="U59" s="1375"/>
    </row>
    <row r="60" spans="1:21" ht="9.9499999999999993" customHeight="1">
      <c r="A60" s="5"/>
      <c r="B60" s="5"/>
      <c r="C60" s="5"/>
      <c r="D60" s="5"/>
      <c r="E60" s="5"/>
      <c r="F60" s="5"/>
      <c r="G60" s="5"/>
      <c r="H60" s="5"/>
      <c r="I60" s="5"/>
      <c r="J60" s="5"/>
      <c r="K60" s="5"/>
      <c r="L60" s="5"/>
      <c r="M60" s="5"/>
      <c r="N60" s="5"/>
      <c r="O60" s="5"/>
      <c r="P60" s="5"/>
      <c r="Q60" s="5"/>
      <c r="R60" s="5"/>
      <c r="S60" s="5"/>
      <c r="T60" s="5"/>
      <c r="U60" s="5"/>
    </row>
    <row r="61" spans="1:21" ht="27" customHeight="1" thickBot="1">
      <c r="A61" s="1461" t="s">
        <v>335</v>
      </c>
      <c r="B61" s="1461"/>
      <c r="C61" s="1461"/>
      <c r="D61" s="5"/>
      <c r="E61" s="5"/>
      <c r="F61" s="5"/>
      <c r="G61" s="5"/>
      <c r="H61" s="5"/>
      <c r="I61" s="5"/>
      <c r="J61" s="5"/>
      <c r="K61" s="5"/>
      <c r="L61" s="5"/>
      <c r="M61" s="5"/>
      <c r="N61" s="5"/>
      <c r="O61" s="5"/>
      <c r="P61" s="5"/>
      <c r="Q61" s="5"/>
      <c r="R61" s="5"/>
      <c r="S61" s="5"/>
      <c r="T61" s="5"/>
      <c r="U61" s="5"/>
    </row>
    <row r="62" spans="1:21" ht="36" customHeight="1" thickBot="1">
      <c r="A62" s="1462" t="s">
        <v>410</v>
      </c>
      <c r="B62" s="1459"/>
      <c r="C62" s="1459"/>
      <c r="D62" s="1459"/>
      <c r="E62" s="1463"/>
      <c r="F62" s="1455" t="s">
        <v>1016</v>
      </c>
      <c r="G62" s="1456"/>
      <c r="H62" s="1456"/>
      <c r="I62" s="1470"/>
      <c r="J62" s="1455" t="s">
        <v>1017</v>
      </c>
      <c r="K62" s="1456"/>
      <c r="L62" s="1456"/>
      <c r="M62" s="1470"/>
      <c r="N62" s="1455" t="s">
        <v>1018</v>
      </c>
      <c r="O62" s="1456"/>
      <c r="P62" s="1456"/>
      <c r="Q62" s="1457"/>
      <c r="R62" s="1458" t="s">
        <v>216</v>
      </c>
      <c r="S62" s="1459"/>
      <c r="T62" s="1459"/>
      <c r="U62" s="1460"/>
    </row>
    <row r="63" spans="1:21" ht="18.75" customHeight="1">
      <c r="A63" s="1479" t="s">
        <v>202</v>
      </c>
      <c r="B63" s="1558"/>
      <c r="C63" s="1440" t="s">
        <v>251</v>
      </c>
      <c r="D63" s="1441"/>
      <c r="E63" s="1442"/>
      <c r="F63" s="1434">
        <f>様式05‐1の入力表②!F114</f>
        <v>0</v>
      </c>
      <c r="G63" s="1434"/>
      <c r="H63" s="1434"/>
      <c r="I63" s="1434"/>
      <c r="J63" s="1434">
        <f>様式05‐1の入力表②!J114</f>
        <v>0</v>
      </c>
      <c r="K63" s="1434"/>
      <c r="L63" s="1434"/>
      <c r="M63" s="1434"/>
      <c r="N63" s="1434">
        <f>様式05‐1の入力表②!N114</f>
        <v>0</v>
      </c>
      <c r="O63" s="1434"/>
      <c r="P63" s="1434"/>
      <c r="Q63" s="1434"/>
      <c r="R63" s="1532" t="s">
        <v>664</v>
      </c>
      <c r="S63" s="1533"/>
      <c r="T63" s="1533"/>
      <c r="U63" s="1534"/>
    </row>
    <row r="64" spans="1:21" ht="18.75" customHeight="1">
      <c r="A64" s="1480"/>
      <c r="B64" s="1554"/>
      <c r="C64" s="1440" t="s">
        <v>252</v>
      </c>
      <c r="D64" s="1441"/>
      <c r="E64" s="1442"/>
      <c r="F64" s="1434">
        <f>様式05‐1の入力表②!F115</f>
        <v>0</v>
      </c>
      <c r="G64" s="1434"/>
      <c r="H64" s="1434"/>
      <c r="I64" s="1434"/>
      <c r="J64" s="1434">
        <f>様式05‐1の入力表②!J115</f>
        <v>0</v>
      </c>
      <c r="K64" s="1434"/>
      <c r="L64" s="1434"/>
      <c r="M64" s="1434"/>
      <c r="N64" s="1434">
        <f>様式05‐1の入力表②!N115</f>
        <v>0</v>
      </c>
      <c r="O64" s="1434"/>
      <c r="P64" s="1434"/>
      <c r="Q64" s="1434"/>
      <c r="R64" s="1464"/>
      <c r="S64" s="1465"/>
      <c r="T64" s="1465"/>
      <c r="U64" s="1466"/>
    </row>
    <row r="65" spans="1:21" ht="18.75" customHeight="1">
      <c r="A65" s="1480"/>
      <c r="B65" s="1554"/>
      <c r="C65" s="1467" t="s">
        <v>243</v>
      </c>
      <c r="D65" s="1468"/>
      <c r="E65" s="1469"/>
      <c r="F65" s="1434">
        <f>様式05‐1の入力表②!F135</f>
        <v>0</v>
      </c>
      <c r="G65" s="1434"/>
      <c r="H65" s="1434"/>
      <c r="I65" s="1434"/>
      <c r="J65" s="1434">
        <f>様式05‐1の入力表②!J135</f>
        <v>0</v>
      </c>
      <c r="K65" s="1434"/>
      <c r="L65" s="1434"/>
      <c r="M65" s="1434"/>
      <c r="N65" s="1434">
        <f>様式05‐1の入力表②!N135</f>
        <v>0</v>
      </c>
      <c r="O65" s="1434"/>
      <c r="P65" s="1434"/>
      <c r="Q65" s="1434"/>
      <c r="R65" s="1464"/>
      <c r="S65" s="1465"/>
      <c r="T65" s="1465"/>
      <c r="U65" s="1466"/>
    </row>
    <row r="66" spans="1:21" ht="18.75" customHeight="1">
      <c r="A66" s="1480"/>
      <c r="B66" s="1554"/>
      <c r="C66" s="1440" t="s">
        <v>253</v>
      </c>
      <c r="D66" s="1441"/>
      <c r="E66" s="1442"/>
      <c r="F66" s="1434">
        <f>様式05‐1の入力表②!F136</f>
        <v>0</v>
      </c>
      <c r="G66" s="1434"/>
      <c r="H66" s="1434"/>
      <c r="I66" s="1434"/>
      <c r="J66" s="1434">
        <f>様式05‐1の入力表②!J136</f>
        <v>0</v>
      </c>
      <c r="K66" s="1434"/>
      <c r="L66" s="1434"/>
      <c r="M66" s="1434"/>
      <c r="N66" s="1434">
        <f>様式05‐1の入力表②!N136</f>
        <v>0</v>
      </c>
      <c r="O66" s="1434"/>
      <c r="P66" s="1434"/>
      <c r="Q66" s="1434"/>
      <c r="R66" s="1464"/>
      <c r="S66" s="1465"/>
      <c r="T66" s="1465"/>
      <c r="U66" s="1466"/>
    </row>
    <row r="67" spans="1:21" ht="18.75" customHeight="1">
      <c r="A67" s="1480"/>
      <c r="B67" s="1554"/>
      <c r="C67" s="1440" t="s">
        <v>255</v>
      </c>
      <c r="D67" s="1441"/>
      <c r="E67" s="1442"/>
      <c r="F67" s="1434">
        <f>様式05‐1の入力表②!F137</f>
        <v>0</v>
      </c>
      <c r="G67" s="1434"/>
      <c r="H67" s="1434"/>
      <c r="I67" s="1434"/>
      <c r="J67" s="1434">
        <f>様式05‐1の入力表②!J137</f>
        <v>0</v>
      </c>
      <c r="K67" s="1434"/>
      <c r="L67" s="1434"/>
      <c r="M67" s="1434"/>
      <c r="N67" s="1434">
        <f>様式05‐1の入力表②!N137</f>
        <v>0</v>
      </c>
      <c r="O67" s="1434"/>
      <c r="P67" s="1434"/>
      <c r="Q67" s="1434"/>
      <c r="R67" s="1532" t="s">
        <v>664</v>
      </c>
      <c r="S67" s="1533"/>
      <c r="T67" s="1533"/>
      <c r="U67" s="1534"/>
    </row>
    <row r="68" spans="1:21" ht="18.75" customHeight="1">
      <c r="A68" s="1480"/>
      <c r="B68" s="1554"/>
      <c r="C68" s="1471" t="s">
        <v>254</v>
      </c>
      <c r="D68" s="1471"/>
      <c r="E68" s="1471"/>
      <c r="F68" s="1434">
        <f>様式05‐1の入力表②!F138</f>
        <v>0</v>
      </c>
      <c r="G68" s="1434"/>
      <c r="H68" s="1434"/>
      <c r="I68" s="1434"/>
      <c r="J68" s="1434">
        <f>様式05‐1の入力表②!J138</f>
        <v>0</v>
      </c>
      <c r="K68" s="1434"/>
      <c r="L68" s="1434"/>
      <c r="M68" s="1434"/>
      <c r="N68" s="1434">
        <f>様式05‐1の入力表②!N138</f>
        <v>0</v>
      </c>
      <c r="O68" s="1434"/>
      <c r="P68" s="1434"/>
      <c r="Q68" s="1434"/>
      <c r="R68" s="1532" t="s">
        <v>664</v>
      </c>
      <c r="S68" s="1533"/>
      <c r="T68" s="1533"/>
      <c r="U68" s="1534"/>
    </row>
    <row r="69" spans="1:21" ht="18.75" customHeight="1">
      <c r="A69" s="1480"/>
      <c r="B69" s="1554"/>
      <c r="C69" s="1440" t="s">
        <v>252</v>
      </c>
      <c r="D69" s="1441"/>
      <c r="E69" s="1442"/>
      <c r="F69" s="1434">
        <f>様式05‐1の入力表②!F139</f>
        <v>0</v>
      </c>
      <c r="G69" s="1434"/>
      <c r="H69" s="1434"/>
      <c r="I69" s="1434"/>
      <c r="J69" s="1434">
        <f>様式05‐1の入力表②!J139</f>
        <v>0</v>
      </c>
      <c r="K69" s="1434"/>
      <c r="L69" s="1434"/>
      <c r="M69" s="1434"/>
      <c r="N69" s="1434">
        <f>様式05‐1の入力表②!N139</f>
        <v>0</v>
      </c>
      <c r="O69" s="1434"/>
      <c r="P69" s="1434"/>
      <c r="Q69" s="1434"/>
      <c r="R69" s="1535"/>
      <c r="S69" s="1536"/>
      <c r="T69" s="1536"/>
      <c r="U69" s="1537"/>
    </row>
    <row r="70" spans="1:21" ht="18.75" customHeight="1">
      <c r="A70" s="1480"/>
      <c r="B70" s="1554"/>
      <c r="C70" s="1452" t="s">
        <v>240</v>
      </c>
      <c r="D70" s="1452"/>
      <c r="E70" s="1452"/>
      <c r="F70" s="1434">
        <f>様式05‐1の入力表②!F165</f>
        <v>0</v>
      </c>
      <c r="G70" s="1434"/>
      <c r="H70" s="1434"/>
      <c r="I70" s="1434"/>
      <c r="J70" s="1434">
        <f>様式05‐1の入力表②!J165</f>
        <v>0</v>
      </c>
      <c r="K70" s="1434"/>
      <c r="L70" s="1434"/>
      <c r="M70" s="1434"/>
      <c r="N70" s="1434">
        <f>様式05‐1の入力表②!N165</f>
        <v>0</v>
      </c>
      <c r="O70" s="1434"/>
      <c r="P70" s="1434"/>
      <c r="Q70" s="1434"/>
      <c r="R70" s="1535"/>
      <c r="S70" s="1536"/>
      <c r="T70" s="1536"/>
      <c r="U70" s="1537"/>
    </row>
    <row r="71" spans="1:21" ht="18.75" customHeight="1">
      <c r="A71" s="1480"/>
      <c r="B71" s="1554"/>
      <c r="C71" s="1452" t="s">
        <v>239</v>
      </c>
      <c r="D71" s="1452"/>
      <c r="E71" s="1452"/>
      <c r="F71" s="1434">
        <f>様式05‐1の入力表②!F166</f>
        <v>0</v>
      </c>
      <c r="G71" s="1434"/>
      <c r="H71" s="1434"/>
      <c r="I71" s="1434"/>
      <c r="J71" s="1434">
        <f>様式05‐1の入力表②!J166</f>
        <v>0</v>
      </c>
      <c r="K71" s="1434"/>
      <c r="L71" s="1434"/>
      <c r="M71" s="1434"/>
      <c r="N71" s="1434">
        <f>様式05‐1の入力表②!N166</f>
        <v>0</v>
      </c>
      <c r="O71" s="1434"/>
      <c r="P71" s="1434"/>
      <c r="Q71" s="1434"/>
      <c r="R71" s="1535"/>
      <c r="S71" s="1536"/>
      <c r="T71" s="1536"/>
      <c r="U71" s="1537"/>
    </row>
    <row r="72" spans="1:21" ht="18.75" customHeight="1">
      <c r="A72" s="1480"/>
      <c r="B72" s="1554"/>
      <c r="C72" s="1452" t="s">
        <v>238</v>
      </c>
      <c r="D72" s="1452"/>
      <c r="E72" s="1452"/>
      <c r="F72" s="1434">
        <f>様式05‐1の入力表②!F167</f>
        <v>0</v>
      </c>
      <c r="G72" s="1434"/>
      <c r="H72" s="1434"/>
      <c r="I72" s="1434"/>
      <c r="J72" s="1434">
        <f>様式05‐1の入力表②!J167</f>
        <v>0</v>
      </c>
      <c r="K72" s="1434"/>
      <c r="L72" s="1434"/>
      <c r="M72" s="1434"/>
      <c r="N72" s="1434">
        <f>様式05‐1の入力表②!N167</f>
        <v>0</v>
      </c>
      <c r="O72" s="1434"/>
      <c r="P72" s="1434"/>
      <c r="Q72" s="1434"/>
      <c r="R72" s="1535"/>
      <c r="S72" s="1536"/>
      <c r="T72" s="1536"/>
      <c r="U72" s="1537"/>
    </row>
    <row r="73" spans="1:21" ht="30" customHeight="1">
      <c r="A73" s="1480"/>
      <c r="B73" s="1555"/>
      <c r="C73" s="1529" t="s">
        <v>237</v>
      </c>
      <c r="D73" s="1530"/>
      <c r="E73" s="1531"/>
      <c r="F73" s="1434">
        <f>様式05‐1の入力表②!F170</f>
        <v>0</v>
      </c>
      <c r="G73" s="1434"/>
      <c r="H73" s="1434"/>
      <c r="I73" s="1434"/>
      <c r="J73" s="1434">
        <f>様式05‐1の入力表②!J170</f>
        <v>0</v>
      </c>
      <c r="K73" s="1434"/>
      <c r="L73" s="1434"/>
      <c r="M73" s="1434"/>
      <c r="N73" s="1434">
        <f>様式05‐1の入力表②!N170</f>
        <v>0</v>
      </c>
      <c r="O73" s="1434"/>
      <c r="P73" s="1434"/>
      <c r="Q73" s="1434"/>
      <c r="R73" s="1535"/>
      <c r="S73" s="1536"/>
      <c r="T73" s="1536"/>
      <c r="U73" s="1537"/>
    </row>
    <row r="74" spans="1:21" ht="30" customHeight="1">
      <c r="A74" s="1480"/>
      <c r="B74" s="1451" t="s">
        <v>882</v>
      </c>
      <c r="C74" s="1452"/>
      <c r="D74" s="1452"/>
      <c r="E74" s="1452"/>
      <c r="F74" s="1434">
        <f>様式05‐1の入力表②!F177</f>
        <v>0</v>
      </c>
      <c r="G74" s="1434"/>
      <c r="H74" s="1434"/>
      <c r="I74" s="1434"/>
      <c r="J74" s="1434">
        <f>様式05‐1の入力表②!J177</f>
        <v>0</v>
      </c>
      <c r="K74" s="1434"/>
      <c r="L74" s="1434"/>
      <c r="M74" s="1434"/>
      <c r="N74" s="1434">
        <f>様式05‐1の入力表②!N177</f>
        <v>0</v>
      </c>
      <c r="O74" s="1434"/>
      <c r="P74" s="1434"/>
      <c r="Q74" s="1434"/>
      <c r="R74" s="1464"/>
      <c r="S74" s="1465"/>
      <c r="T74" s="1465"/>
      <c r="U74" s="1466"/>
    </row>
    <row r="75" spans="1:21" ht="18.75" customHeight="1" thickBot="1">
      <c r="A75" s="1480"/>
      <c r="B75" s="1452" t="s">
        <v>236</v>
      </c>
      <c r="C75" s="1452"/>
      <c r="D75" s="1452"/>
      <c r="E75" s="1452"/>
      <c r="F75" s="1453">
        <f>様式05‐1の入力表②!F194</f>
        <v>0</v>
      </c>
      <c r="G75" s="1453"/>
      <c r="H75" s="1453"/>
      <c r="I75" s="1453"/>
      <c r="J75" s="1453">
        <f>様式05‐1の入力表②!J194</f>
        <v>0</v>
      </c>
      <c r="K75" s="1453"/>
      <c r="L75" s="1453"/>
      <c r="M75" s="1453"/>
      <c r="N75" s="1453">
        <f>様式05‐1の入力表②!N194</f>
        <v>0</v>
      </c>
      <c r="O75" s="1453"/>
      <c r="P75" s="1453"/>
      <c r="Q75" s="1453"/>
      <c r="R75" s="1464"/>
      <c r="S75" s="1465"/>
      <c r="T75" s="1465"/>
      <c r="U75" s="1466"/>
    </row>
    <row r="76" spans="1:21" ht="21" customHeight="1" thickTop="1" thickBot="1">
      <c r="A76" s="1524"/>
      <c r="B76" s="1525" t="s">
        <v>234</v>
      </c>
      <c r="C76" s="1525"/>
      <c r="D76" s="1525"/>
      <c r="E76" s="1525"/>
      <c r="F76" s="1542">
        <f>様式05‐1の入力表②!F210</f>
        <v>0</v>
      </c>
      <c r="G76" s="1543"/>
      <c r="H76" s="1543"/>
      <c r="I76" s="1544"/>
      <c r="J76" s="1542">
        <f>様式05‐1の入力表②!J210</f>
        <v>0</v>
      </c>
      <c r="K76" s="1543"/>
      <c r="L76" s="1543"/>
      <c r="M76" s="1544"/>
      <c r="N76" s="1542">
        <f>様式05‐1の入力表②!N210</f>
        <v>0</v>
      </c>
      <c r="O76" s="1543"/>
      <c r="P76" s="1543"/>
      <c r="Q76" s="1544"/>
      <c r="R76" s="1538"/>
      <c r="S76" s="1539"/>
      <c r="T76" s="1539"/>
      <c r="U76" s="1540"/>
    </row>
    <row r="77" spans="1:21" ht="21" customHeight="1" thickBot="1">
      <c r="A77" s="1545" t="s">
        <v>235</v>
      </c>
      <c r="B77" s="1546"/>
      <c r="C77" s="1546"/>
      <c r="D77" s="1546"/>
      <c r="E77" s="1546"/>
      <c r="F77" s="1547">
        <f>様式05‐1の入力表②!F211</f>
        <v>0</v>
      </c>
      <c r="G77" s="1548"/>
      <c r="H77" s="1548"/>
      <c r="I77" s="1549"/>
      <c r="J77" s="1547">
        <f>様式05‐1の入力表②!J211</f>
        <v>0</v>
      </c>
      <c r="K77" s="1548"/>
      <c r="L77" s="1548"/>
      <c r="M77" s="1549"/>
      <c r="N77" s="1547">
        <f>様式05‐1の入力表②!N211</f>
        <v>0</v>
      </c>
      <c r="O77" s="1548"/>
      <c r="P77" s="1548"/>
      <c r="Q77" s="1549"/>
      <c r="R77" s="1550"/>
      <c r="S77" s="1551"/>
      <c r="T77" s="1551"/>
      <c r="U77" s="1552"/>
    </row>
    <row r="78" spans="1:21" ht="21" customHeight="1">
      <c r="A78" s="13"/>
      <c r="B78" s="6"/>
      <c r="C78" s="6"/>
      <c r="D78" s="6"/>
      <c r="E78" s="6"/>
      <c r="F78" s="12"/>
      <c r="G78" s="12"/>
      <c r="H78" s="12"/>
      <c r="I78" s="12"/>
      <c r="J78" s="12"/>
      <c r="K78" s="12"/>
      <c r="L78" s="12"/>
      <c r="M78" s="12"/>
      <c r="N78" s="12"/>
      <c r="O78" s="12"/>
      <c r="P78" s="12"/>
      <c r="Q78" s="1454" t="s">
        <v>121</v>
      </c>
      <c r="R78" s="1454"/>
      <c r="S78" s="1454"/>
      <c r="T78" s="1454"/>
      <c r="U78" s="1454"/>
    </row>
    <row r="79" spans="1:21" ht="15.75">
      <c r="A79" s="1375" t="s">
        <v>457</v>
      </c>
      <c r="B79" s="1375"/>
      <c r="C79" s="1375"/>
      <c r="D79" s="1375"/>
      <c r="E79" s="1375"/>
      <c r="F79" s="1375"/>
      <c r="G79" s="1375"/>
      <c r="H79" s="1375"/>
      <c r="I79" s="1375"/>
      <c r="J79" s="1375"/>
      <c r="K79" s="1375"/>
      <c r="L79" s="1375"/>
      <c r="M79" s="1375"/>
      <c r="N79" s="1375"/>
      <c r="O79" s="1375"/>
      <c r="P79" s="1375"/>
      <c r="Q79" s="1375"/>
      <c r="R79" s="1375"/>
      <c r="S79" s="1375"/>
      <c r="T79" s="1375"/>
      <c r="U79" s="1375"/>
    </row>
    <row r="80" spans="1:21" ht="9.9499999999999993" customHeight="1">
      <c r="A80" s="5"/>
      <c r="B80" s="5"/>
      <c r="C80" s="5"/>
      <c r="D80" s="5"/>
      <c r="E80" s="5"/>
      <c r="F80" s="5"/>
      <c r="G80" s="5"/>
      <c r="H80" s="5"/>
      <c r="I80" s="5"/>
      <c r="J80" s="5"/>
      <c r="K80" s="5"/>
      <c r="L80" s="5"/>
      <c r="M80" s="5"/>
      <c r="N80" s="5"/>
      <c r="O80" s="5"/>
      <c r="P80" s="5"/>
      <c r="Q80" s="5"/>
      <c r="R80" s="5"/>
      <c r="S80" s="5"/>
      <c r="T80" s="5"/>
      <c r="U80" s="5"/>
    </row>
    <row r="81" spans="1:23" ht="27" customHeight="1">
      <c r="A81" s="1461" t="s">
        <v>339</v>
      </c>
      <c r="B81" s="1461"/>
      <c r="C81" s="1461"/>
      <c r="D81" s="5"/>
      <c r="E81" s="5"/>
      <c r="F81" s="5"/>
      <c r="G81" s="5"/>
      <c r="H81" s="5"/>
      <c r="I81" s="5"/>
      <c r="J81" s="5"/>
      <c r="K81" s="5"/>
      <c r="L81" s="5"/>
      <c r="M81" s="5"/>
      <c r="N81" s="5"/>
      <c r="O81" s="5"/>
      <c r="P81" s="5"/>
      <c r="Q81" s="5"/>
      <c r="R81" s="5"/>
      <c r="S81" s="5"/>
      <c r="T81" s="5"/>
      <c r="U81" s="5"/>
    </row>
    <row r="82" spans="1:23" ht="18.75" customHeight="1">
      <c r="A82" s="633"/>
      <c r="B82" s="634"/>
      <c r="C82" s="635"/>
      <c r="D82" s="635"/>
      <c r="E82" s="635"/>
      <c r="F82" s="11"/>
      <c r="G82" s="11"/>
      <c r="H82" s="11"/>
      <c r="I82" s="11"/>
      <c r="J82" s="11"/>
      <c r="K82" s="250"/>
      <c r="L82" s="250"/>
      <c r="M82" s="250"/>
      <c r="N82" s="250"/>
      <c r="O82" s="250"/>
      <c r="P82" s="250"/>
      <c r="Q82" s="250"/>
      <c r="R82" s="250"/>
      <c r="S82" s="250"/>
      <c r="T82" s="250"/>
      <c r="U82" s="250"/>
    </row>
    <row r="83" spans="1:23" ht="27" customHeight="1">
      <c r="A83" s="1461" t="s">
        <v>215</v>
      </c>
      <c r="B83" s="1461"/>
      <c r="C83" s="1461"/>
      <c r="D83" s="1461"/>
      <c r="E83" s="1461"/>
      <c r="F83" s="1461"/>
      <c r="G83" s="1461"/>
      <c r="H83" s="1461"/>
      <c r="I83" s="1461"/>
      <c r="J83" s="1461"/>
      <c r="K83" s="1461"/>
      <c r="L83" s="1461"/>
      <c r="M83" s="1461"/>
      <c r="N83" s="1461"/>
      <c r="O83" s="1461"/>
      <c r="P83" s="1461"/>
      <c r="Q83" s="1461"/>
      <c r="R83" s="1461"/>
      <c r="S83" s="1461"/>
      <c r="T83" s="1461"/>
      <c r="U83" s="1461"/>
    </row>
    <row r="84" spans="1:23" ht="48.75" customHeight="1">
      <c r="A84" s="1378" t="s">
        <v>586</v>
      </c>
      <c r="B84" s="1378"/>
      <c r="C84" s="1378"/>
      <c r="D84" s="1378"/>
      <c r="E84" s="1378"/>
      <c r="F84" s="1378"/>
      <c r="G84" s="1378"/>
      <c r="H84" s="1378"/>
      <c r="I84" s="1378"/>
      <c r="J84" s="1378"/>
      <c r="K84" s="1378"/>
      <c r="L84" s="1378"/>
      <c r="M84" s="1378"/>
      <c r="N84" s="1378"/>
      <c r="O84" s="1378"/>
      <c r="P84" s="1378"/>
      <c r="Q84" s="1378"/>
      <c r="R84" s="1378"/>
      <c r="S84" s="1378"/>
      <c r="T84" s="1378"/>
      <c r="U84" s="1378"/>
    </row>
    <row r="85" spans="1:23" ht="27" customHeight="1">
      <c r="A85" s="1557" t="s">
        <v>62</v>
      </c>
      <c r="B85" s="1557"/>
      <c r="C85" s="1557"/>
      <c r="D85" s="1557"/>
      <c r="E85" s="1560" t="s">
        <v>63</v>
      </c>
      <c r="F85" s="1561"/>
      <c r="G85" s="1561"/>
      <c r="H85" s="1561"/>
      <c r="I85" s="1561"/>
      <c r="J85" s="1561"/>
      <c r="K85" s="1561"/>
      <c r="L85" s="1561"/>
      <c r="M85" s="1561"/>
      <c r="N85" s="1561"/>
      <c r="O85" s="1561"/>
      <c r="P85" s="1561"/>
      <c r="Q85" s="1561"/>
      <c r="R85" s="1561"/>
      <c r="S85" s="1561"/>
      <c r="T85" s="1561"/>
      <c r="U85" s="1562"/>
    </row>
    <row r="86" spans="1:23" ht="27" customHeight="1">
      <c r="A86" s="5" t="s">
        <v>42</v>
      </c>
      <c r="B86" s="5"/>
      <c r="C86" s="5"/>
      <c r="D86" s="5"/>
      <c r="E86" s="5"/>
      <c r="F86" s="5"/>
      <c r="G86" s="5"/>
      <c r="H86" s="5"/>
      <c r="I86" s="5"/>
      <c r="J86" s="5"/>
      <c r="K86" s="5"/>
      <c r="L86" s="5"/>
      <c r="M86" s="5"/>
      <c r="N86" s="5"/>
      <c r="O86" s="5"/>
      <c r="P86" s="5"/>
      <c r="Q86" s="5"/>
      <c r="R86" s="5"/>
      <c r="S86" s="5"/>
      <c r="T86" s="5"/>
      <c r="U86" s="5"/>
    </row>
    <row r="87" spans="1:23" ht="18.75" customHeight="1">
      <c r="A87" s="1461" t="s">
        <v>212</v>
      </c>
      <c r="B87" s="1461"/>
      <c r="C87" s="1461"/>
      <c r="D87" s="1461"/>
      <c r="E87" s="1461"/>
      <c r="F87" s="1461"/>
      <c r="G87" s="1461"/>
      <c r="H87" s="1461"/>
      <c r="I87" s="1461"/>
      <c r="J87" s="1461"/>
      <c r="K87" s="1461"/>
      <c r="L87" s="1461"/>
      <c r="M87" s="1461"/>
      <c r="N87" s="1461"/>
      <c r="O87" s="1461"/>
      <c r="P87" s="1461"/>
      <c r="Q87" s="1461"/>
      <c r="R87" s="1461"/>
      <c r="S87" s="1461"/>
      <c r="T87" s="1461"/>
      <c r="U87" s="1461"/>
    </row>
    <row r="88" spans="1:23" ht="18.75" customHeight="1">
      <c r="A88" s="1556" t="s">
        <v>630</v>
      </c>
      <c r="B88" s="1556"/>
      <c r="C88" s="1556"/>
      <c r="D88" s="1556"/>
      <c r="E88" s="1556"/>
      <c r="F88" s="1556"/>
      <c r="G88" s="1556"/>
      <c r="H88" s="1556"/>
      <c r="I88" s="1556"/>
      <c r="J88" s="1556"/>
      <c r="K88" s="1556"/>
      <c r="L88" s="1556"/>
      <c r="M88" s="1556"/>
      <c r="N88" s="1556"/>
      <c r="O88" s="1556"/>
      <c r="P88" s="1556"/>
      <c r="Q88" s="1556"/>
      <c r="R88" s="1556"/>
      <c r="S88" s="1556"/>
      <c r="T88" s="1556"/>
      <c r="U88" s="1556"/>
    </row>
    <row r="89" spans="1:23" ht="18.75" customHeight="1">
      <c r="A89" s="1461" t="s">
        <v>918</v>
      </c>
      <c r="B89" s="1461"/>
      <c r="C89" s="1461"/>
      <c r="D89" s="1461"/>
      <c r="E89" s="1461"/>
      <c r="F89" s="1461"/>
      <c r="G89" s="1461"/>
      <c r="H89" s="1461"/>
      <c r="I89" s="1461"/>
      <c r="J89" s="1461"/>
      <c r="K89" s="1461"/>
      <c r="L89" s="1461"/>
      <c r="M89" s="1461"/>
      <c r="N89" s="1461"/>
      <c r="O89" s="1461"/>
      <c r="P89" s="1461"/>
      <c r="Q89" s="1461"/>
      <c r="R89" s="1461"/>
      <c r="S89" s="1461"/>
      <c r="T89" s="1461"/>
      <c r="U89" s="1461"/>
    </row>
    <row r="90" spans="1:23" ht="18.75" customHeight="1">
      <c r="A90" s="1461" t="s">
        <v>64</v>
      </c>
      <c r="B90" s="1461"/>
      <c r="C90" s="1461"/>
      <c r="D90" s="1461"/>
      <c r="E90" s="1461"/>
      <c r="F90" s="1461"/>
      <c r="G90" s="1461"/>
      <c r="H90" s="1461"/>
      <c r="I90" s="1461"/>
      <c r="J90" s="1461"/>
      <c r="K90" s="1461"/>
      <c r="L90" s="1461"/>
      <c r="M90" s="1461"/>
      <c r="N90" s="1461"/>
      <c r="O90" s="1461"/>
      <c r="P90" s="1461"/>
      <c r="Q90" s="1461"/>
      <c r="R90" s="1461"/>
      <c r="S90" s="1461"/>
      <c r="T90" s="1461"/>
      <c r="U90" s="1461"/>
    </row>
    <row r="91" spans="1:23" s="7" customFormat="1" ht="18.75" customHeight="1">
      <c r="A91" s="1378" t="s">
        <v>65</v>
      </c>
      <c r="B91" s="1378"/>
      <c r="C91" s="1378"/>
      <c r="D91" s="1378"/>
      <c r="E91" s="1378"/>
      <c r="F91" s="1378"/>
      <c r="G91" s="1378"/>
      <c r="H91" s="1378"/>
      <c r="I91" s="1378"/>
      <c r="J91" s="1378"/>
      <c r="K91" s="1378"/>
      <c r="L91" s="1378"/>
      <c r="M91" s="1378"/>
      <c r="N91" s="1378"/>
      <c r="O91" s="1378"/>
      <c r="P91" s="1378"/>
      <c r="Q91" s="1378"/>
      <c r="R91" s="1378"/>
      <c r="S91" s="1378"/>
      <c r="T91" s="1378"/>
      <c r="U91" s="1378"/>
    </row>
    <row r="92" spans="1:23" ht="18.75" customHeight="1">
      <c r="A92" s="1461" t="s">
        <v>1021</v>
      </c>
      <c r="B92" s="1461"/>
      <c r="C92" s="1461"/>
      <c r="D92" s="1461"/>
      <c r="E92" s="1461"/>
      <c r="F92" s="1461"/>
      <c r="G92" s="1461"/>
      <c r="H92" s="1461"/>
      <c r="I92" s="1461"/>
      <c r="J92" s="1461"/>
      <c r="K92" s="1461"/>
      <c r="L92" s="1461"/>
      <c r="M92" s="1461"/>
      <c r="N92" s="1461"/>
      <c r="O92" s="1461"/>
      <c r="P92" s="1461"/>
      <c r="Q92" s="1461"/>
      <c r="R92" s="1461"/>
      <c r="S92" s="1461"/>
      <c r="T92" s="1461"/>
      <c r="U92" s="1461"/>
      <c r="W92" s="176"/>
    </row>
    <row r="93" spans="1:23" ht="16.5" thickBot="1">
      <c r="A93" s="5"/>
      <c r="B93" s="5"/>
      <c r="C93" s="5"/>
      <c r="D93" s="5"/>
      <c r="E93" s="5"/>
      <c r="F93" s="5"/>
      <c r="G93" s="5"/>
      <c r="H93" s="5"/>
      <c r="I93" s="5"/>
      <c r="J93" s="5"/>
      <c r="K93" s="5"/>
      <c r="L93" s="5"/>
      <c r="M93" s="5"/>
      <c r="N93" s="5"/>
      <c r="O93" s="5"/>
      <c r="P93" s="5"/>
      <c r="Q93" s="5"/>
      <c r="R93" s="5"/>
      <c r="S93" s="5"/>
      <c r="T93" s="5"/>
      <c r="U93" s="5"/>
      <c r="W93" s="48"/>
    </row>
    <row r="94" spans="1:23" ht="20.100000000000001" customHeight="1">
      <c r="A94" s="832" t="s">
        <v>640</v>
      </c>
      <c r="B94" s="833"/>
      <c r="C94" s="833"/>
      <c r="D94" s="833"/>
      <c r="E94" s="833"/>
      <c r="F94" s="833"/>
      <c r="G94" s="833"/>
      <c r="H94" s="833"/>
      <c r="I94" s="833"/>
      <c r="J94" s="833"/>
      <c r="K94" s="833"/>
      <c r="L94" s="833"/>
      <c r="M94" s="833"/>
      <c r="N94" s="833"/>
      <c r="O94" s="833"/>
      <c r="P94" s="833"/>
      <c r="Q94" s="833"/>
      <c r="R94" s="833"/>
      <c r="S94" s="833"/>
      <c r="T94" s="833"/>
      <c r="U94" s="834"/>
      <c r="W94" s="48"/>
    </row>
    <row r="95" spans="1:23" ht="20.100000000000001" customHeight="1">
      <c r="A95" s="837" t="s">
        <v>638</v>
      </c>
      <c r="B95" s="835"/>
      <c r="C95" s="835"/>
      <c r="D95" s="835"/>
      <c r="E95" s="835"/>
      <c r="F95" s="835"/>
      <c r="G95" s="835"/>
      <c r="H95" s="835"/>
      <c r="I95" s="835"/>
      <c r="J95" s="835"/>
      <c r="K95" s="835"/>
      <c r="L95" s="835"/>
      <c r="M95" s="835"/>
      <c r="N95" s="835"/>
      <c r="O95" s="835"/>
      <c r="P95" s="835"/>
      <c r="Q95" s="835"/>
      <c r="R95" s="835" t="s">
        <v>639</v>
      </c>
      <c r="S95" s="835"/>
      <c r="T95" s="835"/>
      <c r="U95" s="836"/>
      <c r="W95" s="48"/>
    </row>
    <row r="96" spans="1:23" ht="20.100000000000001" customHeight="1">
      <c r="A96" s="838" t="s">
        <v>716</v>
      </c>
      <c r="B96" s="839"/>
      <c r="C96" s="839"/>
      <c r="D96" s="839"/>
      <c r="E96" s="839"/>
      <c r="F96" s="839"/>
      <c r="G96" s="839"/>
      <c r="H96" s="839"/>
      <c r="I96" s="839"/>
      <c r="J96" s="839"/>
      <c r="K96" s="839"/>
      <c r="L96" s="839"/>
      <c r="M96" s="839"/>
      <c r="N96" s="839"/>
      <c r="O96" s="839"/>
      <c r="P96" s="839"/>
      <c r="Q96" s="839"/>
      <c r="R96" s="775"/>
      <c r="S96" s="775"/>
      <c r="T96" s="775"/>
      <c r="U96" s="840"/>
      <c r="W96" s="176"/>
    </row>
    <row r="97" spans="1:21" ht="20.100000000000001" customHeight="1">
      <c r="A97" s="1346" t="s">
        <v>717</v>
      </c>
      <c r="B97" s="1347"/>
      <c r="C97" s="1347"/>
      <c r="D97" s="1347"/>
      <c r="E97" s="1347"/>
      <c r="F97" s="1347"/>
      <c r="G97" s="1347"/>
      <c r="H97" s="1347"/>
      <c r="I97" s="1347"/>
      <c r="J97" s="1347"/>
      <c r="K97" s="1347"/>
      <c r="L97" s="1347"/>
      <c r="M97" s="1347"/>
      <c r="N97" s="1347"/>
      <c r="O97" s="1347"/>
      <c r="P97" s="1347"/>
      <c r="Q97" s="1347"/>
      <c r="R97" s="1553"/>
      <c r="S97" s="1553"/>
      <c r="T97" s="1553"/>
      <c r="U97" s="1394"/>
    </row>
    <row r="98" spans="1:21" ht="39.950000000000003" customHeight="1">
      <c r="A98" s="1346" t="s">
        <v>1204</v>
      </c>
      <c r="B98" s="1347"/>
      <c r="C98" s="1347"/>
      <c r="D98" s="1347"/>
      <c r="E98" s="1347"/>
      <c r="F98" s="1347"/>
      <c r="G98" s="1347"/>
      <c r="H98" s="1347"/>
      <c r="I98" s="1347"/>
      <c r="J98" s="1347"/>
      <c r="K98" s="1347"/>
      <c r="L98" s="1347"/>
      <c r="M98" s="1347"/>
      <c r="N98" s="1347"/>
      <c r="O98" s="1347"/>
      <c r="P98" s="1347"/>
      <c r="Q98" s="1347"/>
      <c r="R98" s="1553"/>
      <c r="S98" s="1553"/>
      <c r="T98" s="1553"/>
      <c r="U98" s="1394"/>
    </row>
    <row r="99" spans="1:21" ht="39.950000000000003" customHeight="1">
      <c r="A99" s="1346" t="s">
        <v>1205</v>
      </c>
      <c r="B99" s="1347"/>
      <c r="C99" s="1347"/>
      <c r="D99" s="1347"/>
      <c r="E99" s="1347"/>
      <c r="F99" s="1347"/>
      <c r="G99" s="1347"/>
      <c r="H99" s="1347"/>
      <c r="I99" s="1347"/>
      <c r="J99" s="1347"/>
      <c r="K99" s="1347"/>
      <c r="L99" s="1347"/>
      <c r="M99" s="1347"/>
      <c r="N99" s="1347"/>
      <c r="O99" s="1347"/>
      <c r="P99" s="1347"/>
      <c r="Q99" s="1347"/>
      <c r="R99" s="1553"/>
      <c r="S99" s="1553"/>
      <c r="T99" s="1553"/>
      <c r="U99" s="1394"/>
    </row>
    <row r="100" spans="1:21" ht="60" customHeight="1">
      <c r="A100" s="1346" t="s">
        <v>1246</v>
      </c>
      <c r="B100" s="1347"/>
      <c r="C100" s="1347"/>
      <c r="D100" s="1347"/>
      <c r="E100" s="1347"/>
      <c r="F100" s="1347"/>
      <c r="G100" s="1347"/>
      <c r="H100" s="1347"/>
      <c r="I100" s="1347"/>
      <c r="J100" s="1347"/>
      <c r="K100" s="1347"/>
      <c r="L100" s="1347"/>
      <c r="M100" s="1347"/>
      <c r="N100" s="1347"/>
      <c r="O100" s="1347"/>
      <c r="P100" s="1347"/>
      <c r="Q100" s="1347"/>
      <c r="R100" s="1358"/>
      <c r="S100" s="1443"/>
      <c r="T100" s="1443"/>
      <c r="U100" s="1444"/>
    </row>
    <row r="101" spans="1:21" ht="39.950000000000003" customHeight="1" thickBot="1">
      <c r="A101" s="1445" t="s">
        <v>939</v>
      </c>
      <c r="B101" s="1446"/>
      <c r="C101" s="1446"/>
      <c r="D101" s="1446"/>
      <c r="E101" s="1446"/>
      <c r="F101" s="1446"/>
      <c r="G101" s="1446"/>
      <c r="H101" s="1446"/>
      <c r="I101" s="1446"/>
      <c r="J101" s="1446"/>
      <c r="K101" s="1446"/>
      <c r="L101" s="1446"/>
      <c r="M101" s="1446"/>
      <c r="N101" s="1446"/>
      <c r="O101" s="1446"/>
      <c r="P101" s="1446"/>
      <c r="Q101" s="1447"/>
      <c r="R101" s="1448"/>
      <c r="S101" s="1448"/>
      <c r="T101" s="1448"/>
      <c r="U101" s="1449"/>
    </row>
    <row r="102" spans="1:21" ht="15.75">
      <c r="A102" s="5"/>
      <c r="B102" s="5"/>
      <c r="C102" s="5"/>
      <c r="D102" s="5"/>
      <c r="E102" s="5"/>
      <c r="F102" s="5"/>
      <c r="G102" s="5"/>
      <c r="H102" s="5"/>
      <c r="I102" s="5"/>
      <c r="J102" s="5"/>
      <c r="K102" s="5"/>
      <c r="L102" s="5"/>
      <c r="M102" s="5"/>
      <c r="N102" s="5"/>
      <c r="O102" s="5"/>
      <c r="P102" s="5"/>
      <c r="Q102" s="5"/>
      <c r="R102" s="5"/>
      <c r="S102" s="5"/>
      <c r="T102" s="5"/>
      <c r="U102" s="5"/>
    </row>
    <row r="103" spans="1:21" ht="15.75">
      <c r="A103" s="5"/>
      <c r="B103" s="5"/>
      <c r="C103" s="5"/>
      <c r="D103" s="5"/>
      <c r="E103" s="5"/>
      <c r="F103" s="5"/>
      <c r="G103" s="5"/>
      <c r="H103" s="5"/>
      <c r="I103" s="5"/>
      <c r="J103" s="5"/>
      <c r="K103" s="5"/>
      <c r="L103" s="5"/>
      <c r="M103" s="5"/>
      <c r="N103" s="5"/>
      <c r="O103" s="5"/>
      <c r="P103" s="5"/>
      <c r="Q103" s="5"/>
      <c r="R103" s="5"/>
      <c r="S103" s="5"/>
      <c r="T103" s="5"/>
      <c r="U103" s="5"/>
    </row>
    <row r="104" spans="1:21" ht="15.75">
      <c r="A104" s="5"/>
      <c r="B104" s="5"/>
      <c r="C104" s="5"/>
      <c r="D104" s="5"/>
      <c r="E104" s="5"/>
      <c r="F104" s="5"/>
      <c r="G104" s="5"/>
      <c r="H104" s="5"/>
      <c r="I104" s="5"/>
      <c r="J104" s="5"/>
      <c r="K104" s="5"/>
      <c r="L104" s="5"/>
      <c r="M104" s="5"/>
      <c r="N104" s="5"/>
      <c r="O104" s="5"/>
      <c r="P104" s="5"/>
      <c r="Q104" s="5"/>
      <c r="R104" s="5"/>
      <c r="S104" s="5"/>
      <c r="T104" s="5"/>
      <c r="U104" s="5"/>
    </row>
    <row r="105" spans="1:21" ht="15.75">
      <c r="A105" s="5"/>
      <c r="B105" s="5"/>
      <c r="C105" s="5"/>
      <c r="D105" s="5"/>
      <c r="E105" s="5"/>
      <c r="F105" s="5"/>
      <c r="G105" s="5"/>
      <c r="H105" s="5"/>
      <c r="I105" s="5"/>
      <c r="J105" s="5"/>
      <c r="K105" s="5"/>
      <c r="L105" s="5"/>
      <c r="M105" s="5"/>
      <c r="N105" s="5"/>
      <c r="O105" s="5"/>
      <c r="P105" s="5"/>
      <c r="Q105" s="5"/>
      <c r="R105" s="5"/>
      <c r="S105" s="5"/>
      <c r="T105" s="5"/>
      <c r="U105" s="5"/>
    </row>
    <row r="106" spans="1:21" ht="15.75">
      <c r="A106" s="5"/>
      <c r="B106" s="5"/>
      <c r="C106" s="5"/>
      <c r="D106" s="5"/>
      <c r="E106" s="5"/>
      <c r="F106" s="5"/>
      <c r="G106" s="5"/>
      <c r="H106" s="5"/>
      <c r="I106" s="5"/>
      <c r="J106" s="5"/>
      <c r="K106" s="5"/>
      <c r="L106" s="5"/>
      <c r="M106" s="5"/>
      <c r="N106" s="5"/>
      <c r="O106" s="5"/>
      <c r="P106" s="5"/>
      <c r="Q106" s="5"/>
      <c r="R106" s="5"/>
      <c r="S106" s="5"/>
      <c r="T106" s="5"/>
      <c r="U106" s="5"/>
    </row>
    <row r="107" spans="1:21" ht="15.75">
      <c r="A107" s="5"/>
      <c r="B107" s="5"/>
      <c r="C107" s="5"/>
      <c r="D107" s="5"/>
      <c r="E107" s="5"/>
      <c r="F107" s="5"/>
      <c r="G107" s="5"/>
      <c r="H107" s="5"/>
      <c r="I107" s="5"/>
      <c r="J107" s="5"/>
      <c r="K107" s="5"/>
      <c r="L107" s="5"/>
      <c r="M107" s="5"/>
      <c r="N107" s="5"/>
      <c r="O107" s="5"/>
      <c r="P107" s="5"/>
      <c r="Q107" s="5"/>
      <c r="R107" s="5"/>
      <c r="S107" s="5"/>
      <c r="T107" s="5"/>
      <c r="U107" s="5"/>
    </row>
    <row r="108" spans="1:21" ht="15.75">
      <c r="A108" s="5"/>
      <c r="B108" s="5"/>
      <c r="C108" s="5"/>
      <c r="D108" s="5"/>
      <c r="E108" s="5"/>
      <c r="F108" s="5"/>
      <c r="G108" s="5"/>
      <c r="H108" s="5"/>
      <c r="I108" s="5"/>
      <c r="J108" s="5"/>
      <c r="K108" s="5"/>
      <c r="L108" s="5"/>
      <c r="M108" s="5"/>
      <c r="N108" s="5"/>
      <c r="O108" s="5"/>
      <c r="P108" s="5"/>
      <c r="Q108" s="5"/>
      <c r="R108" s="5"/>
      <c r="S108" s="5"/>
      <c r="T108" s="5"/>
      <c r="U108" s="5"/>
    </row>
    <row r="109" spans="1:21" ht="15.75">
      <c r="A109" s="5"/>
      <c r="B109" s="5"/>
      <c r="C109" s="5"/>
      <c r="D109" s="5"/>
      <c r="E109" s="5"/>
      <c r="F109" s="5"/>
      <c r="G109" s="5"/>
      <c r="H109" s="5"/>
      <c r="I109" s="5"/>
      <c r="J109" s="5"/>
      <c r="K109" s="5"/>
      <c r="L109" s="5"/>
      <c r="M109" s="5"/>
      <c r="N109" s="5"/>
      <c r="O109" s="5"/>
      <c r="P109" s="5"/>
      <c r="Q109" s="5"/>
      <c r="R109" s="5"/>
      <c r="S109" s="5"/>
      <c r="T109" s="5"/>
      <c r="U109" s="5"/>
    </row>
    <row r="110" spans="1:21" ht="15.75">
      <c r="A110" s="5"/>
      <c r="B110" s="5"/>
      <c r="C110" s="5"/>
      <c r="D110" s="5"/>
      <c r="E110" s="5"/>
      <c r="F110" s="5"/>
      <c r="G110" s="5"/>
      <c r="H110" s="5"/>
      <c r="I110" s="5"/>
      <c r="J110" s="5"/>
      <c r="K110" s="5"/>
      <c r="L110" s="5"/>
      <c r="M110" s="5"/>
      <c r="N110" s="5"/>
      <c r="O110" s="5"/>
      <c r="P110" s="5"/>
      <c r="Q110" s="5"/>
      <c r="R110" s="5"/>
      <c r="S110" s="5"/>
      <c r="T110" s="5"/>
      <c r="U110" s="5"/>
    </row>
    <row r="111" spans="1:21" ht="15.75">
      <c r="A111" s="5"/>
      <c r="B111" s="5"/>
      <c r="C111" s="5"/>
      <c r="D111" s="5"/>
      <c r="E111" s="5"/>
      <c r="F111" s="5"/>
      <c r="G111" s="5"/>
      <c r="H111" s="5"/>
      <c r="I111" s="5"/>
      <c r="J111" s="5"/>
      <c r="K111" s="5"/>
      <c r="L111" s="5"/>
      <c r="M111" s="5"/>
      <c r="N111" s="5"/>
      <c r="O111" s="5"/>
      <c r="P111" s="5"/>
      <c r="Q111" s="5"/>
      <c r="R111" s="5"/>
      <c r="S111" s="5"/>
      <c r="T111" s="5"/>
      <c r="U111" s="5"/>
    </row>
    <row r="112" spans="1:21" ht="15.75">
      <c r="A112" s="5"/>
      <c r="B112" s="5"/>
      <c r="C112" s="5"/>
      <c r="D112" s="5"/>
      <c r="E112" s="5"/>
      <c r="F112" s="5"/>
      <c r="G112" s="5"/>
      <c r="H112" s="5"/>
      <c r="I112" s="5"/>
      <c r="J112" s="5"/>
      <c r="K112" s="5"/>
      <c r="L112" s="5"/>
      <c r="M112" s="5"/>
      <c r="N112" s="5"/>
      <c r="O112" s="5"/>
      <c r="P112" s="5"/>
      <c r="Q112" s="5"/>
      <c r="R112" s="5"/>
      <c r="S112" s="5"/>
      <c r="T112" s="5"/>
      <c r="U112" s="5"/>
    </row>
    <row r="113" spans="1:21" ht="15.75">
      <c r="A113" s="5"/>
      <c r="B113" s="5"/>
      <c r="C113" s="5"/>
      <c r="D113" s="5"/>
      <c r="E113" s="5"/>
      <c r="F113" s="5"/>
      <c r="G113" s="5"/>
      <c r="H113" s="5"/>
      <c r="I113" s="5"/>
      <c r="J113" s="5"/>
      <c r="K113" s="5"/>
      <c r="L113" s="5"/>
      <c r="M113" s="5"/>
      <c r="N113" s="5"/>
      <c r="O113" s="5"/>
      <c r="P113" s="5"/>
      <c r="Q113" s="5"/>
      <c r="R113" s="5"/>
      <c r="S113" s="5"/>
      <c r="T113" s="5"/>
      <c r="U113" s="5"/>
    </row>
    <row r="114" spans="1:21" ht="15.75">
      <c r="A114" s="5"/>
      <c r="B114" s="5"/>
      <c r="C114" s="5"/>
      <c r="D114" s="5"/>
      <c r="E114" s="5"/>
      <c r="F114" s="5"/>
      <c r="G114" s="5"/>
      <c r="H114" s="5"/>
      <c r="I114" s="5"/>
      <c r="J114" s="5"/>
      <c r="K114" s="5"/>
      <c r="L114" s="5"/>
      <c r="M114" s="5"/>
      <c r="N114" s="5"/>
      <c r="O114" s="5"/>
      <c r="P114" s="5"/>
      <c r="Q114" s="5"/>
      <c r="R114" s="5"/>
      <c r="S114" s="5"/>
      <c r="T114" s="5"/>
      <c r="U114" s="5"/>
    </row>
    <row r="115" spans="1:21" ht="15.75">
      <c r="A115" s="5"/>
      <c r="B115" s="5"/>
      <c r="C115" s="5"/>
      <c r="D115" s="5"/>
      <c r="E115" s="5"/>
      <c r="F115" s="5"/>
      <c r="G115" s="5"/>
      <c r="H115" s="5"/>
      <c r="I115" s="5"/>
      <c r="J115" s="5"/>
      <c r="K115" s="5"/>
      <c r="L115" s="5"/>
      <c r="M115" s="5"/>
      <c r="N115" s="5"/>
      <c r="O115" s="5"/>
      <c r="P115" s="5"/>
      <c r="Q115" s="5"/>
      <c r="R115" s="5"/>
      <c r="S115" s="5"/>
      <c r="T115" s="5"/>
      <c r="U115" s="5"/>
    </row>
    <row r="116" spans="1:21" ht="15.75">
      <c r="A116" s="5"/>
      <c r="B116" s="5"/>
      <c r="C116" s="5"/>
      <c r="D116" s="5"/>
      <c r="E116" s="5"/>
      <c r="F116" s="5"/>
      <c r="G116" s="5"/>
      <c r="H116" s="5"/>
      <c r="I116" s="5"/>
      <c r="J116" s="5"/>
      <c r="K116" s="5"/>
      <c r="L116" s="5"/>
      <c r="M116" s="5"/>
      <c r="N116" s="5"/>
      <c r="O116" s="5"/>
      <c r="P116" s="5"/>
      <c r="Q116" s="5"/>
      <c r="R116" s="5"/>
      <c r="S116" s="5"/>
      <c r="T116" s="5"/>
      <c r="U116" s="5"/>
    </row>
    <row r="117" spans="1:21" ht="15.75">
      <c r="A117" s="5"/>
      <c r="B117" s="5"/>
      <c r="C117" s="5"/>
      <c r="D117" s="5"/>
      <c r="E117" s="5"/>
      <c r="F117" s="5"/>
      <c r="G117" s="5"/>
      <c r="H117" s="5"/>
      <c r="I117" s="5"/>
      <c r="J117" s="5"/>
      <c r="K117" s="5"/>
      <c r="L117" s="5"/>
      <c r="M117" s="5"/>
      <c r="N117" s="5"/>
      <c r="O117" s="5"/>
      <c r="P117" s="5"/>
      <c r="Q117" s="5"/>
      <c r="R117" s="5"/>
      <c r="S117" s="5"/>
      <c r="T117" s="5"/>
      <c r="U117" s="5"/>
    </row>
    <row r="118" spans="1:21" ht="15.75">
      <c r="A118" s="5"/>
      <c r="B118" s="5"/>
      <c r="C118" s="5"/>
      <c r="D118" s="5"/>
      <c r="E118" s="5"/>
      <c r="F118" s="5"/>
      <c r="G118" s="5"/>
      <c r="H118" s="5"/>
      <c r="I118" s="5"/>
      <c r="J118" s="5"/>
      <c r="K118" s="5"/>
      <c r="L118" s="5"/>
      <c r="M118" s="5"/>
      <c r="N118" s="5"/>
      <c r="O118" s="5"/>
      <c r="P118" s="5"/>
      <c r="Q118" s="5"/>
      <c r="R118" s="5"/>
      <c r="S118" s="5"/>
      <c r="T118" s="5"/>
      <c r="U118" s="5"/>
    </row>
    <row r="119" spans="1:21" ht="15.75">
      <c r="A119" s="5"/>
      <c r="B119" s="5"/>
      <c r="C119" s="5"/>
      <c r="D119" s="5"/>
      <c r="E119" s="5"/>
      <c r="F119" s="5"/>
      <c r="G119" s="5"/>
      <c r="H119" s="5"/>
      <c r="I119" s="5"/>
      <c r="J119" s="5"/>
      <c r="K119" s="5"/>
      <c r="L119" s="5"/>
      <c r="M119" s="5"/>
      <c r="N119" s="5"/>
      <c r="O119" s="5"/>
      <c r="P119" s="5"/>
      <c r="Q119" s="5"/>
      <c r="R119" s="5"/>
      <c r="S119" s="5"/>
      <c r="T119" s="5"/>
      <c r="U119" s="5"/>
    </row>
    <row r="120" spans="1:21" ht="15.75">
      <c r="A120" s="5"/>
      <c r="B120" s="5"/>
      <c r="C120" s="5"/>
      <c r="D120" s="5"/>
      <c r="E120" s="5"/>
      <c r="F120" s="5"/>
      <c r="G120" s="5"/>
      <c r="H120" s="5"/>
      <c r="I120" s="5"/>
      <c r="J120" s="5"/>
      <c r="K120" s="5"/>
      <c r="L120" s="5"/>
      <c r="M120" s="5"/>
      <c r="N120" s="5"/>
      <c r="O120" s="5"/>
      <c r="P120" s="5"/>
      <c r="Q120" s="5"/>
      <c r="R120" s="5"/>
      <c r="S120" s="5"/>
      <c r="T120" s="5"/>
      <c r="U120" s="5"/>
    </row>
    <row r="121" spans="1:21" ht="15.75">
      <c r="A121" s="5"/>
      <c r="B121" s="5"/>
      <c r="C121" s="5"/>
      <c r="D121" s="5"/>
      <c r="E121" s="5"/>
      <c r="F121" s="5"/>
      <c r="G121" s="5"/>
      <c r="H121" s="5"/>
      <c r="I121" s="5"/>
      <c r="J121" s="5"/>
      <c r="K121" s="5"/>
      <c r="L121" s="5"/>
      <c r="M121" s="5"/>
      <c r="N121" s="5"/>
      <c r="O121" s="5"/>
      <c r="P121" s="5"/>
      <c r="Q121" s="5"/>
      <c r="R121" s="5"/>
      <c r="S121" s="5"/>
      <c r="T121" s="5"/>
      <c r="U121" s="5"/>
    </row>
    <row r="122" spans="1:21" ht="15.75">
      <c r="A122" s="5"/>
      <c r="B122" s="5"/>
      <c r="C122" s="5"/>
      <c r="D122" s="5"/>
      <c r="E122" s="5"/>
      <c r="F122" s="5"/>
      <c r="G122" s="5"/>
      <c r="H122" s="5"/>
      <c r="I122" s="5"/>
      <c r="J122" s="5"/>
      <c r="K122" s="5"/>
      <c r="L122" s="5"/>
      <c r="M122" s="5"/>
      <c r="N122" s="5"/>
      <c r="O122" s="5"/>
      <c r="P122" s="5"/>
      <c r="Q122" s="5"/>
      <c r="R122" s="5"/>
      <c r="S122" s="5"/>
      <c r="T122" s="5"/>
      <c r="U122" s="5"/>
    </row>
    <row r="123" spans="1:21" ht="15.75">
      <c r="A123" s="5"/>
      <c r="B123" s="5"/>
      <c r="C123" s="5"/>
      <c r="D123" s="5"/>
      <c r="E123" s="5"/>
      <c r="F123" s="5"/>
      <c r="G123" s="5"/>
      <c r="H123" s="5"/>
      <c r="I123" s="5"/>
      <c r="J123" s="5"/>
      <c r="K123" s="5"/>
      <c r="L123" s="5"/>
      <c r="M123" s="5"/>
      <c r="N123" s="5"/>
      <c r="O123" s="5"/>
      <c r="P123" s="5"/>
      <c r="Q123" s="5"/>
      <c r="R123" s="5"/>
      <c r="S123" s="5"/>
      <c r="T123" s="5"/>
      <c r="U123" s="5"/>
    </row>
    <row r="124" spans="1:21" ht="15.75">
      <c r="A124" s="5"/>
      <c r="B124" s="5"/>
      <c r="C124" s="5"/>
      <c r="D124" s="5"/>
      <c r="E124" s="5"/>
      <c r="F124" s="5"/>
      <c r="G124" s="5"/>
      <c r="H124" s="5"/>
      <c r="I124" s="5"/>
      <c r="J124" s="5"/>
      <c r="K124" s="5"/>
      <c r="L124" s="5"/>
      <c r="M124" s="5"/>
      <c r="N124" s="5"/>
      <c r="O124" s="5"/>
      <c r="P124" s="5"/>
      <c r="Q124" s="5"/>
      <c r="R124" s="5"/>
      <c r="S124" s="5"/>
      <c r="T124" s="5"/>
      <c r="U124" s="5"/>
    </row>
    <row r="125" spans="1:21" ht="15.75">
      <c r="A125" s="5"/>
      <c r="B125" s="5"/>
      <c r="C125" s="5"/>
      <c r="D125" s="5"/>
      <c r="E125" s="5"/>
      <c r="F125" s="5"/>
      <c r="G125" s="5"/>
      <c r="H125" s="5"/>
      <c r="I125" s="5"/>
      <c r="J125" s="5"/>
      <c r="K125" s="5"/>
      <c r="L125" s="5"/>
      <c r="M125" s="5"/>
      <c r="N125" s="5"/>
      <c r="O125" s="5"/>
      <c r="P125" s="5"/>
      <c r="Q125" s="5"/>
      <c r="R125" s="5"/>
      <c r="S125" s="5"/>
      <c r="T125" s="5"/>
      <c r="U125" s="5"/>
    </row>
  </sheetData>
  <sheetProtection sheet="1" objects="1" scenarios="1" formatCells="0" formatColumns="0" formatRows="0"/>
  <mergeCells count="292">
    <mergeCell ref="J40:M40"/>
    <mergeCell ref="N40:Q40"/>
    <mergeCell ref="N53:Q53"/>
    <mergeCell ref="C37:E37"/>
    <mergeCell ref="C73:E73"/>
    <mergeCell ref="J76:M76"/>
    <mergeCell ref="N63:Q63"/>
    <mergeCell ref="R63:U63"/>
    <mergeCell ref="N64:Q64"/>
    <mergeCell ref="R72:U72"/>
    <mergeCell ref="R68:U68"/>
    <mergeCell ref="R74:U74"/>
    <mergeCell ref="R73:U73"/>
    <mergeCell ref="C56:E56"/>
    <mergeCell ref="F56:I56"/>
    <mergeCell ref="N56:Q56"/>
    <mergeCell ref="R55:U55"/>
    <mergeCell ref="C55:E55"/>
    <mergeCell ref="F57:I57"/>
    <mergeCell ref="J57:M57"/>
    <mergeCell ref="N57:Q57"/>
    <mergeCell ref="R57:U57"/>
    <mergeCell ref="C52:E52"/>
    <mergeCell ref="F68:I68"/>
    <mergeCell ref="A4:U4"/>
    <mergeCell ref="A97:Q97"/>
    <mergeCell ref="R97:U97"/>
    <mergeCell ref="A94:U94"/>
    <mergeCell ref="R95:U95"/>
    <mergeCell ref="R96:U96"/>
    <mergeCell ref="A95:Q95"/>
    <mergeCell ref="A96:Q96"/>
    <mergeCell ref="A89:U89"/>
    <mergeCell ref="Q20:U20"/>
    <mergeCell ref="R49:U49"/>
    <mergeCell ref="R50:U50"/>
    <mergeCell ref="R51:U51"/>
    <mergeCell ref="R52:U52"/>
    <mergeCell ref="K16:U16"/>
    <mergeCell ref="K15:U15"/>
    <mergeCell ref="R38:U38"/>
    <mergeCell ref="J46:M46"/>
    <mergeCell ref="N46:Q46"/>
    <mergeCell ref="R66:U66"/>
    <mergeCell ref="R69:U69"/>
    <mergeCell ref="R70:U70"/>
    <mergeCell ref="R71:U71"/>
    <mergeCell ref="E85:U85"/>
    <mergeCell ref="J70:M70"/>
    <mergeCell ref="J72:M72"/>
    <mergeCell ref="N72:Q72"/>
    <mergeCell ref="F72:I72"/>
    <mergeCell ref="C66:E66"/>
    <mergeCell ref="F66:I66"/>
    <mergeCell ref="J66:M66"/>
    <mergeCell ref="N66:Q66"/>
    <mergeCell ref="C70:E70"/>
    <mergeCell ref="N70:Q70"/>
    <mergeCell ref="R99:U99"/>
    <mergeCell ref="A98:Q98"/>
    <mergeCell ref="A99:Q99"/>
    <mergeCell ref="J51:M51"/>
    <mergeCell ref="N51:Q51"/>
    <mergeCell ref="B49:B57"/>
    <mergeCell ref="C50:E50"/>
    <mergeCell ref="F52:I52"/>
    <mergeCell ref="J52:M52"/>
    <mergeCell ref="N52:Q52"/>
    <mergeCell ref="N54:Q54"/>
    <mergeCell ref="R98:U98"/>
    <mergeCell ref="A91:U91"/>
    <mergeCell ref="A92:U92"/>
    <mergeCell ref="A83:U83"/>
    <mergeCell ref="A84:U84"/>
    <mergeCell ref="A88:U88"/>
    <mergeCell ref="R67:U67"/>
    <mergeCell ref="A85:D85"/>
    <mergeCell ref="F51:I51"/>
    <mergeCell ref="A63:A76"/>
    <mergeCell ref="B63:B73"/>
    <mergeCell ref="C69:E69"/>
    <mergeCell ref="F69:I69"/>
    <mergeCell ref="A87:U87"/>
    <mergeCell ref="A90:U90"/>
    <mergeCell ref="C67:E67"/>
    <mergeCell ref="F67:I67"/>
    <mergeCell ref="J67:M67"/>
    <mergeCell ref="N67:Q67"/>
    <mergeCell ref="F73:I73"/>
    <mergeCell ref="N65:Q65"/>
    <mergeCell ref="R65:U65"/>
    <mergeCell ref="N76:Q76"/>
    <mergeCell ref="A77:E77"/>
    <mergeCell ref="F77:I77"/>
    <mergeCell ref="J77:M77"/>
    <mergeCell ref="N77:Q77"/>
    <mergeCell ref="Q78:U78"/>
    <mergeCell ref="R76:U76"/>
    <mergeCell ref="R77:U77"/>
    <mergeCell ref="R75:U75"/>
    <mergeCell ref="A79:U79"/>
    <mergeCell ref="A81:C81"/>
    <mergeCell ref="B76:E76"/>
    <mergeCell ref="F76:I76"/>
    <mergeCell ref="J69:M69"/>
    <mergeCell ref="N69:Q69"/>
    <mergeCell ref="R56:U56"/>
    <mergeCell ref="F55:I55"/>
    <mergeCell ref="J55:M55"/>
    <mergeCell ref="N55:Q55"/>
    <mergeCell ref="C53:E53"/>
    <mergeCell ref="F53:I53"/>
    <mergeCell ref="J53:M53"/>
    <mergeCell ref="R40:U40"/>
    <mergeCell ref="F41:I41"/>
    <mergeCell ref="J41:M41"/>
    <mergeCell ref="C40:E40"/>
    <mergeCell ref="R45:U45"/>
    <mergeCell ref="R54:U54"/>
    <mergeCell ref="C54:E54"/>
    <mergeCell ref="F54:I54"/>
    <mergeCell ref="J54:M54"/>
    <mergeCell ref="R53:U53"/>
    <mergeCell ref="R47:U47"/>
    <mergeCell ref="J44:M44"/>
    <mergeCell ref="N44:Q44"/>
    <mergeCell ref="F46:I46"/>
    <mergeCell ref="B47:E47"/>
    <mergeCell ref="F47:I47"/>
    <mergeCell ref="C43:E43"/>
    <mergeCell ref="R41:U41"/>
    <mergeCell ref="F42:I42"/>
    <mergeCell ref="F43:I43"/>
    <mergeCell ref="J43:M43"/>
    <mergeCell ref="N43:Q43"/>
    <mergeCell ref="F44:I44"/>
    <mergeCell ref="B46:E46"/>
    <mergeCell ref="C41:E41"/>
    <mergeCell ref="C42:E42"/>
    <mergeCell ref="R46:U46"/>
    <mergeCell ref="A33:A47"/>
    <mergeCell ref="B34:B44"/>
    <mergeCell ref="R43:U43"/>
    <mergeCell ref="R34:U34"/>
    <mergeCell ref="F40:I40"/>
    <mergeCell ref="R39:U39"/>
    <mergeCell ref="F37:I37"/>
    <mergeCell ref="J37:M37"/>
    <mergeCell ref="N37:Q37"/>
    <mergeCell ref="R36:U36"/>
    <mergeCell ref="N34:Q34"/>
    <mergeCell ref="N33:Q33"/>
    <mergeCell ref="R35:U35"/>
    <mergeCell ref="R33:U33"/>
    <mergeCell ref="C39:E39"/>
    <mergeCell ref="J47:M47"/>
    <mergeCell ref="N47:Q47"/>
    <mergeCell ref="R44:U44"/>
    <mergeCell ref="F39:I39"/>
    <mergeCell ref="J39:M39"/>
    <mergeCell ref="N39:Q39"/>
    <mergeCell ref="N36:Q36"/>
    <mergeCell ref="C44:E44"/>
    <mergeCell ref="N41:Q41"/>
    <mergeCell ref="F14:J14"/>
    <mergeCell ref="K14:U14"/>
    <mergeCell ref="F15:J15"/>
    <mergeCell ref="F17:J17"/>
    <mergeCell ref="A32:E32"/>
    <mergeCell ref="K17:U17"/>
    <mergeCell ref="F18:J18"/>
    <mergeCell ref="K18:U18"/>
    <mergeCell ref="A27:U28"/>
    <mergeCell ref="A30:U30"/>
    <mergeCell ref="A31:U31"/>
    <mergeCell ref="F32:I32"/>
    <mergeCell ref="J32:M32"/>
    <mergeCell ref="N32:Q32"/>
    <mergeCell ref="R32:U32"/>
    <mergeCell ref="A14:A18"/>
    <mergeCell ref="C16:E16"/>
    <mergeCell ref="C18:E18"/>
    <mergeCell ref="A21:U21"/>
    <mergeCell ref="A23:C23"/>
    <mergeCell ref="C14:E14"/>
    <mergeCell ref="C38:E38"/>
    <mergeCell ref="F38:I38"/>
    <mergeCell ref="J38:M38"/>
    <mergeCell ref="N38:Q38"/>
    <mergeCell ref="C36:E36"/>
    <mergeCell ref="F36:I36"/>
    <mergeCell ref="J36:M36"/>
    <mergeCell ref="B33:E33"/>
    <mergeCell ref="C34:E34"/>
    <mergeCell ref="F34:I34"/>
    <mergeCell ref="J34:M34"/>
    <mergeCell ref="J33:M33"/>
    <mergeCell ref="F33:I33"/>
    <mergeCell ref="C35:E35"/>
    <mergeCell ref="F35:I35"/>
    <mergeCell ref="J35:M35"/>
    <mergeCell ref="N35:Q35"/>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A1:U1"/>
    <mergeCell ref="A3:P3"/>
    <mergeCell ref="Q3:U3"/>
    <mergeCell ref="F50:I50"/>
    <mergeCell ref="J50:M50"/>
    <mergeCell ref="N50:Q50"/>
    <mergeCell ref="C51:E51"/>
    <mergeCell ref="C15:E15"/>
    <mergeCell ref="C17:E17"/>
    <mergeCell ref="B14:B18"/>
    <mergeCell ref="F16:J16"/>
    <mergeCell ref="R37:U37"/>
    <mergeCell ref="J42:M42"/>
    <mergeCell ref="N42:Q42"/>
    <mergeCell ref="R42:U42"/>
    <mergeCell ref="B45:E45"/>
    <mergeCell ref="F45:I45"/>
    <mergeCell ref="J45:M45"/>
    <mergeCell ref="N45:Q45"/>
    <mergeCell ref="C49:E49"/>
    <mergeCell ref="F49:I49"/>
    <mergeCell ref="J49:M49"/>
    <mergeCell ref="N49:Q49"/>
    <mergeCell ref="A48:A57"/>
    <mergeCell ref="N73:Q73"/>
    <mergeCell ref="Q58:U58"/>
    <mergeCell ref="N62:Q62"/>
    <mergeCell ref="R62:U62"/>
    <mergeCell ref="A59:U59"/>
    <mergeCell ref="A61:C61"/>
    <mergeCell ref="A62:E62"/>
    <mergeCell ref="R64:U64"/>
    <mergeCell ref="C65:E65"/>
    <mergeCell ref="F65:I65"/>
    <mergeCell ref="J65:M65"/>
    <mergeCell ref="C63:E63"/>
    <mergeCell ref="F63:I63"/>
    <mergeCell ref="J63:M63"/>
    <mergeCell ref="F62:I62"/>
    <mergeCell ref="J62:M62"/>
    <mergeCell ref="J68:M68"/>
    <mergeCell ref="N68:Q68"/>
    <mergeCell ref="C68:E68"/>
    <mergeCell ref="C64:E64"/>
    <mergeCell ref="F64:I64"/>
    <mergeCell ref="J64:M64"/>
    <mergeCell ref="J73:M73"/>
    <mergeCell ref="F70:I70"/>
    <mergeCell ref="J56:M56"/>
    <mergeCell ref="B48:E48"/>
    <mergeCell ref="R48:U48"/>
    <mergeCell ref="C57:E57"/>
    <mergeCell ref="R100:U100"/>
    <mergeCell ref="A100:Q100"/>
    <mergeCell ref="A101:Q101"/>
    <mergeCell ref="R101:U101"/>
    <mergeCell ref="F48:I48"/>
    <mergeCell ref="J48:M48"/>
    <mergeCell ref="N48:Q48"/>
    <mergeCell ref="B74:E74"/>
    <mergeCell ref="F74:I74"/>
    <mergeCell ref="J74:M74"/>
    <mergeCell ref="N74:Q74"/>
    <mergeCell ref="B75:E75"/>
    <mergeCell ref="F75:I75"/>
    <mergeCell ref="J75:M75"/>
    <mergeCell ref="N75:Q75"/>
    <mergeCell ref="C71:E71"/>
    <mergeCell ref="F71:I71"/>
    <mergeCell ref="J71:M71"/>
    <mergeCell ref="N71:Q71"/>
    <mergeCell ref="C72:E72"/>
  </mergeCells>
  <phoneticPr fontId="1"/>
  <conditionalFormatting sqref="R96:R97 R100">
    <cfRule type="cellIs" dxfId="31" priority="6" operator="notEqual">
      <formula>"確認済"</formula>
    </cfRule>
  </conditionalFormatting>
  <conditionalFormatting sqref="R101:U101">
    <cfRule type="cellIs" dxfId="30" priority="3" operator="notEqual">
      <formula>"確認済"</formula>
    </cfRule>
  </conditionalFormatting>
  <conditionalFormatting sqref="R98">
    <cfRule type="cellIs" dxfId="29" priority="2" operator="notEqual">
      <formula>"確認済"</formula>
    </cfRule>
  </conditionalFormatting>
  <conditionalFormatting sqref="R99">
    <cfRule type="cellIs" dxfId="28" priority="1" operator="notEqual">
      <formula>"確認済"</formula>
    </cfRule>
  </conditionalFormatting>
  <dataValidations count="1">
    <dataValidation type="list" allowBlank="1" showInputMessage="1" showErrorMessage="1" sqref="S101:U101 R96:R101 S96:U99">
      <formula1>"確認済,未確認"</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2" manualBreakCount="2">
    <brk id="20" max="20" man="1"/>
    <brk id="78"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5" zoomScaleNormal="85" zoomScaleSheetLayoutView="85" workbookViewId="0">
      <selection activeCell="V1" sqref="V1"/>
    </sheetView>
  </sheetViews>
  <sheetFormatPr defaultRowHeight="13.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c r="A1" s="1375" t="s">
        <v>457</v>
      </c>
      <c r="B1" s="1375"/>
      <c r="C1" s="1375"/>
      <c r="D1" s="1375"/>
      <c r="E1" s="1375"/>
      <c r="F1" s="1375"/>
      <c r="G1" s="1375"/>
      <c r="H1" s="1375"/>
      <c r="I1" s="1375"/>
      <c r="J1" s="1375"/>
      <c r="K1" s="1375"/>
      <c r="L1" s="1375"/>
      <c r="M1" s="1375"/>
      <c r="N1" s="1375"/>
      <c r="O1" s="1375"/>
      <c r="P1" s="1375"/>
      <c r="Q1" s="1375"/>
      <c r="R1" s="1375"/>
      <c r="S1" s="1375"/>
      <c r="T1" s="1375"/>
      <c r="U1" s="1375"/>
    </row>
    <row r="2" spans="1:21" ht="27" customHeight="1">
      <c r="A2" s="5"/>
      <c r="B2" s="5"/>
      <c r="C2" s="5"/>
      <c r="D2" s="5"/>
      <c r="E2" s="5"/>
      <c r="F2" s="5"/>
      <c r="G2" s="5"/>
      <c r="H2" s="5"/>
      <c r="I2" s="5"/>
      <c r="J2" s="5"/>
      <c r="K2" s="5"/>
      <c r="L2" s="5"/>
      <c r="M2" s="5"/>
      <c r="N2" s="5"/>
      <c r="O2" s="5"/>
      <c r="P2" s="5"/>
      <c r="Q2" s="5"/>
      <c r="R2" s="5"/>
      <c r="S2" s="5"/>
      <c r="T2" s="5"/>
      <c r="U2" s="5"/>
    </row>
    <row r="3" spans="1:21" ht="27" customHeight="1">
      <c r="A3" s="1376" t="s">
        <v>654</v>
      </c>
      <c r="B3" s="1376"/>
      <c r="C3" s="1376"/>
      <c r="D3" s="1376"/>
      <c r="E3" s="1376"/>
      <c r="F3" s="1376"/>
      <c r="G3" s="71"/>
      <c r="H3" s="71"/>
      <c r="I3" s="71"/>
      <c r="J3" s="71"/>
      <c r="K3" s="71"/>
      <c r="L3" s="71"/>
      <c r="M3" s="71"/>
      <c r="N3" s="71"/>
      <c r="O3" s="71"/>
      <c r="P3" s="1569" t="s">
        <v>655</v>
      </c>
      <c r="Q3" s="1569"/>
      <c r="R3" s="1569"/>
      <c r="S3" s="1569"/>
      <c r="T3" s="1569"/>
      <c r="U3" s="1569"/>
    </row>
    <row r="4" spans="1:21" ht="45" customHeight="1">
      <c r="A4" s="5" t="s">
        <v>58</v>
      </c>
      <c r="B4" s="5"/>
      <c r="C4" s="5"/>
      <c r="D4" s="51"/>
      <c r="E4" s="52"/>
      <c r="F4" s="52"/>
      <c r="G4" s="52"/>
      <c r="H4" s="52"/>
      <c r="I4" s="52"/>
      <c r="J4" s="52"/>
      <c r="K4" s="52"/>
      <c r="L4" s="52"/>
      <c r="M4" s="52"/>
      <c r="N4" s="52"/>
      <c r="O4" s="52"/>
      <c r="P4" s="52"/>
      <c r="Q4" s="52"/>
      <c r="R4" s="52"/>
      <c r="S4" s="52"/>
      <c r="T4" s="52"/>
      <c r="U4" s="52"/>
    </row>
    <row r="5" spans="1:21" ht="27" customHeight="1">
      <c r="A5" s="3" t="s">
        <v>1022</v>
      </c>
      <c r="B5" s="3"/>
      <c r="C5" s="3"/>
      <c r="D5" s="191"/>
      <c r="E5" s="192"/>
      <c r="F5" s="192"/>
      <c r="G5" s="192"/>
      <c r="H5" s="192"/>
      <c r="I5" s="192"/>
      <c r="J5" s="192"/>
      <c r="K5" s="192"/>
      <c r="L5" s="192"/>
      <c r="M5" s="192"/>
      <c r="N5" s="192"/>
      <c r="O5" s="192"/>
      <c r="P5" s="192"/>
      <c r="Q5" s="192"/>
      <c r="R5" s="192"/>
      <c r="S5" s="192"/>
      <c r="T5" s="192"/>
      <c r="U5" s="192"/>
    </row>
    <row r="6" spans="1:21" ht="5.0999999999999996" customHeight="1">
      <c r="A6" s="4"/>
      <c r="B6" s="3"/>
      <c r="C6" s="3"/>
      <c r="D6" s="191"/>
      <c r="E6" s="192"/>
      <c r="F6" s="192"/>
      <c r="G6" s="192"/>
      <c r="H6" s="192"/>
      <c r="I6" s="192"/>
      <c r="J6" s="192"/>
      <c r="K6" s="192"/>
      <c r="L6" s="192"/>
      <c r="M6" s="192"/>
      <c r="N6" s="192"/>
      <c r="O6" s="192"/>
      <c r="P6" s="192"/>
      <c r="Q6" s="192"/>
      <c r="R6" s="192"/>
      <c r="S6" s="192"/>
      <c r="T6" s="192"/>
      <c r="U6" s="192"/>
    </row>
    <row r="7" spans="1:21" ht="20.100000000000001" customHeight="1">
      <c r="A7" s="193"/>
      <c r="B7" s="1563" t="s">
        <v>1135</v>
      </c>
      <c r="C7" s="1563"/>
      <c r="D7" s="1563"/>
      <c r="E7" s="1563"/>
      <c r="F7" s="1563"/>
      <c r="G7" s="1563"/>
      <c r="H7" s="1563"/>
      <c r="I7" s="1563"/>
      <c r="J7" s="1563"/>
      <c r="K7" s="1563"/>
      <c r="L7" s="1563"/>
      <c r="M7" s="1563"/>
      <c r="N7" s="1563"/>
      <c r="O7" s="1563"/>
      <c r="P7" s="1563"/>
      <c r="Q7" s="1563"/>
      <c r="R7" s="1563"/>
      <c r="S7" s="1563"/>
      <c r="T7" s="1563"/>
      <c r="U7" s="1563"/>
    </row>
    <row r="8" spans="1:21" ht="5.0999999999999996" customHeight="1" thickBot="1">
      <c r="A8" s="194"/>
      <c r="B8" s="194"/>
      <c r="C8" s="195"/>
      <c r="D8" s="195"/>
      <c r="E8" s="195"/>
      <c r="F8" s="196"/>
      <c r="G8" s="196"/>
      <c r="H8" s="196"/>
      <c r="I8" s="196"/>
      <c r="J8" s="196"/>
      <c r="K8" s="197"/>
      <c r="L8" s="197"/>
      <c r="M8" s="197"/>
      <c r="N8" s="197"/>
      <c r="O8" s="197"/>
      <c r="P8" s="197"/>
      <c r="Q8" s="197"/>
      <c r="R8" s="197"/>
      <c r="S8" s="197"/>
      <c r="T8" s="197"/>
      <c r="U8" s="197"/>
    </row>
    <row r="9" spans="1:21" ht="39.950000000000003" customHeight="1">
      <c r="A9" s="194"/>
      <c r="B9" s="194"/>
      <c r="C9" s="1564"/>
      <c r="D9" s="1565"/>
      <c r="E9" s="1565"/>
      <c r="F9" s="1575"/>
      <c r="G9" s="1575"/>
      <c r="H9" s="1575"/>
      <c r="I9" s="1575"/>
      <c r="J9" s="1575"/>
      <c r="K9" s="1576" t="s">
        <v>657</v>
      </c>
      <c r="L9" s="1576"/>
      <c r="M9" s="1576"/>
      <c r="N9" s="1576"/>
      <c r="O9" s="1576"/>
      <c r="P9" s="1576"/>
      <c r="Q9" s="1576"/>
      <c r="R9" s="1576"/>
      <c r="S9" s="1576"/>
      <c r="T9" s="1576"/>
      <c r="U9" s="1577"/>
    </row>
    <row r="10" spans="1:21" ht="20.100000000000001" customHeight="1">
      <c r="A10" s="194"/>
      <c r="B10" s="194"/>
      <c r="C10" s="1570" t="s">
        <v>911</v>
      </c>
      <c r="D10" s="1571"/>
      <c r="E10" s="1571"/>
      <c r="F10" s="1572"/>
      <c r="G10" s="1572"/>
      <c r="H10" s="1572"/>
      <c r="I10" s="1572"/>
      <c r="J10" s="1572"/>
      <c r="K10" s="1578"/>
      <c r="L10" s="1578"/>
      <c r="M10" s="1578"/>
      <c r="N10" s="1578"/>
      <c r="O10" s="1578"/>
      <c r="P10" s="1578"/>
      <c r="Q10" s="1578"/>
      <c r="R10" s="1578"/>
      <c r="S10" s="1578"/>
      <c r="T10" s="1578"/>
      <c r="U10" s="1579"/>
    </row>
    <row r="11" spans="1:21" ht="20.100000000000001" customHeight="1">
      <c r="A11" s="194"/>
      <c r="B11" s="194"/>
      <c r="C11" s="1570" t="s">
        <v>912</v>
      </c>
      <c r="D11" s="1571"/>
      <c r="E11" s="1571"/>
      <c r="F11" s="1580"/>
      <c r="G11" s="1580"/>
      <c r="H11" s="1580"/>
      <c r="I11" s="1580"/>
      <c r="J11" s="1580"/>
      <c r="K11" s="1573"/>
      <c r="L11" s="1573"/>
      <c r="M11" s="1573"/>
      <c r="N11" s="1573"/>
      <c r="O11" s="1573"/>
      <c r="P11" s="1573"/>
      <c r="Q11" s="1573"/>
      <c r="R11" s="1573"/>
      <c r="S11" s="1573"/>
      <c r="T11" s="1573"/>
      <c r="U11" s="1574"/>
    </row>
    <row r="12" spans="1:21" ht="20.100000000000001" customHeight="1">
      <c r="A12" s="194"/>
      <c r="B12" s="193"/>
      <c r="C12" s="1570"/>
      <c r="D12" s="1571"/>
      <c r="E12" s="1571"/>
      <c r="F12" s="1566"/>
      <c r="G12" s="1566"/>
      <c r="H12" s="1566"/>
      <c r="I12" s="1566"/>
      <c r="J12" s="1566"/>
      <c r="K12" s="1567"/>
      <c r="L12" s="1567"/>
      <c r="M12" s="1567"/>
      <c r="N12" s="1567"/>
      <c r="O12" s="1567"/>
      <c r="P12" s="1567"/>
      <c r="Q12" s="1567"/>
      <c r="R12" s="1567"/>
      <c r="S12" s="1567"/>
      <c r="T12" s="1567"/>
      <c r="U12" s="1568"/>
    </row>
    <row r="13" spans="1:21" ht="20.100000000000001" customHeight="1">
      <c r="A13" s="194"/>
      <c r="B13" s="193"/>
      <c r="C13" s="1570"/>
      <c r="D13" s="1571"/>
      <c r="E13" s="1571"/>
      <c r="F13" s="1566"/>
      <c r="G13" s="1566"/>
      <c r="H13" s="1566"/>
      <c r="I13" s="1566"/>
      <c r="J13" s="1566"/>
      <c r="K13" s="1567"/>
      <c r="L13" s="1567"/>
      <c r="M13" s="1567"/>
      <c r="N13" s="1567"/>
      <c r="O13" s="1567"/>
      <c r="P13" s="1567"/>
      <c r="Q13" s="1567"/>
      <c r="R13" s="1567"/>
      <c r="S13" s="1567"/>
      <c r="T13" s="1567"/>
      <c r="U13" s="1568"/>
    </row>
    <row r="14" spans="1:21" ht="20.100000000000001" customHeight="1">
      <c r="A14" s="194"/>
      <c r="B14" s="193"/>
      <c r="C14" s="1570"/>
      <c r="D14" s="1571"/>
      <c r="E14" s="1571"/>
      <c r="F14" s="1566"/>
      <c r="G14" s="1566"/>
      <c r="H14" s="1566"/>
      <c r="I14" s="1566"/>
      <c r="J14" s="1566"/>
      <c r="K14" s="1567"/>
      <c r="L14" s="1567"/>
      <c r="M14" s="1567"/>
      <c r="N14" s="1567"/>
      <c r="O14" s="1567"/>
      <c r="P14" s="1567"/>
      <c r="Q14" s="1567"/>
      <c r="R14" s="1567"/>
      <c r="S14" s="1567"/>
      <c r="T14" s="1567"/>
      <c r="U14" s="1568"/>
    </row>
    <row r="15" spans="1:21" ht="20.100000000000001" customHeight="1">
      <c r="A15" s="194"/>
      <c r="B15" s="193"/>
      <c r="C15" s="1570"/>
      <c r="D15" s="1571"/>
      <c r="E15" s="1571"/>
      <c r="F15" s="1566"/>
      <c r="G15" s="1566"/>
      <c r="H15" s="1566"/>
      <c r="I15" s="1566"/>
      <c r="J15" s="1566"/>
      <c r="K15" s="1567"/>
      <c r="L15" s="1567"/>
      <c r="M15" s="1567"/>
      <c r="N15" s="1567"/>
      <c r="O15" s="1567"/>
      <c r="P15" s="1567"/>
      <c r="Q15" s="1567"/>
      <c r="R15" s="1567"/>
      <c r="S15" s="1567"/>
      <c r="T15" s="1567"/>
      <c r="U15" s="1568"/>
    </row>
    <row r="16" spans="1:21" ht="20.100000000000001" customHeight="1">
      <c r="A16" s="194"/>
      <c r="B16" s="193"/>
      <c r="C16" s="1570"/>
      <c r="D16" s="1571"/>
      <c r="E16" s="1571"/>
      <c r="F16" s="1566"/>
      <c r="G16" s="1566"/>
      <c r="H16" s="1566"/>
      <c r="I16" s="1566"/>
      <c r="J16" s="1566"/>
      <c r="K16" s="1567"/>
      <c r="L16" s="1567"/>
      <c r="M16" s="1567"/>
      <c r="N16" s="1567"/>
      <c r="O16" s="1567"/>
      <c r="P16" s="1567"/>
      <c r="Q16" s="1567"/>
      <c r="R16" s="1567"/>
      <c r="S16" s="1567"/>
      <c r="T16" s="1567"/>
      <c r="U16" s="1568"/>
    </row>
    <row r="17" spans="1:21" ht="20.100000000000001" customHeight="1">
      <c r="A17" s="194"/>
      <c r="B17" s="193"/>
      <c r="C17" s="1570"/>
      <c r="D17" s="1571"/>
      <c r="E17" s="1571"/>
      <c r="F17" s="1581"/>
      <c r="G17" s="1581"/>
      <c r="H17" s="1581"/>
      <c r="I17" s="1581"/>
      <c r="J17" s="1581"/>
      <c r="K17" s="1582"/>
      <c r="L17" s="1582"/>
      <c r="M17" s="1582"/>
      <c r="N17" s="1582"/>
      <c r="O17" s="1582"/>
      <c r="P17" s="1582"/>
      <c r="Q17" s="1582"/>
      <c r="R17" s="1582"/>
      <c r="S17" s="1582"/>
      <c r="T17" s="1582"/>
      <c r="U17" s="1583"/>
    </row>
    <row r="18" spans="1:21" ht="20.100000000000001" customHeight="1" thickBot="1">
      <c r="A18" s="194"/>
      <c r="B18" s="193"/>
      <c r="C18" s="1591" t="s">
        <v>913</v>
      </c>
      <c r="D18" s="1592"/>
      <c r="E18" s="1592"/>
      <c r="F18" s="1593">
        <f>F10-SUM(F11:J17)</f>
        <v>0</v>
      </c>
      <c r="G18" s="1593"/>
      <c r="H18" s="1593"/>
      <c r="I18" s="1593"/>
      <c r="J18" s="1593"/>
      <c r="K18" s="1594" t="s">
        <v>659</v>
      </c>
      <c r="L18" s="1594"/>
      <c r="M18" s="1594"/>
      <c r="N18" s="1594"/>
      <c r="O18" s="1594"/>
      <c r="P18" s="1594"/>
      <c r="Q18" s="1594"/>
      <c r="R18" s="1594"/>
      <c r="S18" s="1594"/>
      <c r="T18" s="1594"/>
      <c r="U18" s="1595"/>
    </row>
    <row r="19" spans="1:21" ht="39.950000000000003" customHeight="1" thickBot="1">
      <c r="A19" s="194"/>
      <c r="B19" s="193"/>
      <c r="C19" s="1584" t="s">
        <v>658</v>
      </c>
      <c r="D19" s="1585"/>
      <c r="E19" s="1585"/>
      <c r="F19" s="1586"/>
      <c r="G19" s="1587"/>
      <c r="H19" s="1587"/>
      <c r="I19" s="1587"/>
      <c r="J19" s="1587"/>
      <c r="K19" s="1587"/>
      <c r="L19" s="1587"/>
      <c r="M19" s="1587"/>
      <c r="N19" s="1587"/>
      <c r="O19" s="1587"/>
      <c r="P19" s="1587"/>
      <c r="Q19" s="1587"/>
      <c r="R19" s="1587"/>
      <c r="S19" s="1587"/>
      <c r="T19" s="1587"/>
      <c r="U19" s="1588"/>
    </row>
    <row r="20" spans="1:21" ht="20.100000000000001" customHeight="1">
      <c r="A20" s="194"/>
      <c r="B20" s="193"/>
      <c r="C20" s="1589" t="s">
        <v>660</v>
      </c>
      <c r="D20" s="1589"/>
      <c r="E20" s="1589"/>
      <c r="F20" s="1589"/>
      <c r="G20" s="1589"/>
      <c r="H20" s="1589"/>
      <c r="I20" s="1589"/>
      <c r="J20" s="1589"/>
      <c r="K20" s="1589"/>
      <c r="L20" s="1589"/>
      <c r="M20" s="1589"/>
      <c r="N20" s="1589"/>
      <c r="O20" s="1589"/>
      <c r="P20" s="1589"/>
      <c r="Q20" s="1589"/>
      <c r="R20" s="1589"/>
      <c r="S20" s="1589"/>
      <c r="T20" s="1589"/>
      <c r="U20" s="1589"/>
    </row>
    <row r="21" spans="1:21" ht="20.100000000000001" customHeight="1">
      <c r="A21" s="194"/>
      <c r="B21" s="193"/>
      <c r="C21" s="1590" t="s">
        <v>661</v>
      </c>
      <c r="D21" s="1590"/>
      <c r="E21" s="1590"/>
      <c r="F21" s="1590"/>
      <c r="G21" s="1590"/>
      <c r="H21" s="1590"/>
      <c r="I21" s="1590"/>
      <c r="J21" s="1590"/>
      <c r="K21" s="1590"/>
      <c r="L21" s="1590"/>
      <c r="M21" s="1590"/>
      <c r="N21" s="1590"/>
      <c r="O21" s="1590"/>
      <c r="P21" s="1590"/>
      <c r="Q21" s="1590"/>
      <c r="R21" s="1590"/>
      <c r="S21" s="1590"/>
      <c r="T21" s="1590"/>
      <c r="U21" s="1590"/>
    </row>
    <row r="22" spans="1:21" ht="15.75">
      <c r="A22" s="5"/>
      <c r="B22" s="5"/>
      <c r="C22" s="5"/>
      <c r="D22" s="5"/>
      <c r="E22" s="5"/>
      <c r="F22" s="5"/>
      <c r="G22" s="5"/>
      <c r="H22" s="5"/>
      <c r="I22" s="5"/>
      <c r="J22" s="5"/>
      <c r="K22" s="5"/>
      <c r="L22" s="5"/>
      <c r="M22" s="5"/>
      <c r="N22" s="5"/>
      <c r="O22" s="5"/>
      <c r="P22" s="5"/>
      <c r="Q22" s="5"/>
      <c r="R22" s="5"/>
      <c r="S22" s="5"/>
      <c r="T22" s="5"/>
      <c r="U22" s="5"/>
    </row>
    <row r="23" spans="1:21" ht="15.75">
      <c r="A23" s="5"/>
      <c r="B23" s="5"/>
      <c r="C23" s="5"/>
      <c r="D23" s="5"/>
      <c r="E23" s="5"/>
      <c r="F23" s="5"/>
      <c r="G23" s="5"/>
      <c r="H23" s="5"/>
      <c r="I23" s="5"/>
      <c r="J23" s="5"/>
      <c r="K23" s="5"/>
      <c r="L23" s="5"/>
      <c r="M23" s="5"/>
      <c r="N23" s="5"/>
      <c r="O23" s="5"/>
      <c r="P23" s="5"/>
      <c r="Q23" s="5"/>
      <c r="R23" s="5"/>
      <c r="S23" s="5"/>
      <c r="T23" s="5"/>
      <c r="U23" s="5"/>
    </row>
    <row r="24" spans="1:21" ht="15.75">
      <c r="A24" s="5"/>
      <c r="B24" s="5"/>
      <c r="C24" s="5"/>
      <c r="D24" s="5"/>
      <c r="E24" s="5"/>
      <c r="F24" s="5"/>
      <c r="G24" s="5"/>
      <c r="H24" s="5"/>
      <c r="I24" s="5"/>
      <c r="J24" s="5"/>
      <c r="K24" s="5"/>
      <c r="L24" s="5"/>
      <c r="M24" s="5"/>
      <c r="N24" s="5"/>
      <c r="O24" s="5"/>
      <c r="P24" s="5"/>
      <c r="Q24" s="5"/>
      <c r="R24" s="5"/>
      <c r="S24" s="5"/>
      <c r="T24" s="5"/>
      <c r="U24" s="5"/>
    </row>
    <row r="25" spans="1:21" ht="15.75">
      <c r="A25" s="5"/>
      <c r="B25" s="5"/>
      <c r="C25" s="5"/>
      <c r="D25" s="5"/>
      <c r="E25" s="5"/>
      <c r="F25" s="5"/>
      <c r="G25" s="5"/>
      <c r="H25" s="5"/>
      <c r="I25" s="5"/>
      <c r="J25" s="5"/>
      <c r="K25" s="5"/>
      <c r="L25" s="5"/>
      <c r="M25" s="5"/>
      <c r="N25" s="5"/>
      <c r="O25" s="5"/>
      <c r="P25" s="5"/>
      <c r="Q25" s="5"/>
      <c r="R25" s="5"/>
      <c r="S25" s="5"/>
      <c r="T25" s="5"/>
      <c r="U25" s="5"/>
    </row>
    <row r="26" spans="1:21" ht="15.75">
      <c r="A26" s="5"/>
      <c r="B26" s="5"/>
      <c r="C26" s="5"/>
      <c r="D26" s="5"/>
      <c r="E26" s="5"/>
      <c r="F26" s="5"/>
      <c r="G26" s="5"/>
      <c r="H26" s="5"/>
      <c r="I26" s="5"/>
      <c r="J26" s="5"/>
      <c r="K26" s="5"/>
      <c r="L26" s="5"/>
      <c r="M26" s="5"/>
      <c r="N26" s="5"/>
      <c r="O26" s="5"/>
      <c r="P26" s="5"/>
      <c r="Q26" s="5"/>
      <c r="R26" s="5"/>
      <c r="S26" s="5"/>
      <c r="T26" s="5"/>
      <c r="U26" s="5"/>
    </row>
    <row r="27" spans="1:21" ht="15.75">
      <c r="A27" s="5"/>
      <c r="B27" s="5"/>
      <c r="C27" s="5"/>
      <c r="D27" s="5"/>
      <c r="E27" s="5"/>
      <c r="F27" s="5"/>
      <c r="G27" s="5"/>
      <c r="H27" s="5"/>
      <c r="I27" s="5"/>
      <c r="J27" s="5"/>
      <c r="K27" s="5"/>
      <c r="L27" s="5"/>
      <c r="M27" s="5"/>
      <c r="N27" s="5"/>
      <c r="O27" s="5"/>
      <c r="P27" s="5"/>
      <c r="Q27" s="5"/>
      <c r="R27" s="5"/>
      <c r="S27" s="5"/>
      <c r="T27" s="5"/>
      <c r="U27" s="5"/>
    </row>
    <row r="28" spans="1:21" ht="15.75">
      <c r="A28" s="5"/>
      <c r="B28" s="5"/>
      <c r="C28" s="5"/>
      <c r="D28" s="5"/>
      <c r="E28" s="5"/>
      <c r="F28" s="5"/>
      <c r="G28" s="5"/>
      <c r="H28" s="5"/>
      <c r="I28" s="5"/>
      <c r="J28" s="5"/>
      <c r="K28" s="5"/>
      <c r="L28" s="5"/>
      <c r="M28" s="5"/>
      <c r="N28" s="5"/>
      <c r="O28" s="5"/>
      <c r="P28" s="5"/>
      <c r="Q28" s="5"/>
      <c r="R28" s="5"/>
      <c r="S28" s="5"/>
      <c r="T28" s="5"/>
      <c r="U28" s="5"/>
    </row>
    <row r="29" spans="1:21" ht="15.75">
      <c r="A29" s="5"/>
      <c r="B29" s="5"/>
      <c r="C29" s="5"/>
      <c r="D29" s="5"/>
      <c r="E29" s="5"/>
      <c r="F29" s="5"/>
      <c r="G29" s="5"/>
      <c r="H29" s="5"/>
      <c r="I29" s="5"/>
      <c r="J29" s="5"/>
      <c r="K29" s="5"/>
      <c r="L29" s="5"/>
      <c r="M29" s="5"/>
      <c r="N29" s="5"/>
      <c r="O29" s="5"/>
      <c r="P29" s="5"/>
      <c r="Q29" s="5"/>
      <c r="R29" s="5"/>
      <c r="S29" s="5"/>
      <c r="T29" s="5"/>
      <c r="U29" s="5"/>
    </row>
    <row r="30" spans="1:21" ht="15.75">
      <c r="A30" s="5"/>
      <c r="B30" s="5"/>
      <c r="C30" s="5"/>
      <c r="D30" s="5"/>
      <c r="E30" s="5"/>
      <c r="F30" s="5"/>
      <c r="G30" s="5"/>
      <c r="H30" s="5"/>
      <c r="I30" s="5"/>
      <c r="J30" s="5"/>
      <c r="K30" s="5"/>
      <c r="L30" s="5"/>
      <c r="M30" s="5"/>
      <c r="N30" s="5"/>
      <c r="O30" s="5"/>
      <c r="P30" s="5"/>
      <c r="Q30" s="5"/>
      <c r="R30" s="5"/>
      <c r="S30" s="5"/>
      <c r="T30" s="5"/>
      <c r="U30" s="5"/>
    </row>
    <row r="31" spans="1:21" ht="15.75">
      <c r="A31" s="5"/>
      <c r="B31" s="5"/>
      <c r="C31" s="5"/>
      <c r="D31" s="5"/>
      <c r="E31" s="5"/>
      <c r="F31" s="5"/>
      <c r="G31" s="5"/>
      <c r="H31" s="5"/>
      <c r="I31" s="5"/>
      <c r="J31" s="5"/>
      <c r="K31" s="5"/>
      <c r="L31" s="5"/>
      <c r="M31" s="5"/>
      <c r="N31" s="5"/>
      <c r="O31" s="5"/>
      <c r="P31" s="5"/>
      <c r="Q31" s="5"/>
      <c r="R31" s="5"/>
      <c r="S31" s="5"/>
      <c r="T31" s="5"/>
      <c r="U31" s="5"/>
    </row>
    <row r="32" spans="1:21" ht="15.75">
      <c r="A32" s="5"/>
      <c r="B32" s="5"/>
      <c r="C32" s="5"/>
      <c r="D32" s="5"/>
      <c r="E32" s="5"/>
      <c r="F32" s="5"/>
      <c r="G32" s="5"/>
      <c r="H32" s="5"/>
      <c r="I32" s="5"/>
      <c r="J32" s="5"/>
      <c r="K32" s="5"/>
      <c r="L32" s="5"/>
      <c r="M32" s="5"/>
      <c r="N32" s="5"/>
      <c r="O32" s="5"/>
      <c r="P32" s="5"/>
      <c r="Q32" s="5"/>
      <c r="R32" s="5"/>
      <c r="S32" s="5"/>
      <c r="T32" s="5"/>
      <c r="U32" s="5"/>
    </row>
    <row r="33" spans="1:21" ht="15.75">
      <c r="A33" s="5"/>
      <c r="B33" s="5"/>
      <c r="C33" s="5"/>
      <c r="D33" s="5"/>
      <c r="E33" s="5"/>
      <c r="F33" s="5"/>
      <c r="G33" s="5"/>
      <c r="H33" s="5"/>
      <c r="I33" s="5"/>
      <c r="J33" s="5"/>
      <c r="K33" s="5"/>
      <c r="L33" s="5"/>
      <c r="M33" s="5"/>
      <c r="N33" s="5"/>
      <c r="O33" s="5"/>
      <c r="P33" s="5"/>
      <c r="Q33" s="5"/>
      <c r="R33" s="5"/>
      <c r="S33" s="5"/>
      <c r="T33" s="5"/>
      <c r="U33" s="5"/>
    </row>
    <row r="34" spans="1:21" ht="15.75">
      <c r="A34" s="5"/>
      <c r="B34" s="5"/>
      <c r="C34" s="5"/>
      <c r="D34" s="5"/>
      <c r="E34" s="5"/>
      <c r="F34" s="5"/>
      <c r="G34" s="5"/>
      <c r="H34" s="5"/>
      <c r="I34" s="5"/>
      <c r="J34" s="5"/>
      <c r="K34" s="5"/>
      <c r="L34" s="5"/>
      <c r="M34" s="5"/>
      <c r="N34" s="5"/>
      <c r="O34" s="5"/>
      <c r="P34" s="5"/>
      <c r="Q34" s="5"/>
      <c r="R34" s="5"/>
      <c r="S34" s="5"/>
      <c r="T34" s="5"/>
      <c r="U34" s="5"/>
    </row>
    <row r="35" spans="1:21" ht="15.75">
      <c r="A35" s="5"/>
      <c r="B35" s="5"/>
      <c r="C35" s="5"/>
      <c r="D35" s="5"/>
      <c r="E35" s="5"/>
      <c r="F35" s="5"/>
      <c r="G35" s="5"/>
      <c r="H35" s="5"/>
      <c r="I35" s="5"/>
      <c r="J35" s="5"/>
      <c r="K35" s="5"/>
      <c r="L35" s="5"/>
      <c r="M35" s="5"/>
      <c r="N35" s="5"/>
      <c r="O35" s="5"/>
      <c r="P35" s="5"/>
      <c r="Q35" s="5"/>
      <c r="R35" s="5"/>
      <c r="S35" s="5"/>
      <c r="T35" s="5"/>
      <c r="U35" s="5"/>
    </row>
    <row r="36" spans="1:21" ht="15.75">
      <c r="A36" s="5"/>
      <c r="B36" s="5"/>
      <c r="C36" s="5"/>
      <c r="D36" s="5"/>
      <c r="E36" s="5"/>
      <c r="F36" s="5"/>
      <c r="G36" s="5"/>
      <c r="H36" s="5"/>
      <c r="I36" s="5"/>
      <c r="J36" s="5"/>
      <c r="K36" s="5"/>
      <c r="L36" s="5"/>
      <c r="M36" s="5"/>
      <c r="N36" s="5"/>
      <c r="O36" s="5"/>
      <c r="P36" s="5"/>
      <c r="Q36" s="5"/>
      <c r="R36" s="5"/>
      <c r="S36" s="5"/>
      <c r="T36" s="5"/>
      <c r="U36" s="5"/>
    </row>
    <row r="37" spans="1:21" ht="15.75">
      <c r="A37" s="5"/>
      <c r="B37" s="5"/>
      <c r="C37" s="5"/>
      <c r="D37" s="5"/>
      <c r="E37" s="5"/>
      <c r="F37" s="5"/>
      <c r="G37" s="5"/>
      <c r="H37" s="5"/>
      <c r="I37" s="5"/>
      <c r="J37" s="5"/>
      <c r="K37" s="5"/>
      <c r="L37" s="5"/>
      <c r="M37" s="5"/>
      <c r="N37" s="5"/>
      <c r="O37" s="5"/>
      <c r="P37" s="5"/>
      <c r="Q37" s="5"/>
      <c r="R37" s="5"/>
      <c r="S37" s="5"/>
      <c r="T37" s="5"/>
      <c r="U37" s="5"/>
    </row>
    <row r="38" spans="1:21" ht="15.75">
      <c r="A38" s="5"/>
      <c r="B38" s="5"/>
      <c r="C38" s="5"/>
      <c r="D38" s="5"/>
      <c r="E38" s="5"/>
      <c r="F38" s="5"/>
      <c r="G38" s="5"/>
      <c r="H38" s="5"/>
      <c r="I38" s="5"/>
      <c r="J38" s="5"/>
      <c r="K38" s="5"/>
      <c r="L38" s="5"/>
      <c r="M38" s="5"/>
      <c r="N38" s="5"/>
      <c r="O38" s="5"/>
      <c r="P38" s="5"/>
      <c r="Q38" s="5"/>
      <c r="R38" s="5"/>
      <c r="S38" s="5"/>
      <c r="T38" s="5"/>
      <c r="U38" s="5"/>
    </row>
    <row r="39" spans="1:21" ht="15.75">
      <c r="A39" s="5"/>
      <c r="B39" s="5"/>
      <c r="C39" s="5"/>
      <c r="D39" s="5"/>
      <c r="E39" s="5"/>
      <c r="F39" s="5"/>
      <c r="G39" s="5"/>
      <c r="H39" s="5"/>
      <c r="I39" s="5"/>
      <c r="J39" s="5"/>
      <c r="K39" s="5"/>
      <c r="L39" s="5"/>
      <c r="M39" s="5"/>
      <c r="N39" s="5"/>
      <c r="O39" s="5"/>
      <c r="P39" s="5"/>
      <c r="Q39" s="5"/>
      <c r="R39" s="5"/>
      <c r="S39" s="5"/>
      <c r="T39" s="5"/>
      <c r="U39" s="5"/>
    </row>
    <row r="40" spans="1:21" ht="15.75">
      <c r="A40" s="5"/>
      <c r="B40" s="5"/>
      <c r="C40" s="5"/>
      <c r="D40" s="5"/>
      <c r="E40" s="5"/>
      <c r="F40" s="5"/>
      <c r="G40" s="5"/>
      <c r="H40" s="5"/>
      <c r="I40" s="5"/>
      <c r="J40" s="5"/>
      <c r="K40" s="5"/>
      <c r="L40" s="5"/>
      <c r="M40" s="5"/>
      <c r="N40" s="5"/>
      <c r="O40" s="5"/>
      <c r="P40" s="5"/>
      <c r="Q40" s="5"/>
      <c r="R40" s="5"/>
      <c r="S40" s="5"/>
      <c r="T40" s="5"/>
      <c r="U40" s="5"/>
    </row>
    <row r="41" spans="1:21" ht="15.75">
      <c r="A41" s="5"/>
      <c r="B41" s="5"/>
      <c r="C41" s="5"/>
      <c r="D41" s="5"/>
      <c r="E41" s="5"/>
      <c r="F41" s="5"/>
      <c r="G41" s="5"/>
      <c r="H41" s="5"/>
      <c r="I41" s="5"/>
      <c r="J41" s="5"/>
      <c r="K41" s="5"/>
      <c r="L41" s="5"/>
      <c r="M41" s="5"/>
      <c r="N41" s="5"/>
      <c r="O41" s="5"/>
      <c r="P41" s="5"/>
      <c r="Q41" s="5"/>
      <c r="R41" s="5"/>
      <c r="S41" s="5"/>
      <c r="T41" s="5"/>
      <c r="U41" s="5"/>
    </row>
    <row r="42" spans="1:21" ht="15.75">
      <c r="A42" s="5"/>
      <c r="B42" s="5"/>
      <c r="C42" s="5"/>
      <c r="D42" s="5"/>
      <c r="E42" s="5"/>
      <c r="F42" s="5"/>
      <c r="G42" s="5"/>
      <c r="H42" s="5"/>
      <c r="I42" s="5"/>
      <c r="J42" s="5"/>
      <c r="K42" s="5"/>
      <c r="L42" s="5"/>
      <c r="M42" s="5"/>
      <c r="N42" s="5"/>
      <c r="O42" s="5"/>
      <c r="P42" s="5"/>
      <c r="Q42" s="5"/>
      <c r="R42" s="5"/>
      <c r="S42" s="5"/>
      <c r="T42" s="5"/>
      <c r="U42" s="5"/>
    </row>
    <row r="43" spans="1:21" ht="15.75">
      <c r="A43" s="5"/>
      <c r="B43" s="5"/>
      <c r="C43" s="5"/>
      <c r="D43" s="5"/>
      <c r="E43" s="5"/>
      <c r="F43" s="5"/>
      <c r="G43" s="5"/>
      <c r="H43" s="5"/>
      <c r="I43" s="5"/>
      <c r="J43" s="5"/>
      <c r="K43" s="5"/>
      <c r="L43" s="5"/>
      <c r="M43" s="5"/>
      <c r="N43" s="5"/>
      <c r="O43" s="5"/>
      <c r="P43" s="5"/>
      <c r="Q43" s="5"/>
      <c r="R43" s="5"/>
      <c r="S43" s="5"/>
      <c r="T43" s="5"/>
      <c r="U43" s="5"/>
    </row>
    <row r="44" spans="1:21" ht="15.75">
      <c r="A44" s="5"/>
      <c r="B44" s="5"/>
      <c r="C44" s="5"/>
      <c r="D44" s="5"/>
      <c r="E44" s="5"/>
      <c r="F44" s="5"/>
      <c r="G44" s="5"/>
      <c r="H44" s="5"/>
      <c r="I44" s="5"/>
      <c r="J44" s="5"/>
      <c r="K44" s="5"/>
      <c r="L44" s="5"/>
      <c r="M44" s="5"/>
      <c r="N44" s="5"/>
      <c r="O44" s="5"/>
      <c r="P44" s="5"/>
      <c r="Q44" s="5"/>
      <c r="R44" s="5"/>
      <c r="S44" s="5"/>
      <c r="T44" s="5"/>
      <c r="U44" s="5"/>
    </row>
    <row r="45" spans="1:21" ht="15.75">
      <c r="A45" s="5"/>
      <c r="B45" s="5"/>
      <c r="C45" s="5"/>
      <c r="D45" s="5"/>
      <c r="E45" s="5"/>
      <c r="F45" s="5"/>
      <c r="G45" s="5"/>
      <c r="H45" s="5"/>
      <c r="I45" s="5"/>
      <c r="J45" s="5"/>
      <c r="K45" s="5"/>
      <c r="L45" s="5"/>
      <c r="M45" s="5"/>
      <c r="N45" s="5"/>
      <c r="O45" s="5"/>
      <c r="P45" s="5"/>
      <c r="Q45" s="5"/>
      <c r="R45" s="5"/>
      <c r="S45" s="5"/>
      <c r="T45" s="5"/>
      <c r="U45" s="5"/>
    </row>
    <row r="46" spans="1:21" ht="15.75">
      <c r="A46" s="5"/>
      <c r="B46" s="5"/>
      <c r="C46" s="5"/>
      <c r="D46" s="5"/>
      <c r="E46" s="5"/>
      <c r="F46" s="5"/>
      <c r="G46" s="5"/>
      <c r="H46" s="5"/>
      <c r="I46" s="5"/>
      <c r="J46" s="5"/>
      <c r="K46" s="5"/>
      <c r="L46" s="5"/>
      <c r="M46" s="5"/>
      <c r="N46" s="5"/>
      <c r="O46" s="5"/>
      <c r="P46" s="5"/>
      <c r="Q46" s="5"/>
      <c r="R46" s="5"/>
      <c r="S46" s="5"/>
      <c r="T46" s="5"/>
      <c r="U46" s="5"/>
    </row>
    <row r="47" spans="1:21" ht="15.75">
      <c r="A47" s="5"/>
      <c r="B47" s="5"/>
      <c r="C47" s="5"/>
      <c r="D47" s="5"/>
      <c r="E47" s="5"/>
      <c r="F47" s="5"/>
      <c r="G47" s="5"/>
      <c r="H47" s="5"/>
      <c r="I47" s="5"/>
      <c r="J47" s="5"/>
      <c r="K47" s="5"/>
      <c r="L47" s="5"/>
      <c r="M47" s="5"/>
      <c r="N47" s="5"/>
      <c r="O47" s="5"/>
      <c r="P47" s="5"/>
      <c r="Q47" s="5"/>
      <c r="R47" s="5"/>
      <c r="S47" s="5"/>
      <c r="T47" s="5"/>
      <c r="U47" s="5"/>
    </row>
    <row r="48" spans="1:21" ht="15.75">
      <c r="A48" s="5"/>
      <c r="B48" s="5"/>
      <c r="C48" s="5"/>
      <c r="D48" s="5"/>
      <c r="E48" s="5"/>
      <c r="F48" s="5"/>
      <c r="G48" s="5"/>
      <c r="H48" s="5"/>
      <c r="I48" s="5"/>
      <c r="J48" s="5"/>
      <c r="K48" s="5"/>
      <c r="L48" s="5"/>
      <c r="M48" s="5"/>
      <c r="N48" s="5"/>
      <c r="O48" s="5"/>
      <c r="P48" s="5"/>
      <c r="Q48" s="5"/>
      <c r="R48" s="5"/>
      <c r="S48" s="5"/>
      <c r="T48" s="5"/>
      <c r="U48" s="5"/>
    </row>
  </sheetData>
  <sheetProtection sheet="1" objects="1" scenarios="1" formatCells="0" formatColumns="0" formatRows="0"/>
  <mergeCells count="32">
    <mergeCell ref="C19:E19"/>
    <mergeCell ref="F19:U19"/>
    <mergeCell ref="C20:U20"/>
    <mergeCell ref="C21:U21"/>
    <mergeCell ref="C18:E18"/>
    <mergeCell ref="F18:J18"/>
    <mergeCell ref="K18:U18"/>
    <mergeCell ref="F11:J11"/>
    <mergeCell ref="C11:E17"/>
    <mergeCell ref="K12:U12"/>
    <mergeCell ref="F15:J15"/>
    <mergeCell ref="K15:U15"/>
    <mergeCell ref="F16:J16"/>
    <mergeCell ref="K16:U16"/>
    <mergeCell ref="F17:J17"/>
    <mergeCell ref="K17:U17"/>
    <mergeCell ref="A1:U1"/>
    <mergeCell ref="B7:U7"/>
    <mergeCell ref="C9:E9"/>
    <mergeCell ref="F14:J14"/>
    <mergeCell ref="K14:U14"/>
    <mergeCell ref="F13:J13"/>
    <mergeCell ref="K13:U13"/>
    <mergeCell ref="A3:F3"/>
    <mergeCell ref="P3:U3"/>
    <mergeCell ref="C10:E10"/>
    <mergeCell ref="F10:J10"/>
    <mergeCell ref="K11:U11"/>
    <mergeCell ref="F12:J12"/>
    <mergeCell ref="F9:J9"/>
    <mergeCell ref="K9:U9"/>
    <mergeCell ref="K10:U10"/>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zoomScale="85" zoomScaleNormal="85" zoomScaleSheetLayoutView="85" workbookViewId="0">
      <selection activeCell="V1" sqref="V1"/>
    </sheetView>
  </sheetViews>
  <sheetFormatPr defaultRowHeight="13.5"/>
  <cols>
    <col min="1" max="1" width="4" style="2" customWidth="1"/>
    <col min="2" max="3" width="3.625" style="2" customWidth="1"/>
    <col min="4" max="5" width="10.625" style="2" customWidth="1"/>
    <col min="6" max="21" width="3.75" style="2" customWidth="1"/>
    <col min="22" max="16384" width="9" style="2"/>
  </cols>
  <sheetData>
    <row r="1" spans="1:21" ht="15.75">
      <c r="A1" s="1375" t="s">
        <v>457</v>
      </c>
      <c r="B1" s="1375"/>
      <c r="C1" s="1375"/>
      <c r="D1" s="1375"/>
      <c r="E1" s="1375"/>
      <c r="F1" s="1375"/>
      <c r="G1" s="1375"/>
      <c r="H1" s="1375"/>
      <c r="I1" s="1375"/>
      <c r="J1" s="1375"/>
      <c r="K1" s="1375"/>
      <c r="L1" s="1375"/>
      <c r="M1" s="1375"/>
      <c r="N1" s="1375"/>
      <c r="O1" s="1375"/>
      <c r="P1" s="1375"/>
      <c r="Q1" s="1375"/>
      <c r="R1" s="1375"/>
      <c r="S1" s="1375"/>
      <c r="T1" s="1375"/>
      <c r="U1" s="1375"/>
    </row>
    <row r="2" spans="1:21" ht="27" customHeight="1">
      <c r="A2" s="5"/>
      <c r="B2" s="5"/>
      <c r="C2" s="5"/>
      <c r="D2" s="5"/>
      <c r="E2" s="5"/>
      <c r="F2" s="5"/>
      <c r="G2" s="5"/>
      <c r="H2" s="5"/>
      <c r="I2" s="5"/>
      <c r="J2" s="5"/>
      <c r="K2" s="5"/>
      <c r="L2" s="5"/>
      <c r="M2" s="5"/>
      <c r="N2" s="5"/>
      <c r="O2" s="5"/>
      <c r="P2" s="5"/>
      <c r="Q2" s="5"/>
      <c r="R2" s="5"/>
      <c r="S2" s="5"/>
      <c r="T2" s="5"/>
      <c r="U2" s="5"/>
    </row>
    <row r="3" spans="1:21" ht="27" customHeight="1">
      <c r="A3" s="1376" t="s">
        <v>829</v>
      </c>
      <c r="B3" s="1376"/>
      <c r="C3" s="1376"/>
      <c r="D3" s="1376"/>
      <c r="E3" s="1376"/>
      <c r="F3" s="1376"/>
      <c r="G3" s="71"/>
      <c r="H3" s="71"/>
      <c r="I3" s="71"/>
      <c r="J3" s="71"/>
      <c r="K3" s="71"/>
      <c r="L3" s="71"/>
      <c r="M3" s="71"/>
      <c r="N3" s="71"/>
      <c r="O3" s="71"/>
      <c r="P3" s="1569" t="s">
        <v>830</v>
      </c>
      <c r="Q3" s="1569"/>
      <c r="R3" s="1569"/>
      <c r="S3" s="1569"/>
      <c r="T3" s="1569"/>
      <c r="U3" s="1569"/>
    </row>
    <row r="4" spans="1:21" ht="13.5" customHeight="1">
      <c r="A4" s="5"/>
      <c r="B4" s="5"/>
      <c r="C4" s="5"/>
      <c r="D4" s="5"/>
      <c r="E4" s="5"/>
      <c r="F4" s="5"/>
      <c r="G4" s="5"/>
      <c r="H4" s="5"/>
      <c r="I4" s="5"/>
      <c r="J4" s="5"/>
      <c r="K4" s="5"/>
      <c r="L4" s="5"/>
      <c r="M4" s="5"/>
      <c r="N4" s="5"/>
      <c r="O4" s="5"/>
      <c r="P4" s="5"/>
      <c r="Q4" s="5"/>
      <c r="R4" s="5"/>
      <c r="S4" s="5"/>
      <c r="T4" s="5"/>
      <c r="U4" s="5"/>
    </row>
    <row r="5" spans="1:21" ht="20.100000000000001" customHeight="1">
      <c r="A5" s="1461" t="s">
        <v>58</v>
      </c>
      <c r="B5" s="1461"/>
      <c r="C5" s="1461"/>
      <c r="D5" s="1461"/>
      <c r="E5" s="1461"/>
      <c r="F5" s="1461"/>
      <c r="G5" s="1461"/>
      <c r="H5" s="1461"/>
      <c r="I5" s="1461"/>
      <c r="J5" s="1461"/>
      <c r="K5" s="1461"/>
      <c r="L5" s="1461"/>
      <c r="M5" s="1461"/>
      <c r="N5" s="1461"/>
      <c r="O5" s="1461"/>
      <c r="P5" s="1461"/>
      <c r="Q5" s="1461"/>
      <c r="R5" s="1461"/>
      <c r="S5" s="1461"/>
      <c r="T5" s="1461"/>
      <c r="U5" s="1461"/>
    </row>
    <row r="6" spans="1:21" ht="27" customHeight="1">
      <c r="A6" s="3" t="s">
        <v>1023</v>
      </c>
      <c r="B6" s="3"/>
      <c r="C6" s="3"/>
      <c r="D6" s="181"/>
      <c r="E6" s="182"/>
      <c r="F6" s="182"/>
      <c r="G6" s="182"/>
      <c r="H6" s="182"/>
      <c r="I6" s="182"/>
      <c r="J6" s="182"/>
      <c r="K6" s="182"/>
      <c r="L6" s="182"/>
      <c r="M6" s="182"/>
      <c r="N6" s="182"/>
      <c r="O6" s="182"/>
      <c r="P6" s="182"/>
      <c r="Q6" s="182"/>
      <c r="R6" s="182"/>
      <c r="S6" s="182"/>
      <c r="T6" s="182"/>
      <c r="U6" s="182"/>
    </row>
    <row r="7" spans="1:21" ht="20.100000000000001" customHeight="1">
      <c r="A7" s="63" t="s">
        <v>407</v>
      </c>
      <c r="B7" s="15"/>
      <c r="C7" s="15"/>
      <c r="D7" s="16"/>
      <c r="E7" s="17"/>
      <c r="F7" s="17"/>
      <c r="G7" s="17"/>
      <c r="H7" s="17"/>
      <c r="I7" s="17"/>
      <c r="J7" s="17"/>
      <c r="K7" s="17"/>
      <c r="L7" s="17"/>
      <c r="M7" s="17"/>
      <c r="N7" s="17"/>
      <c r="O7" s="17"/>
      <c r="P7" s="17"/>
      <c r="Q7" s="17"/>
      <c r="R7" s="17"/>
      <c r="S7" s="17"/>
      <c r="T7" s="17"/>
      <c r="U7" s="17"/>
    </row>
    <row r="8" spans="1:21" ht="20.100000000000001" customHeight="1">
      <c r="A8" s="1482" t="s">
        <v>880</v>
      </c>
      <c r="B8" s="1482"/>
      <c r="C8" s="1482"/>
      <c r="D8" s="1482"/>
      <c r="E8" s="1482"/>
      <c r="F8" s="1482"/>
      <c r="G8" s="1482"/>
      <c r="H8" s="1482"/>
      <c r="I8" s="1482"/>
      <c r="J8" s="1482"/>
      <c r="K8" s="1482"/>
      <c r="L8" s="1482"/>
      <c r="M8" s="1482"/>
      <c r="N8" s="1482"/>
      <c r="O8" s="1482"/>
      <c r="P8" s="1482"/>
      <c r="Q8" s="1482"/>
      <c r="R8" s="1482"/>
      <c r="S8" s="1482"/>
      <c r="T8" s="1482"/>
      <c r="U8" s="1482"/>
    </row>
    <row r="9" spans="1:21" ht="20.100000000000001" customHeight="1">
      <c r="A9" s="1482"/>
      <c r="B9" s="1482"/>
      <c r="C9" s="1482"/>
      <c r="D9" s="1482"/>
      <c r="E9" s="1482"/>
      <c r="F9" s="1482"/>
      <c r="G9" s="1482"/>
      <c r="H9" s="1482"/>
      <c r="I9" s="1482"/>
      <c r="J9" s="1482"/>
      <c r="K9" s="1482"/>
      <c r="L9" s="1482"/>
      <c r="M9" s="1482"/>
      <c r="N9" s="1482"/>
      <c r="O9" s="1482"/>
      <c r="P9" s="1482"/>
      <c r="Q9" s="1482"/>
      <c r="R9" s="1482"/>
      <c r="S9" s="1482"/>
      <c r="T9" s="1482"/>
      <c r="U9" s="1482"/>
    </row>
    <row r="10" spans="1:21" ht="20.100000000000001" customHeight="1">
      <c r="A10" s="1482"/>
      <c r="B10" s="1482"/>
      <c r="C10" s="1482"/>
      <c r="D10" s="1482"/>
      <c r="E10" s="1482"/>
      <c r="F10" s="1482"/>
      <c r="G10" s="1482"/>
      <c r="H10" s="1482"/>
      <c r="I10" s="1482"/>
      <c r="J10" s="1482"/>
      <c r="K10" s="1482"/>
      <c r="L10" s="1482"/>
      <c r="M10" s="1482"/>
      <c r="N10" s="1482"/>
      <c r="O10" s="1482"/>
      <c r="P10" s="1482"/>
      <c r="Q10" s="1482"/>
      <c r="R10" s="1482"/>
      <c r="S10" s="1482"/>
      <c r="T10" s="1482"/>
      <c r="U10" s="1482"/>
    </row>
    <row r="11" spans="1:21" ht="20.100000000000001" customHeight="1">
      <c r="A11" s="14" t="s">
        <v>229</v>
      </c>
      <c r="B11" s="15"/>
      <c r="C11" s="15"/>
      <c r="D11" s="16"/>
      <c r="E11" s="17"/>
      <c r="F11" s="17"/>
      <c r="G11" s="17"/>
      <c r="H11" s="17"/>
      <c r="I11" s="17"/>
      <c r="J11" s="17"/>
      <c r="K11" s="17"/>
      <c r="L11" s="17"/>
      <c r="M11" s="17"/>
      <c r="N11" s="17"/>
      <c r="O11" s="17"/>
      <c r="P11" s="17"/>
      <c r="Q11" s="17"/>
      <c r="R11" s="17"/>
      <c r="S11" s="17"/>
      <c r="T11" s="17"/>
      <c r="U11" s="17"/>
    </row>
    <row r="12" spans="1:21" ht="60" customHeight="1">
      <c r="A12" s="1482" t="s">
        <v>1024</v>
      </c>
      <c r="B12" s="1482"/>
      <c r="C12" s="1482"/>
      <c r="D12" s="1482"/>
      <c r="E12" s="1482"/>
      <c r="F12" s="1482"/>
      <c r="G12" s="1482"/>
      <c r="H12" s="1482"/>
      <c r="I12" s="1482"/>
      <c r="J12" s="1482"/>
      <c r="K12" s="1482"/>
      <c r="L12" s="1482"/>
      <c r="M12" s="1482"/>
      <c r="N12" s="1482"/>
      <c r="O12" s="1482"/>
      <c r="P12" s="1482"/>
      <c r="Q12" s="1482"/>
      <c r="R12" s="1482"/>
      <c r="S12" s="1482"/>
      <c r="T12" s="1482"/>
      <c r="U12" s="1482"/>
    </row>
    <row r="13" spans="1:21" ht="39.950000000000003" customHeight="1" thickBot="1">
      <c r="A13" s="1483" t="s">
        <v>1025</v>
      </c>
      <c r="B13" s="1483"/>
      <c r="C13" s="1483"/>
      <c r="D13" s="1483"/>
      <c r="E13" s="1483"/>
      <c r="F13" s="1483"/>
      <c r="G13" s="1483"/>
      <c r="H13" s="1483"/>
      <c r="I13" s="1483"/>
      <c r="J13" s="1483"/>
      <c r="K13" s="1483"/>
      <c r="L13" s="1483"/>
      <c r="M13" s="1483"/>
      <c r="N13" s="1483"/>
      <c r="O13" s="1483"/>
      <c r="P13" s="1483"/>
      <c r="Q13" s="1483"/>
      <c r="R13" s="1483"/>
      <c r="S13" s="1483"/>
      <c r="T13" s="1483"/>
      <c r="U13" s="1483"/>
    </row>
    <row r="14" spans="1:21" ht="36" customHeight="1" thickBot="1">
      <c r="A14" s="1462" t="s">
        <v>410</v>
      </c>
      <c r="B14" s="1456"/>
      <c r="C14" s="1456"/>
      <c r="D14" s="1456"/>
      <c r="E14" s="1470"/>
      <c r="F14" s="1455" t="s">
        <v>1016</v>
      </c>
      <c r="G14" s="1456"/>
      <c r="H14" s="1456"/>
      <c r="I14" s="1470"/>
      <c r="J14" s="1455" t="s">
        <v>1017</v>
      </c>
      <c r="K14" s="1456"/>
      <c r="L14" s="1456"/>
      <c r="M14" s="1470"/>
      <c r="N14" s="1455" t="s">
        <v>1018</v>
      </c>
      <c r="O14" s="1456"/>
      <c r="P14" s="1456"/>
      <c r="Q14" s="1457"/>
      <c r="R14" s="1462" t="s">
        <v>635</v>
      </c>
      <c r="S14" s="1456"/>
      <c r="T14" s="1456"/>
      <c r="U14" s="1457"/>
    </row>
    <row r="15" spans="1:21" ht="18.75" customHeight="1">
      <c r="A15" s="1479" t="s">
        <v>59</v>
      </c>
      <c r="B15" s="1435" t="s">
        <v>217</v>
      </c>
      <c r="C15" s="1436"/>
      <c r="D15" s="1436"/>
      <c r="E15" s="1436"/>
      <c r="F15" s="1450">
        <f>F16+F47+F48+F49+F50+F54</f>
        <v>0</v>
      </c>
      <c r="G15" s="1450"/>
      <c r="H15" s="1450"/>
      <c r="I15" s="1450"/>
      <c r="J15" s="1450">
        <f>J16+J47+J48+J49+J50+J54</f>
        <v>0</v>
      </c>
      <c r="K15" s="1450"/>
      <c r="L15" s="1450"/>
      <c r="M15" s="1450"/>
      <c r="N15" s="1450">
        <f>N16+N47+N48+N49+N50+N54</f>
        <v>0</v>
      </c>
      <c r="O15" s="1450"/>
      <c r="P15" s="1450"/>
      <c r="Q15" s="1450"/>
      <c r="R15" s="1599"/>
      <c r="S15" s="1600"/>
      <c r="T15" s="1600"/>
      <c r="U15" s="1601"/>
    </row>
    <row r="16" spans="1:21" ht="18.75" customHeight="1">
      <c r="A16" s="1480"/>
      <c r="B16" s="1525"/>
      <c r="C16" s="1467" t="s">
        <v>227</v>
      </c>
      <c r="D16" s="1468"/>
      <c r="E16" s="1469"/>
      <c r="F16" s="1434">
        <f>F17+F20+F23+F26+F29+F30+F34+F35</f>
        <v>0</v>
      </c>
      <c r="G16" s="1434"/>
      <c r="H16" s="1434"/>
      <c r="I16" s="1434"/>
      <c r="J16" s="1434">
        <f>J17+J20+J23+J26+J29+J30+J34+J35</f>
        <v>0</v>
      </c>
      <c r="K16" s="1434"/>
      <c r="L16" s="1434"/>
      <c r="M16" s="1434"/>
      <c r="N16" s="1434">
        <f>N17+N20+N23+N26+N29+N30+N34+N35</f>
        <v>0</v>
      </c>
      <c r="O16" s="1434"/>
      <c r="P16" s="1434"/>
      <c r="Q16" s="1434"/>
      <c r="R16" s="1464"/>
      <c r="S16" s="1465"/>
      <c r="T16" s="1465"/>
      <c r="U16" s="1466"/>
    </row>
    <row r="17" spans="1:21" ht="18.75" customHeight="1">
      <c r="A17" s="1480"/>
      <c r="B17" s="1525"/>
      <c r="C17" s="1602" t="s">
        <v>473</v>
      </c>
      <c r="D17" s="1603"/>
      <c r="E17" s="1604"/>
      <c r="F17" s="1434">
        <f>SUM(F18:I19)</f>
        <v>0</v>
      </c>
      <c r="G17" s="1434"/>
      <c r="H17" s="1434"/>
      <c r="I17" s="1434"/>
      <c r="J17" s="1434">
        <f>SUM(J18:M19)</f>
        <v>0</v>
      </c>
      <c r="K17" s="1434"/>
      <c r="L17" s="1434"/>
      <c r="M17" s="1434"/>
      <c r="N17" s="1434">
        <f>SUM(N18:Q19)</f>
        <v>0</v>
      </c>
      <c r="O17" s="1434"/>
      <c r="P17" s="1434"/>
      <c r="Q17" s="1434"/>
      <c r="R17" s="1464"/>
      <c r="S17" s="1465"/>
      <c r="T17" s="1465"/>
      <c r="U17" s="1466"/>
    </row>
    <row r="18" spans="1:21" ht="18.75" customHeight="1">
      <c r="A18" s="1480"/>
      <c r="B18" s="1525"/>
      <c r="C18" s="70"/>
      <c r="D18" s="1596" t="s">
        <v>473</v>
      </c>
      <c r="E18" s="1597"/>
      <c r="F18" s="1598"/>
      <c r="G18" s="1598"/>
      <c r="H18" s="1598"/>
      <c r="I18" s="1598"/>
      <c r="J18" s="1598"/>
      <c r="K18" s="1598"/>
      <c r="L18" s="1598"/>
      <c r="M18" s="1598"/>
      <c r="N18" s="1598"/>
      <c r="O18" s="1598"/>
      <c r="P18" s="1598"/>
      <c r="Q18" s="1598"/>
      <c r="R18" s="1464"/>
      <c r="S18" s="1465"/>
      <c r="T18" s="1465"/>
      <c r="U18" s="1466"/>
    </row>
    <row r="19" spans="1:21" ht="18.75" customHeight="1">
      <c r="A19" s="1480"/>
      <c r="B19" s="1525"/>
      <c r="C19" s="70"/>
      <c r="D19" s="1596" t="s">
        <v>475</v>
      </c>
      <c r="E19" s="1597"/>
      <c r="F19" s="1598"/>
      <c r="G19" s="1598"/>
      <c r="H19" s="1598"/>
      <c r="I19" s="1598"/>
      <c r="J19" s="1598"/>
      <c r="K19" s="1598"/>
      <c r="L19" s="1598"/>
      <c r="M19" s="1598"/>
      <c r="N19" s="1598"/>
      <c r="O19" s="1598"/>
      <c r="P19" s="1598"/>
      <c r="Q19" s="1598"/>
      <c r="R19" s="1464"/>
      <c r="S19" s="1465"/>
      <c r="T19" s="1465"/>
      <c r="U19" s="1466"/>
    </row>
    <row r="20" spans="1:21" ht="18.75" customHeight="1">
      <c r="A20" s="1480"/>
      <c r="B20" s="1525"/>
      <c r="C20" s="1602" t="s">
        <v>474</v>
      </c>
      <c r="D20" s="1603"/>
      <c r="E20" s="1604"/>
      <c r="F20" s="1434">
        <f>SUM(F21:I22)</f>
        <v>0</v>
      </c>
      <c r="G20" s="1434"/>
      <c r="H20" s="1434"/>
      <c r="I20" s="1434"/>
      <c r="J20" s="1434">
        <f>SUM(J21:M22)</f>
        <v>0</v>
      </c>
      <c r="K20" s="1434"/>
      <c r="L20" s="1434"/>
      <c r="M20" s="1434"/>
      <c r="N20" s="1434">
        <f>SUM(N21:Q22)</f>
        <v>0</v>
      </c>
      <c r="O20" s="1434"/>
      <c r="P20" s="1434"/>
      <c r="Q20" s="1434"/>
      <c r="R20" s="1464"/>
      <c r="S20" s="1465"/>
      <c r="T20" s="1465"/>
      <c r="U20" s="1466"/>
    </row>
    <row r="21" spans="1:21" ht="18.75" customHeight="1">
      <c r="A21" s="1480"/>
      <c r="B21" s="1525"/>
      <c r="C21" s="70"/>
      <c r="D21" s="1596" t="s">
        <v>476</v>
      </c>
      <c r="E21" s="1597"/>
      <c r="F21" s="1598"/>
      <c r="G21" s="1598"/>
      <c r="H21" s="1598"/>
      <c r="I21" s="1598"/>
      <c r="J21" s="1598"/>
      <c r="K21" s="1598"/>
      <c r="L21" s="1598"/>
      <c r="M21" s="1598"/>
      <c r="N21" s="1598"/>
      <c r="O21" s="1598"/>
      <c r="P21" s="1598"/>
      <c r="Q21" s="1598"/>
      <c r="R21" s="1464"/>
      <c r="S21" s="1465"/>
      <c r="T21" s="1465"/>
      <c r="U21" s="1466"/>
    </row>
    <row r="22" spans="1:21" ht="18.75" customHeight="1">
      <c r="A22" s="1480"/>
      <c r="B22" s="1525"/>
      <c r="C22" s="70"/>
      <c r="D22" s="1596" t="s">
        <v>475</v>
      </c>
      <c r="E22" s="1597"/>
      <c r="F22" s="1598"/>
      <c r="G22" s="1598"/>
      <c r="H22" s="1598"/>
      <c r="I22" s="1598"/>
      <c r="J22" s="1598"/>
      <c r="K22" s="1598"/>
      <c r="L22" s="1598"/>
      <c r="M22" s="1598"/>
      <c r="N22" s="1598"/>
      <c r="O22" s="1598"/>
      <c r="P22" s="1598"/>
      <c r="Q22" s="1598"/>
      <c r="R22" s="1464"/>
      <c r="S22" s="1465"/>
      <c r="T22" s="1465"/>
      <c r="U22" s="1466"/>
    </row>
    <row r="23" spans="1:21" ht="18.75" customHeight="1">
      <c r="A23" s="1480"/>
      <c r="B23" s="1525"/>
      <c r="C23" s="1602" t="s">
        <v>221</v>
      </c>
      <c r="D23" s="1603"/>
      <c r="E23" s="1604"/>
      <c r="F23" s="1605"/>
      <c r="G23" s="1605"/>
      <c r="H23" s="1605"/>
      <c r="I23" s="1605"/>
      <c r="J23" s="1605"/>
      <c r="K23" s="1605"/>
      <c r="L23" s="1605"/>
      <c r="M23" s="1605"/>
      <c r="N23" s="1605"/>
      <c r="O23" s="1605"/>
      <c r="P23" s="1605"/>
      <c r="Q23" s="1605"/>
      <c r="R23" s="1464"/>
      <c r="S23" s="1465"/>
      <c r="T23" s="1465"/>
      <c r="U23" s="1466"/>
    </row>
    <row r="24" spans="1:21" ht="18.75" customHeight="1">
      <c r="A24" s="1480"/>
      <c r="B24" s="1525"/>
      <c r="C24" s="70"/>
      <c r="D24" s="1596" t="s">
        <v>221</v>
      </c>
      <c r="E24" s="1597"/>
      <c r="F24" s="1605"/>
      <c r="G24" s="1605"/>
      <c r="H24" s="1605"/>
      <c r="I24" s="1605"/>
      <c r="J24" s="1605"/>
      <c r="K24" s="1605"/>
      <c r="L24" s="1605"/>
      <c r="M24" s="1605"/>
      <c r="N24" s="1605"/>
      <c r="O24" s="1605"/>
      <c r="P24" s="1605"/>
      <c r="Q24" s="1605"/>
      <c r="R24" s="1464"/>
      <c r="S24" s="1465"/>
      <c r="T24" s="1465"/>
      <c r="U24" s="1466"/>
    </row>
    <row r="25" spans="1:21" ht="18.75" customHeight="1">
      <c r="A25" s="1480"/>
      <c r="B25" s="1525"/>
      <c r="C25" s="70"/>
      <c r="D25" s="1596" t="s">
        <v>475</v>
      </c>
      <c r="E25" s="1597"/>
      <c r="F25" s="1605"/>
      <c r="G25" s="1605"/>
      <c r="H25" s="1605"/>
      <c r="I25" s="1605"/>
      <c r="J25" s="1605"/>
      <c r="K25" s="1605"/>
      <c r="L25" s="1605"/>
      <c r="M25" s="1605"/>
      <c r="N25" s="1605"/>
      <c r="O25" s="1605"/>
      <c r="P25" s="1605"/>
      <c r="Q25" s="1605"/>
      <c r="R25" s="1464"/>
      <c r="S25" s="1465"/>
      <c r="T25" s="1465"/>
      <c r="U25" s="1466"/>
    </row>
    <row r="26" spans="1:21" ht="18.75" customHeight="1">
      <c r="A26" s="1480"/>
      <c r="B26" s="1525"/>
      <c r="C26" s="1602" t="s">
        <v>222</v>
      </c>
      <c r="D26" s="1603"/>
      <c r="E26" s="1604"/>
      <c r="F26" s="1605"/>
      <c r="G26" s="1605"/>
      <c r="H26" s="1605"/>
      <c r="I26" s="1605"/>
      <c r="J26" s="1605"/>
      <c r="K26" s="1605"/>
      <c r="L26" s="1605"/>
      <c r="M26" s="1605"/>
      <c r="N26" s="1605"/>
      <c r="O26" s="1605"/>
      <c r="P26" s="1605"/>
      <c r="Q26" s="1605"/>
      <c r="R26" s="1464"/>
      <c r="S26" s="1465"/>
      <c r="T26" s="1465"/>
      <c r="U26" s="1466"/>
    </row>
    <row r="27" spans="1:21" ht="18.75" customHeight="1">
      <c r="A27" s="1480"/>
      <c r="B27" s="1525"/>
      <c r="C27" s="70"/>
      <c r="D27" s="1596" t="s">
        <v>222</v>
      </c>
      <c r="E27" s="1597"/>
      <c r="F27" s="1605"/>
      <c r="G27" s="1605"/>
      <c r="H27" s="1605"/>
      <c r="I27" s="1605"/>
      <c r="J27" s="1605"/>
      <c r="K27" s="1605"/>
      <c r="L27" s="1605"/>
      <c r="M27" s="1605"/>
      <c r="N27" s="1605"/>
      <c r="O27" s="1605"/>
      <c r="P27" s="1605"/>
      <c r="Q27" s="1605"/>
      <c r="R27" s="1464"/>
      <c r="S27" s="1465"/>
      <c r="T27" s="1465"/>
      <c r="U27" s="1466"/>
    </row>
    <row r="28" spans="1:21" ht="18.75" customHeight="1">
      <c r="A28" s="1480"/>
      <c r="B28" s="1525"/>
      <c r="C28" s="70"/>
      <c r="D28" s="1596" t="s">
        <v>475</v>
      </c>
      <c r="E28" s="1597"/>
      <c r="F28" s="1605"/>
      <c r="G28" s="1605"/>
      <c r="H28" s="1605"/>
      <c r="I28" s="1605"/>
      <c r="J28" s="1605"/>
      <c r="K28" s="1605"/>
      <c r="L28" s="1605"/>
      <c r="M28" s="1605"/>
      <c r="N28" s="1605"/>
      <c r="O28" s="1605"/>
      <c r="P28" s="1605"/>
      <c r="Q28" s="1605"/>
      <c r="R28" s="1464"/>
      <c r="S28" s="1465"/>
      <c r="T28" s="1465"/>
      <c r="U28" s="1466"/>
    </row>
    <row r="29" spans="1:21" ht="18.75" customHeight="1">
      <c r="A29" s="1480"/>
      <c r="B29" s="1525"/>
      <c r="C29" s="1602" t="s">
        <v>223</v>
      </c>
      <c r="D29" s="1603"/>
      <c r="E29" s="1604"/>
      <c r="F29" s="1605"/>
      <c r="G29" s="1605"/>
      <c r="H29" s="1605"/>
      <c r="I29" s="1605"/>
      <c r="J29" s="1605"/>
      <c r="K29" s="1605"/>
      <c r="L29" s="1605"/>
      <c r="M29" s="1605"/>
      <c r="N29" s="1605"/>
      <c r="O29" s="1605"/>
      <c r="P29" s="1605"/>
      <c r="Q29" s="1605"/>
      <c r="R29" s="1464"/>
      <c r="S29" s="1465"/>
      <c r="T29" s="1465"/>
      <c r="U29" s="1466"/>
    </row>
    <row r="30" spans="1:21" ht="18.75" customHeight="1">
      <c r="A30" s="1480"/>
      <c r="B30" s="1525"/>
      <c r="C30" s="1602" t="s">
        <v>224</v>
      </c>
      <c r="D30" s="1603"/>
      <c r="E30" s="1604"/>
      <c r="F30" s="1434">
        <f>SUM(F31:I33)</f>
        <v>0</v>
      </c>
      <c r="G30" s="1434"/>
      <c r="H30" s="1434"/>
      <c r="I30" s="1434"/>
      <c r="J30" s="1434">
        <f>SUM(J31:M33)</f>
        <v>0</v>
      </c>
      <c r="K30" s="1434"/>
      <c r="L30" s="1434"/>
      <c r="M30" s="1434"/>
      <c r="N30" s="1434">
        <f>SUM(N31:Q33)</f>
        <v>0</v>
      </c>
      <c r="O30" s="1434"/>
      <c r="P30" s="1434"/>
      <c r="Q30" s="1606"/>
      <c r="R30" s="1464"/>
      <c r="S30" s="1465"/>
      <c r="T30" s="1465"/>
      <c r="U30" s="1466"/>
    </row>
    <row r="31" spans="1:21" ht="18.75" customHeight="1">
      <c r="A31" s="1480"/>
      <c r="B31" s="1525"/>
      <c r="C31" s="70"/>
      <c r="D31" s="1596" t="s">
        <v>477</v>
      </c>
      <c r="E31" s="1597"/>
      <c r="F31" s="1598"/>
      <c r="G31" s="1598"/>
      <c r="H31" s="1598"/>
      <c r="I31" s="1598"/>
      <c r="J31" s="1598"/>
      <c r="K31" s="1598"/>
      <c r="L31" s="1598"/>
      <c r="M31" s="1598"/>
      <c r="N31" s="1598"/>
      <c r="O31" s="1598"/>
      <c r="P31" s="1598"/>
      <c r="Q31" s="1607"/>
      <c r="R31" s="1464"/>
      <c r="S31" s="1465"/>
      <c r="T31" s="1465"/>
      <c r="U31" s="1466"/>
    </row>
    <row r="32" spans="1:21" ht="18.75" customHeight="1">
      <c r="A32" s="1480"/>
      <c r="B32" s="1525"/>
      <c r="C32" s="70"/>
      <c r="D32" s="1596" t="s">
        <v>478</v>
      </c>
      <c r="E32" s="1597"/>
      <c r="F32" s="1598"/>
      <c r="G32" s="1598"/>
      <c r="H32" s="1598"/>
      <c r="I32" s="1598"/>
      <c r="J32" s="1598"/>
      <c r="K32" s="1598"/>
      <c r="L32" s="1598"/>
      <c r="M32" s="1598"/>
      <c r="N32" s="1598"/>
      <c r="O32" s="1598"/>
      <c r="P32" s="1598"/>
      <c r="Q32" s="1607"/>
      <c r="R32" s="1464"/>
      <c r="S32" s="1465"/>
      <c r="T32" s="1465"/>
      <c r="U32" s="1466"/>
    </row>
    <row r="33" spans="1:21" ht="54" customHeight="1">
      <c r="A33" s="1480"/>
      <c r="B33" s="1525"/>
      <c r="C33" s="70"/>
      <c r="D33" s="1608" t="s">
        <v>559</v>
      </c>
      <c r="E33" s="1609"/>
      <c r="F33" s="1598"/>
      <c r="G33" s="1598"/>
      <c r="H33" s="1598"/>
      <c r="I33" s="1598"/>
      <c r="J33" s="1598"/>
      <c r="K33" s="1598"/>
      <c r="L33" s="1598"/>
      <c r="M33" s="1598"/>
      <c r="N33" s="1598"/>
      <c r="O33" s="1598"/>
      <c r="P33" s="1598"/>
      <c r="Q33" s="1607"/>
      <c r="R33" s="1464"/>
      <c r="S33" s="1465"/>
      <c r="T33" s="1465"/>
      <c r="U33" s="1466"/>
    </row>
    <row r="34" spans="1:21" ht="18.75" customHeight="1">
      <c r="A34" s="1480"/>
      <c r="B34" s="1525"/>
      <c r="C34" s="1602" t="s">
        <v>225</v>
      </c>
      <c r="D34" s="1603"/>
      <c r="E34" s="1604"/>
      <c r="F34" s="1598"/>
      <c r="G34" s="1598"/>
      <c r="H34" s="1598"/>
      <c r="I34" s="1598"/>
      <c r="J34" s="1598"/>
      <c r="K34" s="1598"/>
      <c r="L34" s="1598"/>
      <c r="M34" s="1598"/>
      <c r="N34" s="1598"/>
      <c r="O34" s="1598"/>
      <c r="P34" s="1598"/>
      <c r="Q34" s="1607"/>
      <c r="R34" s="1464"/>
      <c r="S34" s="1465"/>
      <c r="T34" s="1465"/>
      <c r="U34" s="1466"/>
    </row>
    <row r="35" spans="1:21" ht="18.75" customHeight="1">
      <c r="A35" s="1480"/>
      <c r="B35" s="1525"/>
      <c r="C35" s="1602" t="s">
        <v>226</v>
      </c>
      <c r="D35" s="1603"/>
      <c r="E35" s="1604"/>
      <c r="F35" s="1434">
        <f>SUM(F36:I46)</f>
        <v>0</v>
      </c>
      <c r="G35" s="1434"/>
      <c r="H35" s="1434"/>
      <c r="I35" s="1434"/>
      <c r="J35" s="1434">
        <f>SUM(J36:M46)</f>
        <v>0</v>
      </c>
      <c r="K35" s="1434"/>
      <c r="L35" s="1434"/>
      <c r="M35" s="1434"/>
      <c r="N35" s="1434">
        <f>SUM(N36:Q46)</f>
        <v>0</v>
      </c>
      <c r="O35" s="1434"/>
      <c r="P35" s="1434"/>
      <c r="Q35" s="1606"/>
      <c r="R35" s="1464"/>
      <c r="S35" s="1465"/>
      <c r="T35" s="1465"/>
      <c r="U35" s="1466"/>
    </row>
    <row r="36" spans="1:21" ht="18.75" customHeight="1">
      <c r="A36" s="1480"/>
      <c r="B36" s="1525"/>
      <c r="C36" s="70"/>
      <c r="D36" s="1596" t="s">
        <v>479</v>
      </c>
      <c r="E36" s="1597"/>
      <c r="F36" s="1598"/>
      <c r="G36" s="1598"/>
      <c r="H36" s="1598"/>
      <c r="I36" s="1598"/>
      <c r="J36" s="1598"/>
      <c r="K36" s="1598"/>
      <c r="L36" s="1598"/>
      <c r="M36" s="1598"/>
      <c r="N36" s="1598"/>
      <c r="O36" s="1598"/>
      <c r="P36" s="1598"/>
      <c r="Q36" s="1607"/>
      <c r="R36" s="1464"/>
      <c r="S36" s="1465"/>
      <c r="T36" s="1465"/>
      <c r="U36" s="1466"/>
    </row>
    <row r="37" spans="1:21" ht="18.75" customHeight="1">
      <c r="A37" s="1481"/>
      <c r="B37" s="1526"/>
      <c r="C37" s="70"/>
      <c r="D37" s="1596" t="s">
        <v>480</v>
      </c>
      <c r="E37" s="1597"/>
      <c r="F37" s="1598"/>
      <c r="G37" s="1598"/>
      <c r="H37" s="1598"/>
      <c r="I37" s="1598"/>
      <c r="J37" s="1598"/>
      <c r="K37" s="1598"/>
      <c r="L37" s="1598"/>
      <c r="M37" s="1598"/>
      <c r="N37" s="1598"/>
      <c r="O37" s="1598"/>
      <c r="P37" s="1598"/>
      <c r="Q37" s="1607"/>
      <c r="R37" s="1464"/>
      <c r="S37" s="1465"/>
      <c r="T37" s="1465"/>
      <c r="U37" s="1466"/>
    </row>
    <row r="38" spans="1:21" ht="21" customHeight="1">
      <c r="A38" s="6"/>
      <c r="B38" s="6"/>
      <c r="C38" s="6"/>
      <c r="D38" s="6"/>
      <c r="E38" s="6"/>
      <c r="F38" s="12"/>
      <c r="G38" s="12"/>
      <c r="H38" s="12"/>
      <c r="I38" s="12"/>
      <c r="J38" s="12"/>
      <c r="K38" s="12"/>
      <c r="L38" s="12"/>
      <c r="M38" s="12"/>
      <c r="N38" s="12"/>
      <c r="O38" s="12"/>
      <c r="P38" s="12"/>
      <c r="Q38" s="1454" t="s">
        <v>121</v>
      </c>
      <c r="R38" s="1454"/>
      <c r="S38" s="1454"/>
      <c r="T38" s="1454"/>
      <c r="U38" s="1454"/>
    </row>
    <row r="39" spans="1:21" ht="15.75">
      <c r="A39" s="1375" t="s">
        <v>457</v>
      </c>
      <c r="B39" s="1375"/>
      <c r="C39" s="1375"/>
      <c r="D39" s="1375"/>
      <c r="E39" s="1375"/>
      <c r="F39" s="1375"/>
      <c r="G39" s="1375"/>
      <c r="H39" s="1375"/>
      <c r="I39" s="1375"/>
      <c r="J39" s="1375"/>
      <c r="K39" s="1375"/>
      <c r="L39" s="1375"/>
      <c r="M39" s="1375"/>
      <c r="N39" s="1375"/>
      <c r="O39" s="1375"/>
      <c r="P39" s="1375"/>
      <c r="Q39" s="1375"/>
      <c r="R39" s="1375"/>
      <c r="S39" s="1375"/>
      <c r="T39" s="1375"/>
      <c r="U39" s="1375"/>
    </row>
    <row r="40" spans="1:21" ht="15.75">
      <c r="A40" s="5"/>
      <c r="B40" s="5"/>
      <c r="C40" s="5"/>
      <c r="D40" s="5"/>
      <c r="E40" s="5"/>
      <c r="F40" s="5"/>
      <c r="G40" s="5"/>
      <c r="H40" s="5"/>
      <c r="I40" s="5"/>
      <c r="J40" s="5"/>
      <c r="K40" s="5"/>
      <c r="L40" s="5"/>
      <c r="M40" s="5"/>
      <c r="N40" s="5"/>
      <c r="O40" s="5"/>
      <c r="P40" s="5"/>
      <c r="Q40" s="5"/>
      <c r="R40" s="5"/>
      <c r="S40" s="5"/>
      <c r="T40" s="5"/>
      <c r="U40" s="5"/>
    </row>
    <row r="41" spans="1:21" ht="27" customHeight="1">
      <c r="A41" s="1461" t="s">
        <v>335</v>
      </c>
      <c r="B41" s="1461"/>
      <c r="C41" s="1461"/>
      <c r="D41" s="1461"/>
      <c r="E41" s="5"/>
      <c r="F41" s="5"/>
      <c r="G41" s="5"/>
      <c r="H41" s="5"/>
      <c r="I41" s="5"/>
      <c r="J41" s="5"/>
      <c r="K41" s="5"/>
      <c r="L41" s="5"/>
      <c r="M41" s="5"/>
      <c r="N41" s="5"/>
      <c r="O41" s="5"/>
      <c r="P41" s="5"/>
      <c r="Q41" s="5"/>
      <c r="R41" s="5"/>
      <c r="S41" s="5"/>
      <c r="T41" s="5"/>
      <c r="U41" s="5"/>
    </row>
    <row r="42" spans="1:21" ht="27" customHeight="1" thickBot="1">
      <c r="A42" s="66"/>
      <c r="B42" s="66"/>
      <c r="C42" s="66"/>
      <c r="D42" s="5"/>
      <c r="E42" s="5"/>
      <c r="F42" s="5"/>
      <c r="G42" s="5"/>
      <c r="H42" s="5"/>
      <c r="I42" s="5"/>
      <c r="J42" s="5"/>
      <c r="K42" s="5"/>
      <c r="L42" s="5"/>
      <c r="M42" s="5"/>
      <c r="N42" s="5"/>
      <c r="O42" s="5"/>
      <c r="P42" s="5"/>
      <c r="Q42" s="5"/>
      <c r="R42" s="5"/>
      <c r="S42" s="5"/>
      <c r="T42" s="5"/>
      <c r="U42" s="5"/>
    </row>
    <row r="43" spans="1:21" ht="36" customHeight="1" thickBot="1">
      <c r="A43" s="1462" t="s">
        <v>410</v>
      </c>
      <c r="B43" s="1459"/>
      <c r="C43" s="1459"/>
      <c r="D43" s="1459"/>
      <c r="E43" s="1463"/>
      <c r="F43" s="1455" t="s">
        <v>1016</v>
      </c>
      <c r="G43" s="1456"/>
      <c r="H43" s="1456"/>
      <c r="I43" s="1470"/>
      <c r="J43" s="1455" t="s">
        <v>1017</v>
      </c>
      <c r="K43" s="1456"/>
      <c r="L43" s="1456"/>
      <c r="M43" s="1470"/>
      <c r="N43" s="1455" t="s">
        <v>1018</v>
      </c>
      <c r="O43" s="1456"/>
      <c r="P43" s="1456"/>
      <c r="Q43" s="1457"/>
      <c r="R43" s="1462" t="s">
        <v>635</v>
      </c>
      <c r="S43" s="1459"/>
      <c r="T43" s="1459"/>
      <c r="U43" s="1460"/>
    </row>
    <row r="44" spans="1:21" ht="18.75" customHeight="1">
      <c r="A44" s="1479" t="s">
        <v>228</v>
      </c>
      <c r="B44" s="1634"/>
      <c r="C44" s="70"/>
      <c r="D44" s="1596" t="s">
        <v>481</v>
      </c>
      <c r="E44" s="1597"/>
      <c r="F44" s="1598"/>
      <c r="G44" s="1598"/>
      <c r="H44" s="1598"/>
      <c r="I44" s="1598"/>
      <c r="J44" s="1598"/>
      <c r="K44" s="1598"/>
      <c r="L44" s="1598"/>
      <c r="M44" s="1598"/>
      <c r="N44" s="1598"/>
      <c r="O44" s="1598"/>
      <c r="P44" s="1598"/>
      <c r="Q44" s="1607"/>
      <c r="R44" s="1464"/>
      <c r="S44" s="1465"/>
      <c r="T44" s="1465"/>
      <c r="U44" s="1466"/>
    </row>
    <row r="45" spans="1:21" ht="18.75" customHeight="1">
      <c r="A45" s="1480"/>
      <c r="B45" s="1525"/>
      <c r="C45" s="70"/>
      <c r="D45" s="1596" t="s">
        <v>482</v>
      </c>
      <c r="E45" s="1597"/>
      <c r="F45" s="1598"/>
      <c r="G45" s="1598"/>
      <c r="H45" s="1598"/>
      <c r="I45" s="1598"/>
      <c r="J45" s="1598"/>
      <c r="K45" s="1598"/>
      <c r="L45" s="1598"/>
      <c r="M45" s="1598"/>
      <c r="N45" s="1598"/>
      <c r="O45" s="1598"/>
      <c r="P45" s="1598"/>
      <c r="Q45" s="1607"/>
      <c r="R45" s="1464"/>
      <c r="S45" s="1465"/>
      <c r="T45" s="1465"/>
      <c r="U45" s="1466"/>
    </row>
    <row r="46" spans="1:21" ht="54" customHeight="1">
      <c r="A46" s="1480"/>
      <c r="B46" s="1525"/>
      <c r="C46" s="73"/>
      <c r="D46" s="1614" t="s">
        <v>558</v>
      </c>
      <c r="E46" s="1615"/>
      <c r="F46" s="1598"/>
      <c r="G46" s="1598"/>
      <c r="H46" s="1598"/>
      <c r="I46" s="1598"/>
      <c r="J46" s="1598"/>
      <c r="K46" s="1598"/>
      <c r="L46" s="1598"/>
      <c r="M46" s="1598"/>
      <c r="N46" s="1598"/>
      <c r="O46" s="1598"/>
      <c r="P46" s="1598"/>
      <c r="Q46" s="1607"/>
      <c r="R46" s="1464"/>
      <c r="S46" s="1465"/>
      <c r="T46" s="1465"/>
      <c r="U46" s="1466"/>
    </row>
    <row r="47" spans="1:21" ht="18.75" customHeight="1">
      <c r="A47" s="1480"/>
      <c r="B47" s="1525"/>
      <c r="C47" s="1610" t="s">
        <v>230</v>
      </c>
      <c r="D47" s="1611"/>
      <c r="E47" s="1612"/>
      <c r="F47" s="1598"/>
      <c r="G47" s="1598"/>
      <c r="H47" s="1598"/>
      <c r="I47" s="1598"/>
      <c r="J47" s="1598"/>
      <c r="K47" s="1598"/>
      <c r="L47" s="1598"/>
      <c r="M47" s="1598"/>
      <c r="N47" s="1598"/>
      <c r="O47" s="1598"/>
      <c r="P47" s="1598"/>
      <c r="Q47" s="1613"/>
      <c r="R47" s="1464"/>
      <c r="S47" s="1465"/>
      <c r="T47" s="1465"/>
      <c r="U47" s="1466"/>
    </row>
    <row r="48" spans="1:21" ht="18.75" customHeight="1">
      <c r="A48" s="1480"/>
      <c r="B48" s="1525"/>
      <c r="C48" s="1610" t="s">
        <v>231</v>
      </c>
      <c r="D48" s="1611"/>
      <c r="E48" s="1612"/>
      <c r="F48" s="1598"/>
      <c r="G48" s="1598"/>
      <c r="H48" s="1598"/>
      <c r="I48" s="1598"/>
      <c r="J48" s="1598"/>
      <c r="K48" s="1598"/>
      <c r="L48" s="1598"/>
      <c r="M48" s="1598"/>
      <c r="N48" s="1598"/>
      <c r="O48" s="1598"/>
      <c r="P48" s="1598"/>
      <c r="Q48" s="1613"/>
      <c r="R48" s="1464"/>
      <c r="S48" s="1465"/>
      <c r="T48" s="1465"/>
      <c r="U48" s="1466"/>
    </row>
    <row r="49" spans="1:21" ht="18.75" customHeight="1">
      <c r="A49" s="1480"/>
      <c r="B49" s="1525"/>
      <c r="C49" s="1610" t="s">
        <v>232</v>
      </c>
      <c r="D49" s="1611"/>
      <c r="E49" s="1612"/>
      <c r="F49" s="1598"/>
      <c r="G49" s="1598"/>
      <c r="H49" s="1598"/>
      <c r="I49" s="1598"/>
      <c r="J49" s="1598"/>
      <c r="K49" s="1598"/>
      <c r="L49" s="1598"/>
      <c r="M49" s="1598"/>
      <c r="N49" s="1598"/>
      <c r="O49" s="1598"/>
      <c r="P49" s="1598"/>
      <c r="Q49" s="1613"/>
      <c r="R49" s="1464"/>
      <c r="S49" s="1465"/>
      <c r="T49" s="1465"/>
      <c r="U49" s="1466"/>
    </row>
    <row r="50" spans="1:21" ht="18.75" customHeight="1">
      <c r="A50" s="1480"/>
      <c r="B50" s="1525"/>
      <c r="C50" s="1610" t="s">
        <v>220</v>
      </c>
      <c r="D50" s="1611"/>
      <c r="E50" s="1612"/>
      <c r="F50" s="1434">
        <f>SUM(F51:I53)</f>
        <v>0</v>
      </c>
      <c r="G50" s="1434"/>
      <c r="H50" s="1434"/>
      <c r="I50" s="1434"/>
      <c r="J50" s="1434">
        <f>SUM(J51:M53)</f>
        <v>0</v>
      </c>
      <c r="K50" s="1434"/>
      <c r="L50" s="1434"/>
      <c r="M50" s="1434"/>
      <c r="N50" s="1434">
        <f>SUM(N51:Q53)</f>
        <v>0</v>
      </c>
      <c r="O50" s="1434"/>
      <c r="P50" s="1434"/>
      <c r="Q50" s="1434"/>
      <c r="R50" s="1464"/>
      <c r="S50" s="1465"/>
      <c r="T50" s="1465"/>
      <c r="U50" s="1466"/>
    </row>
    <row r="51" spans="1:21" ht="18.75" customHeight="1">
      <c r="A51" s="1480"/>
      <c r="B51" s="1525"/>
      <c r="C51" s="1602" t="s">
        <v>483</v>
      </c>
      <c r="D51" s="1603"/>
      <c r="E51" s="1604"/>
      <c r="F51" s="1598"/>
      <c r="G51" s="1598"/>
      <c r="H51" s="1598"/>
      <c r="I51" s="1598"/>
      <c r="J51" s="1598"/>
      <c r="K51" s="1598"/>
      <c r="L51" s="1598"/>
      <c r="M51" s="1598"/>
      <c r="N51" s="1598"/>
      <c r="O51" s="1598"/>
      <c r="P51" s="1598"/>
      <c r="Q51" s="1613"/>
      <c r="R51" s="1464"/>
      <c r="S51" s="1465"/>
      <c r="T51" s="1465"/>
      <c r="U51" s="1466"/>
    </row>
    <row r="52" spans="1:21" ht="18.75" customHeight="1">
      <c r="A52" s="1480"/>
      <c r="B52" s="1525"/>
      <c r="C52" s="1602" t="s">
        <v>484</v>
      </c>
      <c r="D52" s="1603"/>
      <c r="E52" s="1604"/>
      <c r="F52" s="1598"/>
      <c r="G52" s="1598"/>
      <c r="H52" s="1598"/>
      <c r="I52" s="1598"/>
      <c r="J52" s="1598"/>
      <c r="K52" s="1598"/>
      <c r="L52" s="1598"/>
      <c r="M52" s="1598"/>
      <c r="N52" s="1598"/>
      <c r="O52" s="1598"/>
      <c r="P52" s="1598"/>
      <c r="Q52" s="1613"/>
      <c r="R52" s="1464"/>
      <c r="S52" s="1465"/>
      <c r="T52" s="1465"/>
      <c r="U52" s="1466"/>
    </row>
    <row r="53" spans="1:21" ht="54" customHeight="1">
      <c r="A53" s="1480"/>
      <c r="B53" s="1525"/>
      <c r="C53" s="1619" t="s">
        <v>557</v>
      </c>
      <c r="D53" s="1620"/>
      <c r="E53" s="1621"/>
      <c r="F53" s="1598"/>
      <c r="G53" s="1598"/>
      <c r="H53" s="1598"/>
      <c r="I53" s="1598"/>
      <c r="J53" s="1598"/>
      <c r="K53" s="1598"/>
      <c r="L53" s="1598"/>
      <c r="M53" s="1598"/>
      <c r="N53" s="1598"/>
      <c r="O53" s="1598"/>
      <c r="P53" s="1598"/>
      <c r="Q53" s="1613"/>
      <c r="R53" s="1464"/>
      <c r="S53" s="1465"/>
      <c r="T53" s="1465"/>
      <c r="U53" s="1466"/>
    </row>
    <row r="54" spans="1:21" ht="18.75" customHeight="1">
      <c r="A54" s="1480"/>
      <c r="B54" s="1525"/>
      <c r="C54" s="1610" t="s">
        <v>233</v>
      </c>
      <c r="D54" s="1611"/>
      <c r="E54" s="1612"/>
      <c r="F54" s="1434">
        <f>SUM(F55:I57)</f>
        <v>0</v>
      </c>
      <c r="G54" s="1434"/>
      <c r="H54" s="1434"/>
      <c r="I54" s="1434"/>
      <c r="J54" s="1434">
        <f>SUM(J55:M57)</f>
        <v>0</v>
      </c>
      <c r="K54" s="1434"/>
      <c r="L54" s="1434"/>
      <c r="M54" s="1434"/>
      <c r="N54" s="1434">
        <f>SUM(N55:Q57)</f>
        <v>0</v>
      </c>
      <c r="O54" s="1434"/>
      <c r="P54" s="1434"/>
      <c r="Q54" s="1434"/>
      <c r="R54" s="1464"/>
      <c r="S54" s="1465"/>
      <c r="T54" s="1465"/>
      <c r="U54" s="1466"/>
    </row>
    <row r="55" spans="1:21" ht="18.75" customHeight="1">
      <c r="A55" s="1480"/>
      <c r="B55" s="1525"/>
      <c r="C55" s="1616" t="s">
        <v>485</v>
      </c>
      <c r="D55" s="1617"/>
      <c r="E55" s="1618"/>
      <c r="F55" s="1598"/>
      <c r="G55" s="1598"/>
      <c r="H55" s="1598"/>
      <c r="I55" s="1598"/>
      <c r="J55" s="1598"/>
      <c r="K55" s="1598"/>
      <c r="L55" s="1598"/>
      <c r="M55" s="1598"/>
      <c r="N55" s="1598"/>
      <c r="O55" s="1598"/>
      <c r="P55" s="1598"/>
      <c r="Q55" s="1613"/>
      <c r="R55" s="1464"/>
      <c r="S55" s="1465"/>
      <c r="T55" s="1465"/>
      <c r="U55" s="1466"/>
    </row>
    <row r="56" spans="1:21" ht="18.75" customHeight="1">
      <c r="A56" s="1480"/>
      <c r="B56" s="1525"/>
      <c r="C56" s="1616" t="s">
        <v>486</v>
      </c>
      <c r="D56" s="1617"/>
      <c r="E56" s="1618"/>
      <c r="F56" s="1598"/>
      <c r="G56" s="1598"/>
      <c r="H56" s="1598"/>
      <c r="I56" s="1598"/>
      <c r="J56" s="1598"/>
      <c r="K56" s="1598"/>
      <c r="L56" s="1598"/>
      <c r="M56" s="1598"/>
      <c r="N56" s="1598"/>
      <c r="O56" s="1598"/>
      <c r="P56" s="1598"/>
      <c r="Q56" s="1613"/>
      <c r="R56" s="1464"/>
      <c r="S56" s="1465"/>
      <c r="T56" s="1465"/>
      <c r="U56" s="1466"/>
    </row>
    <row r="57" spans="1:21" ht="18.75" customHeight="1">
      <c r="A57" s="1480"/>
      <c r="B57" s="1526"/>
      <c r="C57" s="1616" t="s">
        <v>487</v>
      </c>
      <c r="D57" s="1617"/>
      <c r="E57" s="1618"/>
      <c r="F57" s="1598"/>
      <c r="G57" s="1598"/>
      <c r="H57" s="1598"/>
      <c r="I57" s="1598"/>
      <c r="J57" s="1598"/>
      <c r="K57" s="1598"/>
      <c r="L57" s="1598"/>
      <c r="M57" s="1598"/>
      <c r="N57" s="1598"/>
      <c r="O57" s="1598"/>
      <c r="P57" s="1598"/>
      <c r="Q57" s="1613"/>
      <c r="R57" s="1464"/>
      <c r="S57" s="1465"/>
      <c r="T57" s="1465"/>
      <c r="U57" s="1466"/>
    </row>
    <row r="58" spans="1:21" ht="30" customHeight="1">
      <c r="A58" s="1480"/>
      <c r="B58" s="1451" t="s">
        <v>883</v>
      </c>
      <c r="C58" s="1452"/>
      <c r="D58" s="1452"/>
      <c r="E58" s="1452"/>
      <c r="F58" s="1434">
        <f>F59+F62+F65+F66+F70</f>
        <v>0</v>
      </c>
      <c r="G58" s="1434"/>
      <c r="H58" s="1434"/>
      <c r="I58" s="1434"/>
      <c r="J58" s="1434">
        <f>J59+J62+J65+J66+J70</f>
        <v>0</v>
      </c>
      <c r="K58" s="1434"/>
      <c r="L58" s="1434"/>
      <c r="M58" s="1434"/>
      <c r="N58" s="1434">
        <f>N59+N62+N65+N66+N70</f>
        <v>0</v>
      </c>
      <c r="O58" s="1434"/>
      <c r="P58" s="1434"/>
      <c r="Q58" s="1434"/>
      <c r="R58" s="1464"/>
      <c r="S58" s="1465"/>
      <c r="T58" s="1465"/>
      <c r="U58" s="1466"/>
    </row>
    <row r="59" spans="1:21" ht="18.75" customHeight="1">
      <c r="A59" s="1480"/>
      <c r="B59" s="1525"/>
      <c r="C59" s="1625" t="s">
        <v>488</v>
      </c>
      <c r="D59" s="1626"/>
      <c r="E59" s="1627"/>
      <c r="F59" s="1434">
        <f>SUM(F60:I61)</f>
        <v>0</v>
      </c>
      <c r="G59" s="1434"/>
      <c r="H59" s="1434"/>
      <c r="I59" s="1434"/>
      <c r="J59" s="1434">
        <f>SUM(J60:M61)</f>
        <v>0</v>
      </c>
      <c r="K59" s="1434"/>
      <c r="L59" s="1434"/>
      <c r="M59" s="1434"/>
      <c r="N59" s="1434">
        <f>SUM(N60:Q61)</f>
        <v>0</v>
      </c>
      <c r="O59" s="1434"/>
      <c r="P59" s="1434"/>
      <c r="Q59" s="1434"/>
      <c r="R59" s="1464"/>
      <c r="S59" s="1465"/>
      <c r="T59" s="1465"/>
      <c r="U59" s="1466"/>
    </row>
    <row r="60" spans="1:21" ht="18.75" customHeight="1">
      <c r="A60" s="1480"/>
      <c r="B60" s="1525"/>
      <c r="C60" s="1622" t="s">
        <v>488</v>
      </c>
      <c r="D60" s="1623"/>
      <c r="E60" s="1624"/>
      <c r="F60" s="1598"/>
      <c r="G60" s="1598"/>
      <c r="H60" s="1598"/>
      <c r="I60" s="1598"/>
      <c r="J60" s="1598"/>
      <c r="K60" s="1598"/>
      <c r="L60" s="1598"/>
      <c r="M60" s="1598"/>
      <c r="N60" s="1598"/>
      <c r="O60" s="1598"/>
      <c r="P60" s="1598"/>
      <c r="Q60" s="1613"/>
      <c r="R60" s="1464"/>
      <c r="S60" s="1465"/>
      <c r="T60" s="1465"/>
      <c r="U60" s="1466"/>
    </row>
    <row r="61" spans="1:21" ht="18.75" customHeight="1">
      <c r="A61" s="1480"/>
      <c r="B61" s="1525"/>
      <c r="C61" s="1622" t="s">
        <v>489</v>
      </c>
      <c r="D61" s="1623"/>
      <c r="E61" s="1624"/>
      <c r="F61" s="1598"/>
      <c r="G61" s="1598"/>
      <c r="H61" s="1598"/>
      <c r="I61" s="1598"/>
      <c r="J61" s="1598"/>
      <c r="K61" s="1598"/>
      <c r="L61" s="1598"/>
      <c r="M61" s="1598"/>
      <c r="N61" s="1598"/>
      <c r="O61" s="1598"/>
      <c r="P61" s="1598"/>
      <c r="Q61" s="1613"/>
      <c r="R61" s="1464"/>
      <c r="S61" s="1465"/>
      <c r="T61" s="1465"/>
      <c r="U61" s="1466"/>
    </row>
    <row r="62" spans="1:21" ht="18.75" customHeight="1">
      <c r="A62" s="1480"/>
      <c r="B62" s="1525"/>
      <c r="C62" s="1625" t="s">
        <v>490</v>
      </c>
      <c r="D62" s="1626"/>
      <c r="E62" s="1627"/>
      <c r="F62" s="1434">
        <f>SUM(F63:I64)</f>
        <v>0</v>
      </c>
      <c r="G62" s="1434"/>
      <c r="H62" s="1434"/>
      <c r="I62" s="1434"/>
      <c r="J62" s="1434">
        <f>SUM(J63:M64)</f>
        <v>0</v>
      </c>
      <c r="K62" s="1434"/>
      <c r="L62" s="1434"/>
      <c r="M62" s="1434"/>
      <c r="N62" s="1434">
        <f>SUM(N63:Q64)</f>
        <v>0</v>
      </c>
      <c r="O62" s="1434"/>
      <c r="P62" s="1434"/>
      <c r="Q62" s="1434"/>
      <c r="R62" s="1464"/>
      <c r="S62" s="1465"/>
      <c r="T62" s="1465"/>
      <c r="U62" s="1466"/>
    </row>
    <row r="63" spans="1:21" ht="18.75" customHeight="1">
      <c r="A63" s="1480"/>
      <c r="B63" s="1525"/>
      <c r="C63" s="1622" t="s">
        <v>490</v>
      </c>
      <c r="D63" s="1623"/>
      <c r="E63" s="1624"/>
      <c r="F63" s="1598"/>
      <c r="G63" s="1598"/>
      <c r="H63" s="1598"/>
      <c r="I63" s="1598"/>
      <c r="J63" s="1598"/>
      <c r="K63" s="1598"/>
      <c r="L63" s="1598"/>
      <c r="M63" s="1598"/>
      <c r="N63" s="1598"/>
      <c r="O63" s="1598"/>
      <c r="P63" s="1598"/>
      <c r="Q63" s="1613"/>
      <c r="R63" s="1464"/>
      <c r="S63" s="1465"/>
      <c r="T63" s="1465"/>
      <c r="U63" s="1466"/>
    </row>
    <row r="64" spans="1:21" ht="18.75" customHeight="1">
      <c r="A64" s="1480"/>
      <c r="B64" s="1525"/>
      <c r="C64" s="1622" t="s">
        <v>491</v>
      </c>
      <c r="D64" s="1623"/>
      <c r="E64" s="1624"/>
      <c r="F64" s="1598"/>
      <c r="G64" s="1598"/>
      <c r="H64" s="1598"/>
      <c r="I64" s="1598"/>
      <c r="J64" s="1598"/>
      <c r="K64" s="1598"/>
      <c r="L64" s="1598"/>
      <c r="M64" s="1598"/>
      <c r="N64" s="1598"/>
      <c r="O64" s="1598"/>
      <c r="P64" s="1598"/>
      <c r="Q64" s="1613"/>
      <c r="R64" s="1464"/>
      <c r="S64" s="1465"/>
      <c r="T64" s="1465"/>
      <c r="U64" s="1466"/>
    </row>
    <row r="65" spans="1:21" ht="18.75" customHeight="1">
      <c r="A65" s="1480"/>
      <c r="B65" s="1525"/>
      <c r="C65" s="1635" t="s">
        <v>492</v>
      </c>
      <c r="D65" s="1635"/>
      <c r="E65" s="1635"/>
      <c r="F65" s="1598"/>
      <c r="G65" s="1598"/>
      <c r="H65" s="1598"/>
      <c r="I65" s="1598"/>
      <c r="J65" s="1598"/>
      <c r="K65" s="1598"/>
      <c r="L65" s="1598"/>
      <c r="M65" s="1598"/>
      <c r="N65" s="1598"/>
      <c r="O65" s="1598"/>
      <c r="P65" s="1598"/>
      <c r="Q65" s="1613"/>
      <c r="R65" s="1464"/>
      <c r="S65" s="1465"/>
      <c r="T65" s="1465"/>
      <c r="U65" s="1466"/>
    </row>
    <row r="66" spans="1:21" ht="18.75" customHeight="1">
      <c r="A66" s="1480"/>
      <c r="B66" s="1525"/>
      <c r="C66" s="1625" t="s">
        <v>493</v>
      </c>
      <c r="D66" s="1626"/>
      <c r="E66" s="1627"/>
      <c r="F66" s="1434">
        <f>SUM(F67:I69)</f>
        <v>0</v>
      </c>
      <c r="G66" s="1434"/>
      <c r="H66" s="1434"/>
      <c r="I66" s="1434"/>
      <c r="J66" s="1434">
        <f>SUM(J67:M69)</f>
        <v>0</v>
      </c>
      <c r="K66" s="1434"/>
      <c r="L66" s="1434"/>
      <c r="M66" s="1434"/>
      <c r="N66" s="1434">
        <f>SUM(N67:Q69)</f>
        <v>0</v>
      </c>
      <c r="O66" s="1434"/>
      <c r="P66" s="1434"/>
      <c r="Q66" s="1434"/>
      <c r="R66" s="1464"/>
      <c r="S66" s="1465"/>
      <c r="T66" s="1465"/>
      <c r="U66" s="1466"/>
    </row>
    <row r="67" spans="1:21" ht="18.75" customHeight="1">
      <c r="A67" s="1480"/>
      <c r="B67" s="1525"/>
      <c r="C67" s="1622" t="s">
        <v>494</v>
      </c>
      <c r="D67" s="1623"/>
      <c r="E67" s="1624"/>
      <c r="F67" s="1598"/>
      <c r="G67" s="1598"/>
      <c r="H67" s="1598"/>
      <c r="I67" s="1598"/>
      <c r="J67" s="1598"/>
      <c r="K67" s="1598"/>
      <c r="L67" s="1598"/>
      <c r="M67" s="1598"/>
      <c r="N67" s="1598"/>
      <c r="O67" s="1598"/>
      <c r="P67" s="1598"/>
      <c r="Q67" s="1613"/>
      <c r="R67" s="1464"/>
      <c r="S67" s="1465"/>
      <c r="T67" s="1465"/>
      <c r="U67" s="1466"/>
    </row>
    <row r="68" spans="1:21" ht="18.75" customHeight="1">
      <c r="A68" s="1480"/>
      <c r="B68" s="1525"/>
      <c r="C68" s="1622" t="s">
        <v>495</v>
      </c>
      <c r="D68" s="1623"/>
      <c r="E68" s="1624"/>
      <c r="F68" s="1598"/>
      <c r="G68" s="1598"/>
      <c r="H68" s="1598"/>
      <c r="I68" s="1598"/>
      <c r="J68" s="1598"/>
      <c r="K68" s="1598"/>
      <c r="L68" s="1598"/>
      <c r="M68" s="1598"/>
      <c r="N68" s="1598"/>
      <c r="O68" s="1598"/>
      <c r="P68" s="1598"/>
      <c r="Q68" s="1613"/>
      <c r="R68" s="1464"/>
      <c r="S68" s="1465"/>
      <c r="T68" s="1465"/>
      <c r="U68" s="1466"/>
    </row>
    <row r="69" spans="1:21" ht="54" customHeight="1">
      <c r="A69" s="1480"/>
      <c r="B69" s="1525"/>
      <c r="C69" s="1628" t="s">
        <v>556</v>
      </c>
      <c r="D69" s="1629"/>
      <c r="E69" s="1630"/>
      <c r="F69" s="1598"/>
      <c r="G69" s="1598"/>
      <c r="H69" s="1598"/>
      <c r="I69" s="1598"/>
      <c r="J69" s="1598"/>
      <c r="K69" s="1598"/>
      <c r="L69" s="1598"/>
      <c r="M69" s="1598"/>
      <c r="N69" s="1598"/>
      <c r="O69" s="1598"/>
      <c r="P69" s="1598"/>
      <c r="Q69" s="1613"/>
      <c r="R69" s="1464"/>
      <c r="S69" s="1465"/>
      <c r="T69" s="1465"/>
      <c r="U69" s="1466"/>
    </row>
    <row r="70" spans="1:21" ht="54" customHeight="1">
      <c r="A70" s="1481"/>
      <c r="B70" s="1526"/>
      <c r="C70" s="1631" t="s">
        <v>555</v>
      </c>
      <c r="D70" s="1632"/>
      <c r="E70" s="1633"/>
      <c r="F70" s="1598"/>
      <c r="G70" s="1598"/>
      <c r="H70" s="1598"/>
      <c r="I70" s="1598"/>
      <c r="J70" s="1598"/>
      <c r="K70" s="1598"/>
      <c r="L70" s="1598"/>
      <c r="M70" s="1598"/>
      <c r="N70" s="1598"/>
      <c r="O70" s="1598"/>
      <c r="P70" s="1598"/>
      <c r="Q70" s="1613"/>
      <c r="R70" s="1464"/>
      <c r="S70" s="1465"/>
      <c r="T70" s="1465"/>
      <c r="U70" s="1466"/>
    </row>
    <row r="71" spans="1:21" ht="21" customHeight="1">
      <c r="A71" s="6"/>
      <c r="B71" s="6"/>
      <c r="C71" s="6"/>
      <c r="D71" s="6"/>
      <c r="E71" s="6"/>
      <c r="F71" s="12"/>
      <c r="G71" s="12"/>
      <c r="H71" s="12"/>
      <c r="I71" s="12"/>
      <c r="J71" s="12"/>
      <c r="K71" s="12"/>
      <c r="L71" s="12"/>
      <c r="M71" s="12"/>
      <c r="N71" s="12"/>
      <c r="O71" s="12"/>
      <c r="P71" s="12"/>
      <c r="Q71" s="1454" t="s">
        <v>121</v>
      </c>
      <c r="R71" s="1454"/>
      <c r="S71" s="1454"/>
      <c r="T71" s="1454"/>
      <c r="U71" s="1454"/>
    </row>
    <row r="72" spans="1:21" ht="15.75">
      <c r="A72" s="1375" t="s">
        <v>457</v>
      </c>
      <c r="B72" s="1375"/>
      <c r="C72" s="1375"/>
      <c r="D72" s="1375"/>
      <c r="E72" s="1375"/>
      <c r="F72" s="1375"/>
      <c r="G72" s="1375"/>
      <c r="H72" s="1375"/>
      <c r="I72" s="1375"/>
      <c r="J72" s="1375"/>
      <c r="K72" s="1375"/>
      <c r="L72" s="1375"/>
      <c r="M72" s="1375"/>
      <c r="N72" s="1375"/>
      <c r="O72" s="1375"/>
      <c r="P72" s="1375"/>
      <c r="Q72" s="1375"/>
      <c r="R72" s="1375"/>
      <c r="S72" s="1375"/>
      <c r="T72" s="1375"/>
      <c r="U72" s="1375"/>
    </row>
    <row r="73" spans="1:21" ht="15.75">
      <c r="A73" s="5"/>
      <c r="B73" s="5"/>
      <c r="C73" s="5"/>
      <c r="D73" s="5"/>
      <c r="E73" s="5"/>
      <c r="F73" s="5"/>
      <c r="G73" s="5"/>
      <c r="H73" s="5"/>
      <c r="I73" s="5"/>
      <c r="J73" s="5"/>
      <c r="K73" s="5"/>
      <c r="L73" s="5"/>
      <c r="M73" s="5"/>
      <c r="N73" s="5"/>
      <c r="O73" s="5"/>
      <c r="P73" s="5"/>
      <c r="Q73" s="5"/>
      <c r="R73" s="5"/>
      <c r="S73" s="5"/>
      <c r="T73" s="5"/>
      <c r="U73" s="5"/>
    </row>
    <row r="74" spans="1:21" ht="27" customHeight="1">
      <c r="A74" s="1461" t="s">
        <v>335</v>
      </c>
      <c r="B74" s="1461"/>
      <c r="C74" s="1461"/>
      <c r="D74" s="1461"/>
      <c r="E74" s="5"/>
      <c r="F74" s="5"/>
      <c r="G74" s="5"/>
      <c r="H74" s="5"/>
      <c r="I74" s="5"/>
      <c r="J74" s="5"/>
      <c r="K74" s="5"/>
      <c r="L74" s="5"/>
      <c r="M74" s="5"/>
      <c r="N74" s="5"/>
      <c r="O74" s="5"/>
      <c r="P74" s="5"/>
      <c r="Q74" s="5"/>
      <c r="R74" s="5"/>
      <c r="S74" s="5"/>
      <c r="T74" s="5"/>
      <c r="U74" s="5"/>
    </row>
    <row r="75" spans="1:21" ht="27" customHeight="1" thickBot="1">
      <c r="A75" s="66"/>
      <c r="B75" s="66"/>
      <c r="C75" s="66"/>
      <c r="D75" s="5"/>
      <c r="E75" s="5"/>
      <c r="F75" s="5"/>
      <c r="G75" s="5"/>
      <c r="H75" s="5"/>
      <c r="I75" s="5"/>
      <c r="J75" s="5"/>
      <c r="K75" s="5"/>
      <c r="L75" s="5"/>
      <c r="M75" s="5"/>
      <c r="N75" s="5"/>
      <c r="O75" s="5"/>
      <c r="P75" s="5"/>
      <c r="Q75" s="5"/>
      <c r="R75" s="5"/>
      <c r="S75" s="5"/>
      <c r="T75" s="5"/>
      <c r="U75" s="5"/>
    </row>
    <row r="76" spans="1:21" ht="36" customHeight="1" thickBot="1">
      <c r="A76" s="1462" t="s">
        <v>410</v>
      </c>
      <c r="B76" s="1459"/>
      <c r="C76" s="1459"/>
      <c r="D76" s="1459"/>
      <c r="E76" s="1463"/>
      <c r="F76" s="1455" t="s">
        <v>1016</v>
      </c>
      <c r="G76" s="1456"/>
      <c r="H76" s="1456"/>
      <c r="I76" s="1470"/>
      <c r="J76" s="1455" t="s">
        <v>1017</v>
      </c>
      <c r="K76" s="1456"/>
      <c r="L76" s="1456"/>
      <c r="M76" s="1470"/>
      <c r="N76" s="1455" t="s">
        <v>1018</v>
      </c>
      <c r="O76" s="1456"/>
      <c r="P76" s="1456"/>
      <c r="Q76" s="1457"/>
      <c r="R76" s="1462" t="s">
        <v>635</v>
      </c>
      <c r="S76" s="1459"/>
      <c r="T76" s="1459"/>
      <c r="U76" s="1460"/>
    </row>
    <row r="77" spans="1:21" ht="18.75" customHeight="1">
      <c r="A77" s="1479" t="s">
        <v>228</v>
      </c>
      <c r="B77" s="1503" t="s">
        <v>218</v>
      </c>
      <c r="C77" s="1452"/>
      <c r="D77" s="1452"/>
      <c r="E77" s="1452"/>
      <c r="F77" s="1453">
        <f>SUM(F78:I82,F86:I93)</f>
        <v>0</v>
      </c>
      <c r="G77" s="1453"/>
      <c r="H77" s="1453"/>
      <c r="I77" s="1453"/>
      <c r="J77" s="1453">
        <f>SUM(J78:M82,J86:M93)</f>
        <v>0</v>
      </c>
      <c r="K77" s="1453"/>
      <c r="L77" s="1453"/>
      <c r="M77" s="1453"/>
      <c r="N77" s="1453">
        <f>SUM(N78:Q82,N86:Q93)</f>
        <v>0</v>
      </c>
      <c r="O77" s="1453"/>
      <c r="P77" s="1453"/>
      <c r="Q77" s="1453"/>
      <c r="R77" s="1464"/>
      <c r="S77" s="1465"/>
      <c r="T77" s="1465"/>
      <c r="U77" s="1466"/>
    </row>
    <row r="78" spans="1:21" ht="18.75" customHeight="1">
      <c r="A78" s="1480"/>
      <c r="B78" s="1525"/>
      <c r="C78" s="1625" t="s">
        <v>496</v>
      </c>
      <c r="D78" s="1626"/>
      <c r="E78" s="1627"/>
      <c r="F78" s="1636"/>
      <c r="G78" s="1598"/>
      <c r="H78" s="1598"/>
      <c r="I78" s="1598"/>
      <c r="J78" s="1598"/>
      <c r="K78" s="1598"/>
      <c r="L78" s="1598"/>
      <c r="M78" s="1598"/>
      <c r="N78" s="1598"/>
      <c r="O78" s="1598"/>
      <c r="P78" s="1598"/>
      <c r="Q78" s="1613"/>
      <c r="R78" s="1464"/>
      <c r="S78" s="1465"/>
      <c r="T78" s="1465"/>
      <c r="U78" s="1466"/>
    </row>
    <row r="79" spans="1:21" ht="18.75" customHeight="1">
      <c r="A79" s="1480"/>
      <c r="B79" s="1525"/>
      <c r="C79" s="1625" t="s">
        <v>497</v>
      </c>
      <c r="D79" s="1626"/>
      <c r="E79" s="1627"/>
      <c r="F79" s="1636"/>
      <c r="G79" s="1598"/>
      <c r="H79" s="1598"/>
      <c r="I79" s="1598"/>
      <c r="J79" s="1598"/>
      <c r="K79" s="1598"/>
      <c r="L79" s="1598"/>
      <c r="M79" s="1598"/>
      <c r="N79" s="1598"/>
      <c r="O79" s="1598"/>
      <c r="P79" s="1598"/>
      <c r="Q79" s="1613"/>
      <c r="R79" s="1464"/>
      <c r="S79" s="1465"/>
      <c r="T79" s="1465"/>
      <c r="U79" s="1466"/>
    </row>
    <row r="80" spans="1:21" ht="18.75" customHeight="1">
      <c r="A80" s="1480"/>
      <c r="B80" s="1525"/>
      <c r="C80" s="1625" t="s">
        <v>498</v>
      </c>
      <c r="D80" s="1626"/>
      <c r="E80" s="1627"/>
      <c r="F80" s="1636"/>
      <c r="G80" s="1598"/>
      <c r="H80" s="1598"/>
      <c r="I80" s="1598"/>
      <c r="J80" s="1598"/>
      <c r="K80" s="1598"/>
      <c r="L80" s="1598"/>
      <c r="M80" s="1598"/>
      <c r="N80" s="1598"/>
      <c r="O80" s="1598"/>
      <c r="P80" s="1598"/>
      <c r="Q80" s="1613"/>
      <c r="R80" s="1464"/>
      <c r="S80" s="1465"/>
      <c r="T80" s="1465"/>
      <c r="U80" s="1466"/>
    </row>
    <row r="81" spans="1:21" ht="18.75" customHeight="1">
      <c r="A81" s="1480"/>
      <c r="B81" s="1525"/>
      <c r="C81" s="1625" t="s">
        <v>499</v>
      </c>
      <c r="D81" s="1626"/>
      <c r="E81" s="1627"/>
      <c r="F81" s="1636"/>
      <c r="G81" s="1598"/>
      <c r="H81" s="1598"/>
      <c r="I81" s="1598"/>
      <c r="J81" s="1598"/>
      <c r="K81" s="1598"/>
      <c r="L81" s="1598"/>
      <c r="M81" s="1598"/>
      <c r="N81" s="1598"/>
      <c r="O81" s="1598"/>
      <c r="P81" s="1598"/>
      <c r="Q81" s="1613"/>
      <c r="R81" s="1464"/>
      <c r="S81" s="1465"/>
      <c r="T81" s="1465"/>
      <c r="U81" s="1466"/>
    </row>
    <row r="82" spans="1:21" ht="18.75" customHeight="1">
      <c r="A82" s="1480"/>
      <c r="B82" s="1525"/>
      <c r="C82" s="1637" t="s">
        <v>500</v>
      </c>
      <c r="D82" s="1638"/>
      <c r="E82" s="1639"/>
      <c r="F82" s="1478">
        <f>SUM(F83:I85)</f>
        <v>0</v>
      </c>
      <c r="G82" s="1434"/>
      <c r="H82" s="1434"/>
      <c r="I82" s="1434"/>
      <c r="J82" s="1478">
        <f>SUM(J83:M85)</f>
        <v>0</v>
      </c>
      <c r="K82" s="1434"/>
      <c r="L82" s="1434"/>
      <c r="M82" s="1434"/>
      <c r="N82" s="1478">
        <f>SUM(N83:Q85)</f>
        <v>0</v>
      </c>
      <c r="O82" s="1434"/>
      <c r="P82" s="1434"/>
      <c r="Q82" s="1434"/>
      <c r="R82" s="1464"/>
      <c r="S82" s="1465"/>
      <c r="T82" s="1465"/>
      <c r="U82" s="1466"/>
    </row>
    <row r="83" spans="1:21" ht="18.75" customHeight="1">
      <c r="A83" s="1480"/>
      <c r="B83" s="1525"/>
      <c r="C83" s="1622" t="s">
        <v>501</v>
      </c>
      <c r="D83" s="1623"/>
      <c r="E83" s="1624"/>
      <c r="F83" s="1636"/>
      <c r="G83" s="1598"/>
      <c r="H83" s="1598"/>
      <c r="I83" s="1598"/>
      <c r="J83" s="1598"/>
      <c r="K83" s="1598"/>
      <c r="L83" s="1598"/>
      <c r="M83" s="1598"/>
      <c r="N83" s="1598"/>
      <c r="O83" s="1598"/>
      <c r="P83" s="1598"/>
      <c r="Q83" s="1613"/>
      <c r="R83" s="1464"/>
      <c r="S83" s="1465"/>
      <c r="T83" s="1465"/>
      <c r="U83" s="1466"/>
    </row>
    <row r="84" spans="1:21" ht="18.75" customHeight="1">
      <c r="A84" s="1480"/>
      <c r="B84" s="1525"/>
      <c r="C84" s="1622" t="s">
        <v>502</v>
      </c>
      <c r="D84" s="1623"/>
      <c r="E84" s="1624"/>
      <c r="F84" s="1636"/>
      <c r="G84" s="1598"/>
      <c r="H84" s="1598"/>
      <c r="I84" s="1598"/>
      <c r="J84" s="1598"/>
      <c r="K84" s="1598"/>
      <c r="L84" s="1598"/>
      <c r="M84" s="1598"/>
      <c r="N84" s="1598"/>
      <c r="O84" s="1598"/>
      <c r="P84" s="1598"/>
      <c r="Q84" s="1613"/>
      <c r="R84" s="1464"/>
      <c r="S84" s="1465"/>
      <c r="T84" s="1465"/>
      <c r="U84" s="1466"/>
    </row>
    <row r="85" spans="1:21" ht="54" customHeight="1">
      <c r="A85" s="1480"/>
      <c r="B85" s="1525"/>
      <c r="C85" s="1628" t="s">
        <v>554</v>
      </c>
      <c r="D85" s="1629"/>
      <c r="E85" s="1630"/>
      <c r="F85" s="1636"/>
      <c r="G85" s="1598"/>
      <c r="H85" s="1598"/>
      <c r="I85" s="1598"/>
      <c r="J85" s="1598"/>
      <c r="K85" s="1598"/>
      <c r="L85" s="1598"/>
      <c r="M85" s="1598"/>
      <c r="N85" s="1598"/>
      <c r="O85" s="1598"/>
      <c r="P85" s="1598"/>
      <c r="Q85" s="1613"/>
      <c r="R85" s="1464"/>
      <c r="S85" s="1465"/>
      <c r="T85" s="1465"/>
      <c r="U85" s="1466"/>
    </row>
    <row r="86" spans="1:21" ht="18.75" customHeight="1">
      <c r="A86" s="1480"/>
      <c r="B86" s="1525"/>
      <c r="C86" s="1625" t="s">
        <v>503</v>
      </c>
      <c r="D86" s="1626"/>
      <c r="E86" s="1627"/>
      <c r="F86" s="1636"/>
      <c r="G86" s="1598"/>
      <c r="H86" s="1598"/>
      <c r="I86" s="1598"/>
      <c r="J86" s="1598"/>
      <c r="K86" s="1598"/>
      <c r="L86" s="1598"/>
      <c r="M86" s="1598"/>
      <c r="N86" s="1598"/>
      <c r="O86" s="1598"/>
      <c r="P86" s="1598"/>
      <c r="Q86" s="1613"/>
      <c r="R86" s="1464"/>
      <c r="S86" s="1465"/>
      <c r="T86" s="1465"/>
      <c r="U86" s="1466"/>
    </row>
    <row r="87" spans="1:21" ht="18.75" customHeight="1">
      <c r="A87" s="1480"/>
      <c r="B87" s="1525"/>
      <c r="C87" s="1625" t="s">
        <v>504</v>
      </c>
      <c r="D87" s="1626"/>
      <c r="E87" s="1627"/>
      <c r="F87" s="1636"/>
      <c r="G87" s="1598"/>
      <c r="H87" s="1598"/>
      <c r="I87" s="1598"/>
      <c r="J87" s="1598"/>
      <c r="K87" s="1598"/>
      <c r="L87" s="1598"/>
      <c r="M87" s="1598"/>
      <c r="N87" s="1598"/>
      <c r="O87" s="1598"/>
      <c r="P87" s="1598"/>
      <c r="Q87" s="1613"/>
      <c r="R87" s="1464"/>
      <c r="S87" s="1465"/>
      <c r="T87" s="1465"/>
      <c r="U87" s="1466"/>
    </row>
    <row r="88" spans="1:21" ht="18.75" customHeight="1">
      <c r="A88" s="1480"/>
      <c r="B88" s="1525"/>
      <c r="C88" s="1625" t="s">
        <v>505</v>
      </c>
      <c r="D88" s="1626"/>
      <c r="E88" s="1627"/>
      <c r="F88" s="1636"/>
      <c r="G88" s="1598"/>
      <c r="H88" s="1598"/>
      <c r="I88" s="1598"/>
      <c r="J88" s="1598"/>
      <c r="K88" s="1598"/>
      <c r="L88" s="1598"/>
      <c r="M88" s="1598"/>
      <c r="N88" s="1598"/>
      <c r="O88" s="1598"/>
      <c r="P88" s="1598"/>
      <c r="Q88" s="1613"/>
      <c r="R88" s="1464"/>
      <c r="S88" s="1465"/>
      <c r="T88" s="1465"/>
      <c r="U88" s="1466"/>
    </row>
    <row r="89" spans="1:21" ht="18.75" customHeight="1">
      <c r="A89" s="1480"/>
      <c r="B89" s="1525"/>
      <c r="C89" s="1625" t="s">
        <v>506</v>
      </c>
      <c r="D89" s="1626"/>
      <c r="E89" s="1627"/>
      <c r="F89" s="1636"/>
      <c r="G89" s="1598"/>
      <c r="H89" s="1598"/>
      <c r="I89" s="1598"/>
      <c r="J89" s="1598"/>
      <c r="K89" s="1598"/>
      <c r="L89" s="1598"/>
      <c r="M89" s="1598"/>
      <c r="N89" s="1598"/>
      <c r="O89" s="1598"/>
      <c r="P89" s="1598"/>
      <c r="Q89" s="1613"/>
      <c r="R89" s="1464"/>
      <c r="S89" s="1465"/>
      <c r="T89" s="1465"/>
      <c r="U89" s="1466"/>
    </row>
    <row r="90" spans="1:21" ht="18.75" customHeight="1">
      <c r="A90" s="1480"/>
      <c r="B90" s="1525"/>
      <c r="C90" s="1625" t="s">
        <v>507</v>
      </c>
      <c r="D90" s="1626"/>
      <c r="E90" s="1627"/>
      <c r="F90" s="1636"/>
      <c r="G90" s="1598"/>
      <c r="H90" s="1598"/>
      <c r="I90" s="1598"/>
      <c r="J90" s="1598"/>
      <c r="K90" s="1598"/>
      <c r="L90" s="1598"/>
      <c r="M90" s="1598"/>
      <c r="N90" s="1598"/>
      <c r="O90" s="1598"/>
      <c r="P90" s="1598"/>
      <c r="Q90" s="1613"/>
      <c r="R90" s="1464"/>
      <c r="S90" s="1465"/>
      <c r="T90" s="1465"/>
      <c r="U90" s="1466"/>
    </row>
    <row r="91" spans="1:21" ht="18.75" customHeight="1">
      <c r="A91" s="1480"/>
      <c r="B91" s="1525"/>
      <c r="C91" s="1625" t="s">
        <v>508</v>
      </c>
      <c r="D91" s="1626"/>
      <c r="E91" s="1627"/>
      <c r="F91" s="1636"/>
      <c r="G91" s="1598"/>
      <c r="H91" s="1598"/>
      <c r="I91" s="1598"/>
      <c r="J91" s="1598"/>
      <c r="K91" s="1598"/>
      <c r="L91" s="1598"/>
      <c r="M91" s="1598"/>
      <c r="N91" s="1598"/>
      <c r="O91" s="1598"/>
      <c r="P91" s="1598"/>
      <c r="Q91" s="1613"/>
      <c r="R91" s="1464"/>
      <c r="S91" s="1465"/>
      <c r="T91" s="1465"/>
      <c r="U91" s="1466"/>
    </row>
    <row r="92" spans="1:21" ht="18.75" customHeight="1">
      <c r="A92" s="1480"/>
      <c r="B92" s="1525"/>
      <c r="C92" s="1625" t="s">
        <v>509</v>
      </c>
      <c r="D92" s="1626"/>
      <c r="E92" s="1627"/>
      <c r="F92" s="1636"/>
      <c r="G92" s="1598"/>
      <c r="H92" s="1598"/>
      <c r="I92" s="1598"/>
      <c r="J92" s="1598"/>
      <c r="K92" s="1598"/>
      <c r="L92" s="1598"/>
      <c r="M92" s="1598"/>
      <c r="N92" s="1598"/>
      <c r="O92" s="1598"/>
      <c r="P92" s="1598"/>
      <c r="Q92" s="1613"/>
      <c r="R92" s="1464"/>
      <c r="S92" s="1465"/>
      <c r="T92" s="1465"/>
      <c r="U92" s="1466"/>
    </row>
    <row r="93" spans="1:21" ht="54" customHeight="1" thickBot="1">
      <c r="A93" s="1480"/>
      <c r="B93" s="1526"/>
      <c r="C93" s="1631" t="s">
        <v>553</v>
      </c>
      <c r="D93" s="1632"/>
      <c r="E93" s="1633"/>
      <c r="F93" s="1636"/>
      <c r="G93" s="1598"/>
      <c r="H93" s="1598"/>
      <c r="I93" s="1598"/>
      <c r="J93" s="1598"/>
      <c r="K93" s="1598"/>
      <c r="L93" s="1598"/>
      <c r="M93" s="1598"/>
      <c r="N93" s="1598"/>
      <c r="O93" s="1598"/>
      <c r="P93" s="1598"/>
      <c r="Q93" s="1613"/>
      <c r="R93" s="1464"/>
      <c r="S93" s="1465"/>
      <c r="T93" s="1465"/>
      <c r="U93" s="1466"/>
    </row>
    <row r="94" spans="1:21" ht="21" customHeight="1" thickTop="1" thickBot="1">
      <c r="A94" s="1524"/>
      <c r="B94" s="1541" t="s">
        <v>110</v>
      </c>
      <c r="C94" s="1541"/>
      <c r="D94" s="1541"/>
      <c r="E94" s="1541"/>
      <c r="F94" s="1527">
        <f>F15+F58+F77</f>
        <v>0</v>
      </c>
      <c r="G94" s="1527"/>
      <c r="H94" s="1527"/>
      <c r="I94" s="1527"/>
      <c r="J94" s="1527">
        <f>J15+J58+J77</f>
        <v>0</v>
      </c>
      <c r="K94" s="1527"/>
      <c r="L94" s="1527"/>
      <c r="M94" s="1527"/>
      <c r="N94" s="1527">
        <f>N15+N58+N77</f>
        <v>0</v>
      </c>
      <c r="O94" s="1527"/>
      <c r="P94" s="1527"/>
      <c r="Q94" s="1527"/>
      <c r="R94" s="1640"/>
      <c r="S94" s="1641"/>
      <c r="T94" s="1641"/>
      <c r="U94" s="1642"/>
    </row>
    <row r="95" spans="1:21" ht="18.75" customHeight="1">
      <c r="A95" s="1479" t="s">
        <v>202</v>
      </c>
      <c r="B95" s="1435" t="s">
        <v>248</v>
      </c>
      <c r="C95" s="1436"/>
      <c r="D95" s="1436"/>
      <c r="E95" s="1436"/>
      <c r="F95" s="1450">
        <f>F96+F111+F135+F165+F166+F167+F170</f>
        <v>0</v>
      </c>
      <c r="G95" s="1450"/>
      <c r="H95" s="1450"/>
      <c r="I95" s="1450"/>
      <c r="J95" s="1450">
        <f>J96+J111+J135+J165+J166+J167+J170</f>
        <v>0</v>
      </c>
      <c r="K95" s="1450"/>
      <c r="L95" s="1450"/>
      <c r="M95" s="1450"/>
      <c r="N95" s="1450">
        <f>N96+N111+N135+N165+N166+N167+N170</f>
        <v>0</v>
      </c>
      <c r="O95" s="1450"/>
      <c r="P95" s="1450"/>
      <c r="Q95" s="1450"/>
      <c r="R95" s="1437"/>
      <c r="S95" s="1438"/>
      <c r="T95" s="1438"/>
      <c r="U95" s="1439"/>
    </row>
    <row r="96" spans="1:21" ht="18.75" customHeight="1">
      <c r="A96" s="1480"/>
      <c r="B96" s="1554"/>
      <c r="C96" s="1452" t="s">
        <v>241</v>
      </c>
      <c r="D96" s="1452"/>
      <c r="E96" s="1452"/>
      <c r="F96" s="1434">
        <f>SUM(F97:I101)</f>
        <v>0</v>
      </c>
      <c r="G96" s="1434"/>
      <c r="H96" s="1434"/>
      <c r="I96" s="1434"/>
      <c r="J96" s="1434">
        <f>SUM(J97:M101)</f>
        <v>0</v>
      </c>
      <c r="K96" s="1434"/>
      <c r="L96" s="1434"/>
      <c r="M96" s="1434"/>
      <c r="N96" s="1434">
        <f>SUM(N97:Q101)</f>
        <v>0</v>
      </c>
      <c r="O96" s="1434"/>
      <c r="P96" s="1434"/>
      <c r="Q96" s="1434"/>
      <c r="R96" s="1464"/>
      <c r="S96" s="1465"/>
      <c r="T96" s="1465"/>
      <c r="U96" s="1466"/>
    </row>
    <row r="97" spans="1:21" ht="18.75" customHeight="1">
      <c r="A97" s="1480"/>
      <c r="B97" s="1554"/>
      <c r="C97" s="1440" t="s">
        <v>244</v>
      </c>
      <c r="D97" s="1441"/>
      <c r="E97" s="1442"/>
      <c r="F97" s="1476">
        <f>様式05‐1の入力表③!G23</f>
        <v>0</v>
      </c>
      <c r="G97" s="1477"/>
      <c r="H97" s="1477"/>
      <c r="I97" s="1478"/>
      <c r="J97" s="1476">
        <f>様式05‐1の入力表③!G43</f>
        <v>0</v>
      </c>
      <c r="K97" s="1477"/>
      <c r="L97" s="1477"/>
      <c r="M97" s="1478"/>
      <c r="N97" s="1476">
        <f>様式05‐1の入力表③!G59</f>
        <v>0</v>
      </c>
      <c r="O97" s="1477"/>
      <c r="P97" s="1477"/>
      <c r="Q97" s="1528"/>
      <c r="R97" s="1643" t="s">
        <v>715</v>
      </c>
      <c r="S97" s="1644"/>
      <c r="T97" s="1644"/>
      <c r="U97" s="1645"/>
    </row>
    <row r="98" spans="1:21" ht="18.75" customHeight="1">
      <c r="A98" s="1480"/>
      <c r="B98" s="1554"/>
      <c r="C98" s="1440" t="s">
        <v>245</v>
      </c>
      <c r="D98" s="1441"/>
      <c r="E98" s="1442"/>
      <c r="F98" s="1476">
        <f>様式05‐1の入力表③!G80</f>
        <v>0</v>
      </c>
      <c r="G98" s="1477"/>
      <c r="H98" s="1477"/>
      <c r="I98" s="1478"/>
      <c r="J98" s="1476">
        <f>様式05‐1の入力表③!G100</f>
        <v>0</v>
      </c>
      <c r="K98" s="1477"/>
      <c r="L98" s="1477"/>
      <c r="M98" s="1478"/>
      <c r="N98" s="1476">
        <f>様式05‐1の入力表③!G116</f>
        <v>0</v>
      </c>
      <c r="O98" s="1477"/>
      <c r="P98" s="1477"/>
      <c r="Q98" s="1528"/>
      <c r="R98" s="1643" t="s">
        <v>715</v>
      </c>
      <c r="S98" s="1644"/>
      <c r="T98" s="1644"/>
      <c r="U98" s="1645"/>
    </row>
    <row r="99" spans="1:21" ht="18.75" customHeight="1">
      <c r="A99" s="1480"/>
      <c r="B99" s="1554"/>
      <c r="C99" s="1440" t="s">
        <v>246</v>
      </c>
      <c r="D99" s="1441"/>
      <c r="E99" s="1442"/>
      <c r="F99" s="1476">
        <f>様式05‐1の入力表③!G130</f>
        <v>0</v>
      </c>
      <c r="G99" s="1477"/>
      <c r="H99" s="1477"/>
      <c r="I99" s="1478"/>
      <c r="J99" s="1476">
        <f>様式05‐1の入力表③!G140</f>
        <v>0</v>
      </c>
      <c r="K99" s="1477"/>
      <c r="L99" s="1477"/>
      <c r="M99" s="1478"/>
      <c r="N99" s="1476">
        <f>様式05‐1の入力表③!G150</f>
        <v>0</v>
      </c>
      <c r="O99" s="1477"/>
      <c r="P99" s="1477"/>
      <c r="Q99" s="1528"/>
      <c r="R99" s="1643" t="s">
        <v>715</v>
      </c>
      <c r="S99" s="1644"/>
      <c r="T99" s="1644"/>
      <c r="U99" s="1645"/>
    </row>
    <row r="100" spans="1:21" ht="18.75" customHeight="1">
      <c r="A100" s="1480"/>
      <c r="B100" s="1554"/>
      <c r="C100" s="1440" t="s">
        <v>247</v>
      </c>
      <c r="D100" s="1441"/>
      <c r="E100" s="1442"/>
      <c r="F100" s="1598"/>
      <c r="G100" s="1598"/>
      <c r="H100" s="1598"/>
      <c r="I100" s="1598"/>
      <c r="J100" s="1598"/>
      <c r="K100" s="1598"/>
      <c r="L100" s="1598"/>
      <c r="M100" s="1598"/>
      <c r="N100" s="1598"/>
      <c r="O100" s="1598"/>
      <c r="P100" s="1598"/>
      <c r="Q100" s="1613"/>
      <c r="R100" s="1464"/>
      <c r="S100" s="1465"/>
      <c r="T100" s="1465"/>
      <c r="U100" s="1466"/>
    </row>
    <row r="101" spans="1:21" ht="18.75" customHeight="1">
      <c r="A101" s="1480"/>
      <c r="B101" s="1554"/>
      <c r="C101" s="1440" t="s">
        <v>252</v>
      </c>
      <c r="D101" s="1441"/>
      <c r="E101" s="1442"/>
      <c r="F101" s="1434">
        <f>SUM(F102:I104)</f>
        <v>0</v>
      </c>
      <c r="G101" s="1434"/>
      <c r="H101" s="1434"/>
      <c r="I101" s="1434"/>
      <c r="J101" s="1434">
        <f>SUM(J102:M104)</f>
        <v>0</v>
      </c>
      <c r="K101" s="1434"/>
      <c r="L101" s="1434"/>
      <c r="M101" s="1434"/>
      <c r="N101" s="1434">
        <f>SUM(N102:Q104)</f>
        <v>0</v>
      </c>
      <c r="O101" s="1434"/>
      <c r="P101" s="1434"/>
      <c r="Q101" s="1434"/>
      <c r="R101" s="1464"/>
      <c r="S101" s="1465"/>
      <c r="T101" s="1465"/>
      <c r="U101" s="1466"/>
    </row>
    <row r="102" spans="1:21" ht="18.75" customHeight="1">
      <c r="A102" s="1480"/>
      <c r="B102" s="1554"/>
      <c r="C102" s="1646" t="s">
        <v>510</v>
      </c>
      <c r="D102" s="1647"/>
      <c r="E102" s="1648"/>
      <c r="F102" s="1598"/>
      <c r="G102" s="1598"/>
      <c r="H102" s="1598"/>
      <c r="I102" s="1598"/>
      <c r="J102" s="1598"/>
      <c r="K102" s="1598"/>
      <c r="L102" s="1598"/>
      <c r="M102" s="1598"/>
      <c r="N102" s="1598"/>
      <c r="O102" s="1598"/>
      <c r="P102" s="1598"/>
      <c r="Q102" s="1613"/>
      <c r="R102" s="1464"/>
      <c r="S102" s="1465"/>
      <c r="T102" s="1465"/>
      <c r="U102" s="1466"/>
    </row>
    <row r="103" spans="1:21" ht="18.75" customHeight="1">
      <c r="A103" s="1480"/>
      <c r="B103" s="1554"/>
      <c r="C103" s="1646" t="s">
        <v>511</v>
      </c>
      <c r="D103" s="1647"/>
      <c r="E103" s="1648"/>
      <c r="F103" s="1598"/>
      <c r="G103" s="1598"/>
      <c r="H103" s="1598"/>
      <c r="I103" s="1598"/>
      <c r="J103" s="1598"/>
      <c r="K103" s="1598"/>
      <c r="L103" s="1598"/>
      <c r="M103" s="1598"/>
      <c r="N103" s="1598"/>
      <c r="O103" s="1598"/>
      <c r="P103" s="1598"/>
      <c r="Q103" s="1613"/>
      <c r="R103" s="1464"/>
      <c r="S103" s="1465"/>
      <c r="T103" s="1465"/>
      <c r="U103" s="1466"/>
    </row>
    <row r="104" spans="1:21" ht="18.75" customHeight="1">
      <c r="A104" s="1481"/>
      <c r="B104" s="1555"/>
      <c r="C104" s="1646" t="s">
        <v>512</v>
      </c>
      <c r="D104" s="1647"/>
      <c r="E104" s="1648"/>
      <c r="F104" s="1598"/>
      <c r="G104" s="1598"/>
      <c r="H104" s="1598"/>
      <c r="I104" s="1598"/>
      <c r="J104" s="1598"/>
      <c r="K104" s="1598"/>
      <c r="L104" s="1598"/>
      <c r="M104" s="1598"/>
      <c r="N104" s="1598"/>
      <c r="O104" s="1598"/>
      <c r="P104" s="1598"/>
      <c r="Q104" s="1613"/>
      <c r="R104" s="1464"/>
      <c r="S104" s="1465"/>
      <c r="T104" s="1465"/>
      <c r="U104" s="1466"/>
    </row>
    <row r="105" spans="1:21" ht="21" customHeight="1">
      <c r="A105" s="6"/>
      <c r="B105" s="6"/>
      <c r="C105" s="6"/>
      <c r="D105" s="6"/>
      <c r="E105" s="6"/>
      <c r="F105" s="12"/>
      <c r="G105" s="12"/>
      <c r="H105" s="12"/>
      <c r="I105" s="12"/>
      <c r="J105" s="12"/>
      <c r="K105" s="12"/>
      <c r="L105" s="12"/>
      <c r="M105" s="12"/>
      <c r="N105" s="12"/>
      <c r="O105" s="12"/>
      <c r="P105" s="12"/>
      <c r="Q105" s="1454" t="s">
        <v>121</v>
      </c>
      <c r="R105" s="1454"/>
      <c r="S105" s="1454"/>
      <c r="T105" s="1454"/>
      <c r="U105" s="1454"/>
    </row>
    <row r="106" spans="1:21" ht="15.75">
      <c r="A106" s="1375" t="s">
        <v>457</v>
      </c>
      <c r="B106" s="1375"/>
      <c r="C106" s="1375"/>
      <c r="D106" s="1375"/>
      <c r="E106" s="1375"/>
      <c r="F106" s="1375"/>
      <c r="G106" s="1375"/>
      <c r="H106" s="1375"/>
      <c r="I106" s="1375"/>
      <c r="J106" s="1375"/>
      <c r="K106" s="1375"/>
      <c r="L106" s="1375"/>
      <c r="M106" s="1375"/>
      <c r="N106" s="1375"/>
      <c r="O106" s="1375"/>
      <c r="P106" s="1375"/>
      <c r="Q106" s="1375"/>
      <c r="R106" s="1375"/>
      <c r="S106" s="1375"/>
      <c r="T106" s="1375"/>
      <c r="U106" s="1375"/>
    </row>
    <row r="107" spans="1:21" ht="15.75">
      <c r="A107" s="5"/>
      <c r="B107" s="5"/>
      <c r="C107" s="5"/>
      <c r="D107" s="5"/>
      <c r="E107" s="5"/>
      <c r="F107" s="5"/>
      <c r="G107" s="5"/>
      <c r="H107" s="5"/>
      <c r="I107" s="5"/>
      <c r="J107" s="5"/>
      <c r="K107" s="5"/>
      <c r="L107" s="5"/>
      <c r="M107" s="5"/>
      <c r="N107" s="5"/>
      <c r="O107" s="5"/>
      <c r="P107" s="5"/>
      <c r="Q107" s="5"/>
      <c r="R107" s="5"/>
      <c r="S107" s="5"/>
      <c r="T107" s="5"/>
      <c r="U107" s="5"/>
    </row>
    <row r="108" spans="1:21" ht="27" customHeight="1">
      <c r="A108" s="1461" t="s">
        <v>335</v>
      </c>
      <c r="B108" s="1461"/>
      <c r="C108" s="1461"/>
      <c r="D108" s="1461"/>
      <c r="E108" s="5"/>
      <c r="F108" s="5"/>
      <c r="G108" s="5"/>
      <c r="H108" s="5"/>
      <c r="I108" s="5"/>
      <c r="J108" s="5"/>
      <c r="K108" s="5"/>
      <c r="L108" s="5"/>
      <c r="M108" s="5"/>
      <c r="N108" s="5"/>
      <c r="O108" s="5"/>
      <c r="P108" s="5"/>
      <c r="Q108" s="5"/>
      <c r="R108" s="5"/>
      <c r="S108" s="5"/>
      <c r="T108" s="5"/>
      <c r="U108" s="5"/>
    </row>
    <row r="109" spans="1:21" ht="27" customHeight="1" thickBot="1">
      <c r="A109" s="66"/>
      <c r="B109" s="66"/>
      <c r="C109" s="66"/>
      <c r="D109" s="5"/>
      <c r="E109" s="5"/>
      <c r="F109" s="5"/>
      <c r="G109" s="5"/>
      <c r="H109" s="5"/>
      <c r="I109" s="5"/>
      <c r="J109" s="5"/>
      <c r="K109" s="5"/>
      <c r="L109" s="5"/>
      <c r="M109" s="5"/>
      <c r="N109" s="5"/>
      <c r="O109" s="5"/>
      <c r="P109" s="5"/>
      <c r="Q109" s="5"/>
      <c r="R109" s="5"/>
      <c r="S109" s="5"/>
      <c r="T109" s="5"/>
      <c r="U109" s="5"/>
    </row>
    <row r="110" spans="1:21" ht="36" customHeight="1" thickBot="1">
      <c r="A110" s="1462" t="s">
        <v>410</v>
      </c>
      <c r="B110" s="1459"/>
      <c r="C110" s="1459"/>
      <c r="D110" s="1459"/>
      <c r="E110" s="1463"/>
      <c r="F110" s="1455" t="s">
        <v>1016</v>
      </c>
      <c r="G110" s="1456"/>
      <c r="H110" s="1456"/>
      <c r="I110" s="1470"/>
      <c r="J110" s="1455" t="s">
        <v>1017</v>
      </c>
      <c r="K110" s="1456"/>
      <c r="L110" s="1456"/>
      <c r="M110" s="1470"/>
      <c r="N110" s="1455" t="s">
        <v>1018</v>
      </c>
      <c r="O110" s="1456"/>
      <c r="P110" s="1456"/>
      <c r="Q110" s="1457"/>
      <c r="R110" s="1462" t="s">
        <v>635</v>
      </c>
      <c r="S110" s="1459"/>
      <c r="T110" s="1459"/>
      <c r="U110" s="1460"/>
    </row>
    <row r="111" spans="1:21" ht="18.75" customHeight="1">
      <c r="A111" s="68"/>
      <c r="B111" s="74"/>
      <c r="C111" s="1467" t="s">
        <v>242</v>
      </c>
      <c r="D111" s="1468"/>
      <c r="E111" s="1469"/>
      <c r="F111" s="1434">
        <f>SUM(F112:I115)</f>
        <v>0</v>
      </c>
      <c r="G111" s="1434"/>
      <c r="H111" s="1434"/>
      <c r="I111" s="1434"/>
      <c r="J111" s="1434">
        <f>SUM(J112:M115)</f>
        <v>0</v>
      </c>
      <c r="K111" s="1434"/>
      <c r="L111" s="1434"/>
      <c r="M111" s="1434"/>
      <c r="N111" s="1434">
        <f>SUM(N112:Q115)</f>
        <v>0</v>
      </c>
      <c r="O111" s="1434"/>
      <c r="P111" s="1434"/>
      <c r="Q111" s="1434"/>
      <c r="R111" s="1437"/>
      <c r="S111" s="1438"/>
      <c r="T111" s="1438"/>
      <c r="U111" s="1439"/>
    </row>
    <row r="112" spans="1:21" ht="18.75" customHeight="1">
      <c r="A112" s="68"/>
      <c r="B112" s="74"/>
      <c r="C112" s="1440" t="s">
        <v>249</v>
      </c>
      <c r="D112" s="1441"/>
      <c r="E112" s="1442"/>
      <c r="F112" s="1476">
        <f>様式05‐1の入力表③!C159</f>
        <v>0</v>
      </c>
      <c r="G112" s="1477"/>
      <c r="H112" s="1477"/>
      <c r="I112" s="1478"/>
      <c r="J112" s="1476">
        <f>様式05‐1の入力表③!C169</f>
        <v>0</v>
      </c>
      <c r="K112" s="1477"/>
      <c r="L112" s="1477"/>
      <c r="M112" s="1478"/>
      <c r="N112" s="1476">
        <f>様式05‐1の入力表③!C179</f>
        <v>0</v>
      </c>
      <c r="O112" s="1477"/>
      <c r="P112" s="1477"/>
      <c r="Q112" s="1528"/>
      <c r="R112" s="1643" t="s">
        <v>715</v>
      </c>
      <c r="S112" s="1644"/>
      <c r="T112" s="1644"/>
      <c r="U112" s="1645"/>
    </row>
    <row r="113" spans="1:21" ht="18.75" customHeight="1">
      <c r="A113" s="68"/>
      <c r="B113" s="74"/>
      <c r="C113" s="1440" t="s">
        <v>250</v>
      </c>
      <c r="D113" s="1441"/>
      <c r="E113" s="1442"/>
      <c r="F113" s="1476">
        <f>様式05‐1の入力表③!F200</f>
        <v>0</v>
      </c>
      <c r="G113" s="1477"/>
      <c r="H113" s="1477"/>
      <c r="I113" s="1478"/>
      <c r="J113" s="1476">
        <f>様式05‐1の入力表③!F212</f>
        <v>0</v>
      </c>
      <c r="K113" s="1477"/>
      <c r="L113" s="1477"/>
      <c r="M113" s="1478"/>
      <c r="N113" s="1476">
        <f>様式05‐1の入力表③!F224</f>
        <v>0</v>
      </c>
      <c r="O113" s="1477"/>
      <c r="P113" s="1477"/>
      <c r="Q113" s="1528"/>
      <c r="R113" s="1643" t="s">
        <v>715</v>
      </c>
      <c r="S113" s="1644"/>
      <c r="T113" s="1644"/>
      <c r="U113" s="1645"/>
    </row>
    <row r="114" spans="1:21" ht="18.75" customHeight="1">
      <c r="A114" s="68"/>
      <c r="B114" s="74"/>
      <c r="C114" s="1440" t="s">
        <v>251</v>
      </c>
      <c r="D114" s="1441"/>
      <c r="E114" s="1442"/>
      <c r="F114" s="1476">
        <f>様式05‐1の入力表③!D237</f>
        <v>0</v>
      </c>
      <c r="G114" s="1477"/>
      <c r="H114" s="1477"/>
      <c r="I114" s="1478"/>
      <c r="J114" s="1476">
        <f>様式05‐1の入力表③!D256</f>
        <v>0</v>
      </c>
      <c r="K114" s="1477"/>
      <c r="L114" s="1477"/>
      <c r="M114" s="1478"/>
      <c r="N114" s="1476">
        <f>様式05‐1の入力表③!D272</f>
        <v>0</v>
      </c>
      <c r="O114" s="1477"/>
      <c r="P114" s="1477"/>
      <c r="Q114" s="1528"/>
      <c r="R114" s="1643" t="s">
        <v>715</v>
      </c>
      <c r="S114" s="1644"/>
      <c r="T114" s="1644"/>
      <c r="U114" s="1645"/>
    </row>
    <row r="115" spans="1:21" ht="18.75" customHeight="1">
      <c r="A115" s="68"/>
      <c r="B115" s="74"/>
      <c r="C115" s="1440" t="s">
        <v>252</v>
      </c>
      <c r="D115" s="1441"/>
      <c r="E115" s="1442"/>
      <c r="F115" s="1476">
        <f>SUM(F116:I134)</f>
        <v>0</v>
      </c>
      <c r="G115" s="1477"/>
      <c r="H115" s="1477"/>
      <c r="I115" s="1478"/>
      <c r="J115" s="1476">
        <f>SUM(J116:M134)</f>
        <v>0</v>
      </c>
      <c r="K115" s="1477"/>
      <c r="L115" s="1477"/>
      <c r="M115" s="1478"/>
      <c r="N115" s="1476">
        <f>SUM(N116:Q134)</f>
        <v>0</v>
      </c>
      <c r="O115" s="1477"/>
      <c r="P115" s="1477"/>
      <c r="Q115" s="1478"/>
      <c r="R115" s="1464"/>
      <c r="S115" s="1465"/>
      <c r="T115" s="1465"/>
      <c r="U115" s="1466"/>
    </row>
    <row r="116" spans="1:21" ht="18.75" customHeight="1">
      <c r="A116" s="68"/>
      <c r="B116" s="74"/>
      <c r="C116" s="1646" t="s">
        <v>513</v>
      </c>
      <c r="D116" s="1647"/>
      <c r="E116" s="1648"/>
      <c r="F116" s="1598"/>
      <c r="G116" s="1598"/>
      <c r="H116" s="1598"/>
      <c r="I116" s="1598"/>
      <c r="J116" s="1598"/>
      <c r="K116" s="1598"/>
      <c r="L116" s="1598"/>
      <c r="M116" s="1598"/>
      <c r="N116" s="1598"/>
      <c r="O116" s="1598"/>
      <c r="P116" s="1598"/>
      <c r="Q116" s="1613"/>
      <c r="R116" s="1464"/>
      <c r="S116" s="1465"/>
      <c r="T116" s="1465"/>
      <c r="U116" s="1466"/>
    </row>
    <row r="117" spans="1:21" ht="18.75" customHeight="1">
      <c r="A117" s="68"/>
      <c r="B117" s="74"/>
      <c r="C117" s="1646" t="s">
        <v>514</v>
      </c>
      <c r="D117" s="1647"/>
      <c r="E117" s="1648"/>
      <c r="F117" s="1598"/>
      <c r="G117" s="1598"/>
      <c r="H117" s="1598"/>
      <c r="I117" s="1598"/>
      <c r="J117" s="1598"/>
      <c r="K117" s="1598"/>
      <c r="L117" s="1598"/>
      <c r="M117" s="1598"/>
      <c r="N117" s="1598"/>
      <c r="O117" s="1598"/>
      <c r="P117" s="1598"/>
      <c r="Q117" s="1613"/>
      <c r="R117" s="1464"/>
      <c r="S117" s="1465"/>
      <c r="T117" s="1465"/>
      <c r="U117" s="1466"/>
    </row>
    <row r="118" spans="1:21" ht="18.75" customHeight="1">
      <c r="A118" s="68"/>
      <c r="B118" s="74"/>
      <c r="C118" s="1649" t="s">
        <v>515</v>
      </c>
      <c r="D118" s="1650"/>
      <c r="E118" s="1651"/>
      <c r="F118" s="1598"/>
      <c r="G118" s="1598"/>
      <c r="H118" s="1598"/>
      <c r="I118" s="1598"/>
      <c r="J118" s="1598"/>
      <c r="K118" s="1598"/>
      <c r="L118" s="1598"/>
      <c r="M118" s="1598"/>
      <c r="N118" s="1598"/>
      <c r="O118" s="1598"/>
      <c r="P118" s="1598"/>
      <c r="Q118" s="1613"/>
      <c r="R118" s="1464"/>
      <c r="S118" s="1465"/>
      <c r="T118" s="1465"/>
      <c r="U118" s="1466"/>
    </row>
    <row r="119" spans="1:21" ht="18.75" customHeight="1">
      <c r="A119" s="68"/>
      <c r="B119" s="74"/>
      <c r="C119" s="1649" t="s">
        <v>516</v>
      </c>
      <c r="D119" s="1650"/>
      <c r="E119" s="1651"/>
      <c r="F119" s="1598"/>
      <c r="G119" s="1598"/>
      <c r="H119" s="1598"/>
      <c r="I119" s="1598"/>
      <c r="J119" s="1598"/>
      <c r="K119" s="1598"/>
      <c r="L119" s="1598"/>
      <c r="M119" s="1598"/>
      <c r="N119" s="1598"/>
      <c r="O119" s="1598"/>
      <c r="P119" s="1598"/>
      <c r="Q119" s="1613"/>
      <c r="R119" s="1464"/>
      <c r="S119" s="1465"/>
      <c r="T119" s="1465"/>
      <c r="U119" s="1466"/>
    </row>
    <row r="120" spans="1:21" ht="18.75" customHeight="1">
      <c r="A120" s="68"/>
      <c r="B120" s="74"/>
      <c r="C120" s="1649" t="s">
        <v>517</v>
      </c>
      <c r="D120" s="1650"/>
      <c r="E120" s="1651"/>
      <c r="F120" s="1598"/>
      <c r="G120" s="1598"/>
      <c r="H120" s="1598"/>
      <c r="I120" s="1598"/>
      <c r="J120" s="1598"/>
      <c r="K120" s="1598"/>
      <c r="L120" s="1598"/>
      <c r="M120" s="1598"/>
      <c r="N120" s="1598"/>
      <c r="O120" s="1598"/>
      <c r="P120" s="1598"/>
      <c r="Q120" s="1613"/>
      <c r="R120" s="1464"/>
      <c r="S120" s="1465"/>
      <c r="T120" s="1465"/>
      <c r="U120" s="1466"/>
    </row>
    <row r="121" spans="1:21" ht="18.75" customHeight="1">
      <c r="A121" s="68"/>
      <c r="B121" s="74"/>
      <c r="C121" s="1649" t="s">
        <v>518</v>
      </c>
      <c r="D121" s="1650"/>
      <c r="E121" s="1651"/>
      <c r="F121" s="1598"/>
      <c r="G121" s="1598"/>
      <c r="H121" s="1598"/>
      <c r="I121" s="1598"/>
      <c r="J121" s="1598"/>
      <c r="K121" s="1598"/>
      <c r="L121" s="1598"/>
      <c r="M121" s="1598"/>
      <c r="N121" s="1598"/>
      <c r="O121" s="1598"/>
      <c r="P121" s="1598"/>
      <c r="Q121" s="1613"/>
      <c r="R121" s="1464"/>
      <c r="S121" s="1465"/>
      <c r="T121" s="1465"/>
      <c r="U121" s="1466"/>
    </row>
    <row r="122" spans="1:21" ht="18.75" customHeight="1">
      <c r="A122" s="68"/>
      <c r="B122" s="74"/>
      <c r="C122" s="1649" t="s">
        <v>519</v>
      </c>
      <c r="D122" s="1650"/>
      <c r="E122" s="1651"/>
      <c r="F122" s="1598"/>
      <c r="G122" s="1598"/>
      <c r="H122" s="1598"/>
      <c r="I122" s="1598"/>
      <c r="J122" s="1598"/>
      <c r="K122" s="1598"/>
      <c r="L122" s="1598"/>
      <c r="M122" s="1598"/>
      <c r="N122" s="1598"/>
      <c r="O122" s="1598"/>
      <c r="P122" s="1598"/>
      <c r="Q122" s="1613"/>
      <c r="R122" s="1464"/>
      <c r="S122" s="1465"/>
      <c r="T122" s="1465"/>
      <c r="U122" s="1466"/>
    </row>
    <row r="123" spans="1:21" ht="18.75" customHeight="1">
      <c r="A123" s="68"/>
      <c r="B123" s="74"/>
      <c r="C123" s="1649" t="s">
        <v>520</v>
      </c>
      <c r="D123" s="1650"/>
      <c r="E123" s="1651"/>
      <c r="F123" s="1598"/>
      <c r="G123" s="1598"/>
      <c r="H123" s="1598"/>
      <c r="I123" s="1598"/>
      <c r="J123" s="1598"/>
      <c r="K123" s="1598"/>
      <c r="L123" s="1598"/>
      <c r="M123" s="1598"/>
      <c r="N123" s="1598"/>
      <c r="O123" s="1598"/>
      <c r="P123" s="1598"/>
      <c r="Q123" s="1613"/>
      <c r="R123" s="1464"/>
      <c r="S123" s="1465"/>
      <c r="T123" s="1465"/>
      <c r="U123" s="1466"/>
    </row>
    <row r="124" spans="1:21" ht="18.75" customHeight="1">
      <c r="A124" s="68"/>
      <c r="B124" s="74"/>
      <c r="C124" s="1649" t="s">
        <v>521</v>
      </c>
      <c r="D124" s="1650"/>
      <c r="E124" s="1651"/>
      <c r="F124" s="1598"/>
      <c r="G124" s="1598"/>
      <c r="H124" s="1598"/>
      <c r="I124" s="1598"/>
      <c r="J124" s="1598"/>
      <c r="K124" s="1598"/>
      <c r="L124" s="1598"/>
      <c r="M124" s="1598"/>
      <c r="N124" s="1598"/>
      <c r="O124" s="1598"/>
      <c r="P124" s="1598"/>
      <c r="Q124" s="1613"/>
      <c r="R124" s="1464"/>
      <c r="S124" s="1465"/>
      <c r="T124" s="1465"/>
      <c r="U124" s="1466"/>
    </row>
    <row r="125" spans="1:21" ht="18.75" customHeight="1">
      <c r="A125" s="68"/>
      <c r="B125" s="74"/>
      <c r="C125" s="1649" t="s">
        <v>522</v>
      </c>
      <c r="D125" s="1650"/>
      <c r="E125" s="1651"/>
      <c r="F125" s="1598"/>
      <c r="G125" s="1598"/>
      <c r="H125" s="1598"/>
      <c r="I125" s="1598"/>
      <c r="J125" s="1598"/>
      <c r="K125" s="1598"/>
      <c r="L125" s="1598"/>
      <c r="M125" s="1598"/>
      <c r="N125" s="1598"/>
      <c r="O125" s="1598"/>
      <c r="P125" s="1598"/>
      <c r="Q125" s="1613"/>
      <c r="R125" s="1464"/>
      <c r="S125" s="1465"/>
      <c r="T125" s="1465"/>
      <c r="U125" s="1466"/>
    </row>
    <row r="126" spans="1:21" ht="18.75" customHeight="1">
      <c r="A126" s="68"/>
      <c r="B126" s="74"/>
      <c r="C126" s="1649" t="s">
        <v>523</v>
      </c>
      <c r="D126" s="1650"/>
      <c r="E126" s="1651"/>
      <c r="F126" s="1598"/>
      <c r="G126" s="1598"/>
      <c r="H126" s="1598"/>
      <c r="I126" s="1598"/>
      <c r="J126" s="1598"/>
      <c r="K126" s="1598"/>
      <c r="L126" s="1598"/>
      <c r="M126" s="1598"/>
      <c r="N126" s="1598"/>
      <c r="O126" s="1598"/>
      <c r="P126" s="1598"/>
      <c r="Q126" s="1613"/>
      <c r="R126" s="1464"/>
      <c r="S126" s="1465"/>
      <c r="T126" s="1465"/>
      <c r="U126" s="1466"/>
    </row>
    <row r="127" spans="1:21" ht="18.75" customHeight="1">
      <c r="A127" s="68"/>
      <c r="B127" s="74"/>
      <c r="C127" s="1649" t="s">
        <v>524</v>
      </c>
      <c r="D127" s="1650"/>
      <c r="E127" s="1651"/>
      <c r="F127" s="1598"/>
      <c r="G127" s="1598"/>
      <c r="H127" s="1598"/>
      <c r="I127" s="1598"/>
      <c r="J127" s="1598"/>
      <c r="K127" s="1598"/>
      <c r="L127" s="1598"/>
      <c r="M127" s="1598"/>
      <c r="N127" s="1598"/>
      <c r="O127" s="1598"/>
      <c r="P127" s="1598"/>
      <c r="Q127" s="1613"/>
      <c r="R127" s="1464"/>
      <c r="S127" s="1465"/>
      <c r="T127" s="1465"/>
      <c r="U127" s="1466"/>
    </row>
    <row r="128" spans="1:21" ht="18.75" customHeight="1">
      <c r="A128" s="68"/>
      <c r="B128" s="74"/>
      <c r="C128" s="1649" t="s">
        <v>525</v>
      </c>
      <c r="D128" s="1650"/>
      <c r="E128" s="1651"/>
      <c r="F128" s="1598"/>
      <c r="G128" s="1598"/>
      <c r="H128" s="1598"/>
      <c r="I128" s="1598"/>
      <c r="J128" s="1598"/>
      <c r="K128" s="1598"/>
      <c r="L128" s="1598"/>
      <c r="M128" s="1598"/>
      <c r="N128" s="1598"/>
      <c r="O128" s="1598"/>
      <c r="P128" s="1598"/>
      <c r="Q128" s="1613"/>
      <c r="R128" s="1464"/>
      <c r="S128" s="1465"/>
      <c r="T128" s="1465"/>
      <c r="U128" s="1466"/>
    </row>
    <row r="129" spans="1:21" ht="18.75" customHeight="1">
      <c r="A129" s="68"/>
      <c r="B129" s="74"/>
      <c r="C129" s="1649" t="s">
        <v>526</v>
      </c>
      <c r="D129" s="1650"/>
      <c r="E129" s="1651"/>
      <c r="F129" s="1598"/>
      <c r="G129" s="1598"/>
      <c r="H129" s="1598"/>
      <c r="I129" s="1598"/>
      <c r="J129" s="1598"/>
      <c r="K129" s="1598"/>
      <c r="L129" s="1598"/>
      <c r="M129" s="1598"/>
      <c r="N129" s="1598"/>
      <c r="O129" s="1598"/>
      <c r="P129" s="1598"/>
      <c r="Q129" s="1613"/>
      <c r="R129" s="1464"/>
      <c r="S129" s="1465"/>
      <c r="T129" s="1465"/>
      <c r="U129" s="1466"/>
    </row>
    <row r="130" spans="1:21" ht="18.75" customHeight="1">
      <c r="A130" s="68"/>
      <c r="B130" s="74"/>
      <c r="C130" s="1649" t="s">
        <v>527</v>
      </c>
      <c r="D130" s="1650"/>
      <c r="E130" s="1651"/>
      <c r="F130" s="1598"/>
      <c r="G130" s="1598"/>
      <c r="H130" s="1598"/>
      <c r="I130" s="1598"/>
      <c r="J130" s="1598"/>
      <c r="K130" s="1598"/>
      <c r="L130" s="1598"/>
      <c r="M130" s="1598"/>
      <c r="N130" s="1598"/>
      <c r="O130" s="1598"/>
      <c r="P130" s="1598"/>
      <c r="Q130" s="1613"/>
      <c r="R130" s="1464"/>
      <c r="S130" s="1465"/>
      <c r="T130" s="1465"/>
      <c r="U130" s="1466"/>
    </row>
    <row r="131" spans="1:21" ht="18.75" customHeight="1">
      <c r="A131" s="68"/>
      <c r="B131" s="74"/>
      <c r="C131" s="1649" t="s">
        <v>528</v>
      </c>
      <c r="D131" s="1650"/>
      <c r="E131" s="1651"/>
      <c r="F131" s="1598"/>
      <c r="G131" s="1598"/>
      <c r="H131" s="1598"/>
      <c r="I131" s="1598"/>
      <c r="J131" s="1598"/>
      <c r="K131" s="1598"/>
      <c r="L131" s="1598"/>
      <c r="M131" s="1598"/>
      <c r="N131" s="1598"/>
      <c r="O131" s="1598"/>
      <c r="P131" s="1598"/>
      <c r="Q131" s="1613"/>
      <c r="R131" s="1464"/>
      <c r="S131" s="1465"/>
      <c r="T131" s="1465"/>
      <c r="U131" s="1466"/>
    </row>
    <row r="132" spans="1:21" ht="18.75" customHeight="1">
      <c r="A132" s="68"/>
      <c r="B132" s="74"/>
      <c r="C132" s="1649" t="s">
        <v>529</v>
      </c>
      <c r="D132" s="1650"/>
      <c r="E132" s="1651"/>
      <c r="F132" s="1598"/>
      <c r="G132" s="1598"/>
      <c r="H132" s="1598"/>
      <c r="I132" s="1598"/>
      <c r="J132" s="1598"/>
      <c r="K132" s="1598"/>
      <c r="L132" s="1598"/>
      <c r="M132" s="1598"/>
      <c r="N132" s="1598"/>
      <c r="O132" s="1598"/>
      <c r="P132" s="1598"/>
      <c r="Q132" s="1613"/>
      <c r="R132" s="1464"/>
      <c r="S132" s="1465"/>
      <c r="T132" s="1465"/>
      <c r="U132" s="1466"/>
    </row>
    <row r="133" spans="1:21" ht="18.75" customHeight="1">
      <c r="A133" s="68"/>
      <c r="B133" s="74"/>
      <c r="C133" s="1649" t="s">
        <v>530</v>
      </c>
      <c r="D133" s="1650"/>
      <c r="E133" s="1651"/>
      <c r="F133" s="1598"/>
      <c r="G133" s="1598"/>
      <c r="H133" s="1598"/>
      <c r="I133" s="1598"/>
      <c r="J133" s="1598"/>
      <c r="K133" s="1598"/>
      <c r="L133" s="1598"/>
      <c r="M133" s="1598"/>
      <c r="N133" s="1598"/>
      <c r="O133" s="1598"/>
      <c r="P133" s="1598"/>
      <c r="Q133" s="1613"/>
      <c r="R133" s="1464"/>
      <c r="S133" s="1465"/>
      <c r="T133" s="1465"/>
      <c r="U133" s="1466"/>
    </row>
    <row r="134" spans="1:21" ht="54" customHeight="1">
      <c r="A134" s="68"/>
      <c r="B134" s="74"/>
      <c r="C134" s="1652" t="s">
        <v>551</v>
      </c>
      <c r="D134" s="1653"/>
      <c r="E134" s="1654"/>
      <c r="F134" s="1598"/>
      <c r="G134" s="1598"/>
      <c r="H134" s="1598"/>
      <c r="I134" s="1598"/>
      <c r="J134" s="1598"/>
      <c r="K134" s="1598"/>
      <c r="L134" s="1598"/>
      <c r="M134" s="1598"/>
      <c r="N134" s="1598"/>
      <c r="O134" s="1598"/>
      <c r="P134" s="1598"/>
      <c r="Q134" s="1613"/>
      <c r="R134" s="1464"/>
      <c r="S134" s="1465"/>
      <c r="T134" s="1465"/>
      <c r="U134" s="1466"/>
    </row>
    <row r="135" spans="1:21" ht="18.75" customHeight="1">
      <c r="A135" s="68"/>
      <c r="B135" s="74"/>
      <c r="C135" s="1467" t="s">
        <v>243</v>
      </c>
      <c r="D135" s="1468"/>
      <c r="E135" s="1469"/>
      <c r="F135" s="1434">
        <f>SUM(F136:I139)</f>
        <v>0</v>
      </c>
      <c r="G135" s="1434"/>
      <c r="H135" s="1434"/>
      <c r="I135" s="1434"/>
      <c r="J135" s="1434">
        <f>SUM(J136:M139)</f>
        <v>0</v>
      </c>
      <c r="K135" s="1434"/>
      <c r="L135" s="1434"/>
      <c r="M135" s="1434"/>
      <c r="N135" s="1434">
        <f>SUM(N136:Q139)</f>
        <v>0</v>
      </c>
      <c r="O135" s="1434"/>
      <c r="P135" s="1434"/>
      <c r="Q135" s="1434"/>
      <c r="R135" s="1464"/>
      <c r="S135" s="1465"/>
      <c r="T135" s="1465"/>
      <c r="U135" s="1466"/>
    </row>
    <row r="136" spans="1:21" ht="18.75" customHeight="1">
      <c r="A136" s="68"/>
      <c r="B136" s="74"/>
      <c r="C136" s="1440" t="s">
        <v>253</v>
      </c>
      <c r="D136" s="1441"/>
      <c r="E136" s="1442"/>
      <c r="F136" s="1613"/>
      <c r="G136" s="1655"/>
      <c r="H136" s="1655"/>
      <c r="I136" s="1636"/>
      <c r="J136" s="1613"/>
      <c r="K136" s="1655"/>
      <c r="L136" s="1655"/>
      <c r="M136" s="1636"/>
      <c r="N136" s="1613"/>
      <c r="O136" s="1655"/>
      <c r="P136" s="1655"/>
      <c r="Q136" s="1656"/>
      <c r="R136" s="1464"/>
      <c r="S136" s="1465"/>
      <c r="T136" s="1465"/>
      <c r="U136" s="1466"/>
    </row>
    <row r="137" spans="1:21" ht="18.75" customHeight="1">
      <c r="A137" s="68"/>
      <c r="B137" s="74"/>
      <c r="C137" s="1440" t="s">
        <v>255</v>
      </c>
      <c r="D137" s="1441"/>
      <c r="E137" s="1442"/>
      <c r="F137" s="1476">
        <f>様式05‐1の入力表③!F300</f>
        <v>0</v>
      </c>
      <c r="G137" s="1477"/>
      <c r="H137" s="1477"/>
      <c r="I137" s="1478"/>
      <c r="J137" s="1476">
        <f>様式05‐1の入力表③!F319</f>
        <v>0</v>
      </c>
      <c r="K137" s="1477"/>
      <c r="L137" s="1477"/>
      <c r="M137" s="1478"/>
      <c r="N137" s="1476">
        <f>様式05‐1の入力表③!F335</f>
        <v>0</v>
      </c>
      <c r="O137" s="1477"/>
      <c r="P137" s="1477"/>
      <c r="Q137" s="1528"/>
      <c r="R137" s="1643" t="s">
        <v>715</v>
      </c>
      <c r="S137" s="1644"/>
      <c r="T137" s="1644"/>
      <c r="U137" s="1645"/>
    </row>
    <row r="138" spans="1:21" ht="18.75" customHeight="1">
      <c r="A138" s="68"/>
      <c r="B138" s="74"/>
      <c r="C138" s="1471" t="s">
        <v>634</v>
      </c>
      <c r="D138" s="1471"/>
      <c r="E138" s="1471"/>
      <c r="F138" s="1476">
        <f>様式05‐1の入力表③!F348</f>
        <v>0</v>
      </c>
      <c r="G138" s="1477"/>
      <c r="H138" s="1477"/>
      <c r="I138" s="1478"/>
      <c r="J138" s="1476">
        <f>様式05‐1の入力表③!F357</f>
        <v>0</v>
      </c>
      <c r="K138" s="1477"/>
      <c r="L138" s="1477"/>
      <c r="M138" s="1478"/>
      <c r="N138" s="1476">
        <f>様式05‐1の入力表③!F366</f>
        <v>0</v>
      </c>
      <c r="O138" s="1477"/>
      <c r="P138" s="1477"/>
      <c r="Q138" s="1528"/>
      <c r="R138" s="1643" t="s">
        <v>715</v>
      </c>
      <c r="S138" s="1644"/>
      <c r="T138" s="1644"/>
      <c r="U138" s="1645"/>
    </row>
    <row r="139" spans="1:21" ht="18.75" customHeight="1">
      <c r="A139" s="68"/>
      <c r="B139" s="74"/>
      <c r="C139" s="1440" t="s">
        <v>252</v>
      </c>
      <c r="D139" s="1441"/>
      <c r="E139" s="1442"/>
      <c r="F139" s="1434">
        <f>SUM(F140:I146,F153:I164)</f>
        <v>0</v>
      </c>
      <c r="G139" s="1434"/>
      <c r="H139" s="1434"/>
      <c r="I139" s="1434"/>
      <c r="J139" s="1434">
        <f>SUM(J140:M146,J153:M164)</f>
        <v>0</v>
      </c>
      <c r="K139" s="1434"/>
      <c r="L139" s="1434"/>
      <c r="M139" s="1434"/>
      <c r="N139" s="1434">
        <f>SUM(N140:Q146,N153:Q164)</f>
        <v>0</v>
      </c>
      <c r="O139" s="1434"/>
      <c r="P139" s="1434"/>
      <c r="Q139" s="1434"/>
      <c r="R139" s="1464"/>
      <c r="S139" s="1465"/>
      <c r="T139" s="1465"/>
      <c r="U139" s="1466"/>
    </row>
    <row r="140" spans="1:21" ht="18.75" customHeight="1">
      <c r="A140" s="68"/>
      <c r="B140" s="74"/>
      <c r="C140" s="1646" t="s">
        <v>531</v>
      </c>
      <c r="D140" s="1647"/>
      <c r="E140" s="1648"/>
      <c r="F140" s="1598"/>
      <c r="G140" s="1598"/>
      <c r="H140" s="1598"/>
      <c r="I140" s="1598"/>
      <c r="J140" s="1598"/>
      <c r="K140" s="1598"/>
      <c r="L140" s="1598"/>
      <c r="M140" s="1598"/>
      <c r="N140" s="1598"/>
      <c r="O140" s="1598"/>
      <c r="P140" s="1598"/>
      <c r="Q140" s="1613"/>
      <c r="R140" s="1464"/>
      <c r="S140" s="1465"/>
      <c r="T140" s="1465"/>
      <c r="U140" s="1466"/>
    </row>
    <row r="141" spans="1:21" ht="18.75" customHeight="1">
      <c r="A141" s="68"/>
      <c r="B141" s="74"/>
      <c r="C141" s="1646" t="s">
        <v>532</v>
      </c>
      <c r="D141" s="1647"/>
      <c r="E141" s="1648"/>
      <c r="F141" s="1598"/>
      <c r="G141" s="1598"/>
      <c r="H141" s="1598"/>
      <c r="I141" s="1598"/>
      <c r="J141" s="1598"/>
      <c r="K141" s="1598"/>
      <c r="L141" s="1598"/>
      <c r="M141" s="1598"/>
      <c r="N141" s="1598"/>
      <c r="O141" s="1598"/>
      <c r="P141" s="1598"/>
      <c r="Q141" s="1613"/>
      <c r="R141" s="1464"/>
      <c r="S141" s="1465"/>
      <c r="T141" s="1465"/>
      <c r="U141" s="1466"/>
    </row>
    <row r="142" spans="1:21" ht="18.75" customHeight="1">
      <c r="A142" s="68"/>
      <c r="B142" s="74"/>
      <c r="C142" s="1646" t="s">
        <v>533</v>
      </c>
      <c r="D142" s="1647"/>
      <c r="E142" s="1648"/>
      <c r="F142" s="1598"/>
      <c r="G142" s="1598"/>
      <c r="H142" s="1598"/>
      <c r="I142" s="1598"/>
      <c r="J142" s="1598"/>
      <c r="K142" s="1598"/>
      <c r="L142" s="1598"/>
      <c r="M142" s="1598"/>
      <c r="N142" s="1598"/>
      <c r="O142" s="1598"/>
      <c r="P142" s="1598"/>
      <c r="Q142" s="1613"/>
      <c r="R142" s="1464"/>
      <c r="S142" s="1465"/>
      <c r="T142" s="1465"/>
      <c r="U142" s="1466"/>
    </row>
    <row r="143" spans="1:21" ht="18.75" customHeight="1">
      <c r="A143" s="68"/>
      <c r="B143" s="74"/>
      <c r="C143" s="1646" t="s">
        <v>534</v>
      </c>
      <c r="D143" s="1647"/>
      <c r="E143" s="1648"/>
      <c r="F143" s="1598"/>
      <c r="G143" s="1598"/>
      <c r="H143" s="1598"/>
      <c r="I143" s="1598"/>
      <c r="J143" s="1598"/>
      <c r="K143" s="1598"/>
      <c r="L143" s="1598"/>
      <c r="M143" s="1598"/>
      <c r="N143" s="1598"/>
      <c r="O143" s="1598"/>
      <c r="P143" s="1598"/>
      <c r="Q143" s="1613"/>
      <c r="R143" s="1464"/>
      <c r="S143" s="1465"/>
      <c r="T143" s="1465"/>
      <c r="U143" s="1466"/>
    </row>
    <row r="144" spans="1:21" ht="18.75" customHeight="1">
      <c r="A144" s="68"/>
      <c r="B144" s="74"/>
      <c r="C144" s="1646" t="s">
        <v>522</v>
      </c>
      <c r="D144" s="1647"/>
      <c r="E144" s="1648"/>
      <c r="F144" s="1598"/>
      <c r="G144" s="1598"/>
      <c r="H144" s="1598"/>
      <c r="I144" s="1598"/>
      <c r="J144" s="1598"/>
      <c r="K144" s="1598"/>
      <c r="L144" s="1598"/>
      <c r="M144" s="1598"/>
      <c r="N144" s="1598"/>
      <c r="O144" s="1598"/>
      <c r="P144" s="1598"/>
      <c r="Q144" s="1613"/>
      <c r="R144" s="1464"/>
      <c r="S144" s="1465"/>
      <c r="T144" s="1465"/>
      <c r="U144" s="1466"/>
    </row>
    <row r="145" spans="1:21" ht="18.75" customHeight="1">
      <c r="A145" s="68"/>
      <c r="B145" s="74"/>
      <c r="C145" s="1646" t="s">
        <v>523</v>
      </c>
      <c r="D145" s="1647"/>
      <c r="E145" s="1648"/>
      <c r="F145" s="1598"/>
      <c r="G145" s="1598"/>
      <c r="H145" s="1598"/>
      <c r="I145" s="1598"/>
      <c r="J145" s="1598"/>
      <c r="K145" s="1598"/>
      <c r="L145" s="1598"/>
      <c r="M145" s="1598"/>
      <c r="N145" s="1598"/>
      <c r="O145" s="1598"/>
      <c r="P145" s="1598"/>
      <c r="Q145" s="1613"/>
      <c r="R145" s="1464"/>
      <c r="S145" s="1465"/>
      <c r="T145" s="1465"/>
      <c r="U145" s="1466"/>
    </row>
    <row r="146" spans="1:21" ht="18.75" customHeight="1">
      <c r="A146" s="72"/>
      <c r="B146" s="75"/>
      <c r="C146" s="1646" t="s">
        <v>535</v>
      </c>
      <c r="D146" s="1647"/>
      <c r="E146" s="1648"/>
      <c r="F146" s="1598"/>
      <c r="G146" s="1598"/>
      <c r="H146" s="1598"/>
      <c r="I146" s="1598"/>
      <c r="J146" s="1598"/>
      <c r="K146" s="1598"/>
      <c r="L146" s="1598"/>
      <c r="M146" s="1598"/>
      <c r="N146" s="1598"/>
      <c r="O146" s="1598"/>
      <c r="P146" s="1598"/>
      <c r="Q146" s="1613"/>
      <c r="R146" s="1464"/>
      <c r="S146" s="1465"/>
      <c r="T146" s="1465"/>
      <c r="U146" s="1466"/>
    </row>
    <row r="147" spans="1:21" ht="21" customHeight="1">
      <c r="A147" s="6"/>
      <c r="B147" s="6"/>
      <c r="C147" s="6"/>
      <c r="D147" s="6"/>
      <c r="E147" s="6"/>
      <c r="F147" s="12"/>
      <c r="G147" s="12"/>
      <c r="H147" s="12"/>
      <c r="I147" s="12"/>
      <c r="J147" s="12"/>
      <c r="K147" s="12"/>
      <c r="L147" s="12"/>
      <c r="M147" s="12"/>
      <c r="N147" s="12"/>
      <c r="O147" s="12"/>
      <c r="P147" s="12"/>
      <c r="Q147" s="1454" t="s">
        <v>121</v>
      </c>
      <c r="R147" s="1454"/>
      <c r="S147" s="1454"/>
      <c r="T147" s="1454"/>
      <c r="U147" s="1454"/>
    </row>
    <row r="148" spans="1:21" ht="15.75">
      <c r="A148" s="1375" t="s">
        <v>457</v>
      </c>
      <c r="B148" s="1375"/>
      <c r="C148" s="1375"/>
      <c r="D148" s="1375"/>
      <c r="E148" s="1375"/>
      <c r="F148" s="1375"/>
      <c r="G148" s="1375"/>
      <c r="H148" s="1375"/>
      <c r="I148" s="1375"/>
      <c r="J148" s="1375"/>
      <c r="K148" s="1375"/>
      <c r="L148" s="1375"/>
      <c r="M148" s="1375"/>
      <c r="N148" s="1375"/>
      <c r="O148" s="1375"/>
      <c r="P148" s="1375"/>
      <c r="Q148" s="1375"/>
      <c r="R148" s="1375"/>
      <c r="S148" s="1375"/>
      <c r="T148" s="1375"/>
      <c r="U148" s="1375"/>
    </row>
    <row r="149" spans="1:21" ht="15.75">
      <c r="A149" s="5"/>
      <c r="B149" s="5"/>
      <c r="C149" s="5"/>
      <c r="D149" s="5"/>
      <c r="E149" s="5"/>
      <c r="F149" s="5"/>
      <c r="G149" s="5"/>
      <c r="H149" s="5"/>
      <c r="I149" s="5"/>
      <c r="J149" s="5"/>
      <c r="K149" s="5"/>
      <c r="L149" s="5"/>
      <c r="M149" s="5"/>
      <c r="N149" s="5"/>
      <c r="O149" s="5"/>
      <c r="P149" s="5"/>
      <c r="Q149" s="5"/>
      <c r="R149" s="5"/>
      <c r="S149" s="5"/>
      <c r="T149" s="5"/>
      <c r="U149" s="5"/>
    </row>
    <row r="150" spans="1:21" ht="27" customHeight="1">
      <c r="A150" s="1461" t="s">
        <v>335</v>
      </c>
      <c r="B150" s="1461"/>
      <c r="C150" s="1461"/>
      <c r="D150" s="1461"/>
      <c r="E150" s="5"/>
      <c r="F150" s="5"/>
      <c r="G150" s="5"/>
      <c r="H150" s="5"/>
      <c r="I150" s="5"/>
      <c r="J150" s="5"/>
      <c r="K150" s="5"/>
      <c r="L150" s="5"/>
      <c r="M150" s="5"/>
      <c r="N150" s="5"/>
      <c r="O150" s="5"/>
      <c r="P150" s="5"/>
      <c r="Q150" s="5"/>
      <c r="R150" s="5"/>
      <c r="S150" s="5"/>
      <c r="T150" s="5"/>
      <c r="U150" s="5"/>
    </row>
    <row r="151" spans="1:21" ht="27" customHeight="1" thickBot="1">
      <c r="A151" s="66"/>
      <c r="B151" s="66"/>
      <c r="C151" s="66"/>
      <c r="D151" s="5"/>
      <c r="E151" s="5"/>
      <c r="F151" s="5"/>
      <c r="G151" s="5"/>
      <c r="H151" s="5"/>
      <c r="I151" s="5"/>
      <c r="J151" s="5"/>
      <c r="K151" s="5"/>
      <c r="L151" s="5"/>
      <c r="M151" s="5"/>
      <c r="N151" s="5"/>
      <c r="O151" s="5"/>
      <c r="P151" s="5"/>
      <c r="Q151" s="5"/>
      <c r="R151" s="5"/>
      <c r="S151" s="5"/>
      <c r="T151" s="5"/>
      <c r="U151" s="5"/>
    </row>
    <row r="152" spans="1:21" ht="36" customHeight="1" thickBot="1">
      <c r="A152" s="1462" t="s">
        <v>410</v>
      </c>
      <c r="B152" s="1459"/>
      <c r="C152" s="1459"/>
      <c r="D152" s="1459"/>
      <c r="E152" s="1463"/>
      <c r="F152" s="1455" t="s">
        <v>1016</v>
      </c>
      <c r="G152" s="1456"/>
      <c r="H152" s="1456"/>
      <c r="I152" s="1470"/>
      <c r="J152" s="1455" t="s">
        <v>1017</v>
      </c>
      <c r="K152" s="1456"/>
      <c r="L152" s="1456"/>
      <c r="M152" s="1470"/>
      <c r="N152" s="1455" t="s">
        <v>1018</v>
      </c>
      <c r="O152" s="1456"/>
      <c r="P152" s="1456"/>
      <c r="Q152" s="1457"/>
      <c r="R152" s="1462" t="s">
        <v>635</v>
      </c>
      <c r="S152" s="1459"/>
      <c r="T152" s="1459"/>
      <c r="U152" s="1460"/>
    </row>
    <row r="153" spans="1:21" ht="18.75" customHeight="1">
      <c r="A153" s="68"/>
      <c r="B153" s="74"/>
      <c r="C153" s="1657" t="s">
        <v>536</v>
      </c>
      <c r="D153" s="1658"/>
      <c r="E153" s="1659"/>
      <c r="F153" s="1598"/>
      <c r="G153" s="1598"/>
      <c r="H153" s="1598"/>
      <c r="I153" s="1598"/>
      <c r="J153" s="1598"/>
      <c r="K153" s="1598"/>
      <c r="L153" s="1598"/>
      <c r="M153" s="1598"/>
      <c r="N153" s="1598"/>
      <c r="O153" s="1598"/>
      <c r="P153" s="1598"/>
      <c r="Q153" s="1613"/>
      <c r="R153" s="1464"/>
      <c r="S153" s="1465"/>
      <c r="T153" s="1465"/>
      <c r="U153" s="1466"/>
    </row>
    <row r="154" spans="1:21" ht="18.75" customHeight="1">
      <c r="A154" s="68"/>
      <c r="B154" s="74"/>
      <c r="C154" s="1646" t="s">
        <v>537</v>
      </c>
      <c r="D154" s="1647"/>
      <c r="E154" s="1648"/>
      <c r="F154" s="1598"/>
      <c r="G154" s="1598"/>
      <c r="H154" s="1598"/>
      <c r="I154" s="1598"/>
      <c r="J154" s="1598"/>
      <c r="K154" s="1598"/>
      <c r="L154" s="1598"/>
      <c r="M154" s="1598"/>
      <c r="N154" s="1598"/>
      <c r="O154" s="1598"/>
      <c r="P154" s="1598"/>
      <c r="Q154" s="1613"/>
      <c r="R154" s="1464"/>
      <c r="S154" s="1465"/>
      <c r="T154" s="1465"/>
      <c r="U154" s="1466"/>
    </row>
    <row r="155" spans="1:21" ht="18.75" customHeight="1">
      <c r="A155" s="68"/>
      <c r="B155" s="74"/>
      <c r="C155" s="1646" t="s">
        <v>538</v>
      </c>
      <c r="D155" s="1647"/>
      <c r="E155" s="1648"/>
      <c r="F155" s="1598"/>
      <c r="G155" s="1598"/>
      <c r="H155" s="1598"/>
      <c r="I155" s="1598"/>
      <c r="J155" s="1598"/>
      <c r="K155" s="1598"/>
      <c r="L155" s="1598"/>
      <c r="M155" s="1598"/>
      <c r="N155" s="1598"/>
      <c r="O155" s="1598"/>
      <c r="P155" s="1598"/>
      <c r="Q155" s="1613"/>
      <c r="R155" s="1464"/>
      <c r="S155" s="1465"/>
      <c r="T155" s="1465"/>
      <c r="U155" s="1466"/>
    </row>
    <row r="156" spans="1:21" ht="18.75" customHeight="1">
      <c r="A156" s="68"/>
      <c r="B156" s="74"/>
      <c r="C156" s="1646" t="s">
        <v>539</v>
      </c>
      <c r="D156" s="1647"/>
      <c r="E156" s="1648"/>
      <c r="F156" s="1598"/>
      <c r="G156" s="1598"/>
      <c r="H156" s="1598"/>
      <c r="I156" s="1598"/>
      <c r="J156" s="1598"/>
      <c r="K156" s="1598"/>
      <c r="L156" s="1598"/>
      <c r="M156" s="1598"/>
      <c r="N156" s="1598"/>
      <c r="O156" s="1598"/>
      <c r="P156" s="1598"/>
      <c r="Q156" s="1613"/>
      <c r="R156" s="1464"/>
      <c r="S156" s="1465"/>
      <c r="T156" s="1465"/>
      <c r="U156" s="1466"/>
    </row>
    <row r="157" spans="1:21" ht="18.75" customHeight="1">
      <c r="A157" s="68"/>
      <c r="B157" s="74"/>
      <c r="C157" s="1646" t="s">
        <v>251</v>
      </c>
      <c r="D157" s="1647"/>
      <c r="E157" s="1648"/>
      <c r="F157" s="1598"/>
      <c r="G157" s="1598"/>
      <c r="H157" s="1598"/>
      <c r="I157" s="1598"/>
      <c r="J157" s="1598"/>
      <c r="K157" s="1598"/>
      <c r="L157" s="1598"/>
      <c r="M157" s="1598"/>
      <c r="N157" s="1598"/>
      <c r="O157" s="1598"/>
      <c r="P157" s="1598"/>
      <c r="Q157" s="1613"/>
      <c r="R157" s="1464"/>
      <c r="S157" s="1465"/>
      <c r="T157" s="1465"/>
      <c r="U157" s="1466"/>
    </row>
    <row r="158" spans="1:21" ht="18.75" customHeight="1">
      <c r="A158" s="68"/>
      <c r="B158" s="74"/>
      <c r="C158" s="1646" t="s">
        <v>525</v>
      </c>
      <c r="D158" s="1647"/>
      <c r="E158" s="1648"/>
      <c r="F158" s="1598"/>
      <c r="G158" s="1598"/>
      <c r="H158" s="1598"/>
      <c r="I158" s="1598"/>
      <c r="J158" s="1598"/>
      <c r="K158" s="1598"/>
      <c r="L158" s="1598"/>
      <c r="M158" s="1598"/>
      <c r="N158" s="1598"/>
      <c r="O158" s="1598"/>
      <c r="P158" s="1598"/>
      <c r="Q158" s="1613"/>
      <c r="R158" s="1464"/>
      <c r="S158" s="1465"/>
      <c r="T158" s="1465"/>
      <c r="U158" s="1466"/>
    </row>
    <row r="159" spans="1:21" ht="18.75" customHeight="1">
      <c r="A159" s="68"/>
      <c r="B159" s="74"/>
      <c r="C159" s="1646" t="s">
        <v>540</v>
      </c>
      <c r="D159" s="1647"/>
      <c r="E159" s="1648"/>
      <c r="F159" s="1598"/>
      <c r="G159" s="1598"/>
      <c r="H159" s="1598"/>
      <c r="I159" s="1598"/>
      <c r="J159" s="1598"/>
      <c r="K159" s="1598"/>
      <c r="L159" s="1598"/>
      <c r="M159" s="1598"/>
      <c r="N159" s="1598"/>
      <c r="O159" s="1598"/>
      <c r="P159" s="1598"/>
      <c r="Q159" s="1613"/>
      <c r="R159" s="1464"/>
      <c r="S159" s="1465"/>
      <c r="T159" s="1465"/>
      <c r="U159" s="1466"/>
    </row>
    <row r="160" spans="1:21" ht="18.75" customHeight="1">
      <c r="A160" s="68"/>
      <c r="B160" s="74"/>
      <c r="C160" s="1646" t="s">
        <v>541</v>
      </c>
      <c r="D160" s="1647"/>
      <c r="E160" s="1648"/>
      <c r="F160" s="1598"/>
      <c r="G160" s="1598"/>
      <c r="H160" s="1598"/>
      <c r="I160" s="1598"/>
      <c r="J160" s="1598"/>
      <c r="K160" s="1598"/>
      <c r="L160" s="1598"/>
      <c r="M160" s="1598"/>
      <c r="N160" s="1598"/>
      <c r="O160" s="1598"/>
      <c r="P160" s="1598"/>
      <c r="Q160" s="1613"/>
      <c r="R160" s="1464"/>
      <c r="S160" s="1465"/>
      <c r="T160" s="1465"/>
      <c r="U160" s="1466"/>
    </row>
    <row r="161" spans="1:21" ht="18.75" customHeight="1">
      <c r="A161" s="68"/>
      <c r="B161" s="74"/>
      <c r="C161" s="1646" t="s">
        <v>542</v>
      </c>
      <c r="D161" s="1647"/>
      <c r="E161" s="1648"/>
      <c r="F161" s="1598"/>
      <c r="G161" s="1598"/>
      <c r="H161" s="1598"/>
      <c r="I161" s="1598"/>
      <c r="J161" s="1598"/>
      <c r="K161" s="1598"/>
      <c r="L161" s="1598"/>
      <c r="M161" s="1598"/>
      <c r="N161" s="1598"/>
      <c r="O161" s="1598"/>
      <c r="P161" s="1598"/>
      <c r="Q161" s="1613"/>
      <c r="R161" s="1464"/>
      <c r="S161" s="1465"/>
      <c r="T161" s="1465"/>
      <c r="U161" s="1466"/>
    </row>
    <row r="162" spans="1:21" ht="18.75" customHeight="1">
      <c r="A162" s="68"/>
      <c r="B162" s="74"/>
      <c r="C162" s="1646" t="s">
        <v>543</v>
      </c>
      <c r="D162" s="1647"/>
      <c r="E162" s="1648"/>
      <c r="F162" s="1598"/>
      <c r="G162" s="1598"/>
      <c r="H162" s="1598"/>
      <c r="I162" s="1598"/>
      <c r="J162" s="1598"/>
      <c r="K162" s="1598"/>
      <c r="L162" s="1598"/>
      <c r="M162" s="1598"/>
      <c r="N162" s="1598"/>
      <c r="O162" s="1598"/>
      <c r="P162" s="1598"/>
      <c r="Q162" s="1613"/>
      <c r="R162" s="1464"/>
      <c r="S162" s="1465"/>
      <c r="T162" s="1465"/>
      <c r="U162" s="1466"/>
    </row>
    <row r="163" spans="1:21" ht="18.75" customHeight="1">
      <c r="A163" s="68"/>
      <c r="B163" s="74"/>
      <c r="C163" s="1646" t="s">
        <v>544</v>
      </c>
      <c r="D163" s="1647"/>
      <c r="E163" s="1648"/>
      <c r="F163" s="1598"/>
      <c r="G163" s="1598"/>
      <c r="H163" s="1598"/>
      <c r="I163" s="1598"/>
      <c r="J163" s="1598"/>
      <c r="K163" s="1598"/>
      <c r="L163" s="1598"/>
      <c r="M163" s="1598"/>
      <c r="N163" s="1598"/>
      <c r="O163" s="1598"/>
      <c r="P163" s="1598"/>
      <c r="Q163" s="1613"/>
      <c r="R163" s="1464"/>
      <c r="S163" s="1465"/>
      <c r="T163" s="1465"/>
      <c r="U163" s="1466"/>
    </row>
    <row r="164" spans="1:21" ht="54" customHeight="1">
      <c r="A164" s="68"/>
      <c r="B164" s="74"/>
      <c r="C164" s="1652" t="s">
        <v>551</v>
      </c>
      <c r="D164" s="1653"/>
      <c r="E164" s="1654"/>
      <c r="F164" s="1598"/>
      <c r="G164" s="1598"/>
      <c r="H164" s="1598"/>
      <c r="I164" s="1598"/>
      <c r="J164" s="1598"/>
      <c r="K164" s="1598"/>
      <c r="L164" s="1598"/>
      <c r="M164" s="1598"/>
      <c r="N164" s="1598"/>
      <c r="O164" s="1598"/>
      <c r="P164" s="1598"/>
      <c r="Q164" s="1613"/>
      <c r="R164" s="1464"/>
      <c r="S164" s="1465"/>
      <c r="T164" s="1465"/>
      <c r="U164" s="1466"/>
    </row>
    <row r="165" spans="1:21" ht="18.75" customHeight="1">
      <c r="A165" s="68"/>
      <c r="B165" s="74"/>
      <c r="C165" s="1452" t="s">
        <v>240</v>
      </c>
      <c r="D165" s="1452"/>
      <c r="E165" s="1452"/>
      <c r="F165" s="1598"/>
      <c r="G165" s="1598"/>
      <c r="H165" s="1598"/>
      <c r="I165" s="1598"/>
      <c r="J165" s="1598"/>
      <c r="K165" s="1598"/>
      <c r="L165" s="1598"/>
      <c r="M165" s="1598"/>
      <c r="N165" s="1598"/>
      <c r="O165" s="1598"/>
      <c r="P165" s="1598"/>
      <c r="Q165" s="1613"/>
      <c r="R165" s="1464"/>
      <c r="S165" s="1465"/>
      <c r="T165" s="1465"/>
      <c r="U165" s="1466"/>
    </row>
    <row r="166" spans="1:21" ht="18.75" customHeight="1">
      <c r="A166" s="68"/>
      <c r="B166" s="74"/>
      <c r="C166" s="1452" t="s">
        <v>239</v>
      </c>
      <c r="D166" s="1452"/>
      <c r="E166" s="1452"/>
      <c r="F166" s="1598"/>
      <c r="G166" s="1598"/>
      <c r="H166" s="1598"/>
      <c r="I166" s="1598"/>
      <c r="J166" s="1598"/>
      <c r="K166" s="1598"/>
      <c r="L166" s="1598"/>
      <c r="M166" s="1598"/>
      <c r="N166" s="1598"/>
      <c r="O166" s="1598"/>
      <c r="P166" s="1598"/>
      <c r="Q166" s="1613"/>
      <c r="R166" s="1464"/>
      <c r="S166" s="1465"/>
      <c r="T166" s="1465"/>
      <c r="U166" s="1466"/>
    </row>
    <row r="167" spans="1:21" ht="18.75" customHeight="1">
      <c r="A167" s="68"/>
      <c r="B167" s="74"/>
      <c r="C167" s="1452" t="s">
        <v>238</v>
      </c>
      <c r="D167" s="1452"/>
      <c r="E167" s="1452"/>
      <c r="F167" s="1434">
        <f>SUM(F168:I169)</f>
        <v>0</v>
      </c>
      <c r="G167" s="1434"/>
      <c r="H167" s="1434"/>
      <c r="I167" s="1434"/>
      <c r="J167" s="1434">
        <f>SUM(J168:M169)</f>
        <v>0</v>
      </c>
      <c r="K167" s="1434"/>
      <c r="L167" s="1434"/>
      <c r="M167" s="1434"/>
      <c r="N167" s="1434">
        <f>SUM(N168:Q169)</f>
        <v>0</v>
      </c>
      <c r="O167" s="1434"/>
      <c r="P167" s="1434"/>
      <c r="Q167" s="1434"/>
      <c r="R167" s="1464"/>
      <c r="S167" s="1465"/>
      <c r="T167" s="1465"/>
      <c r="U167" s="1466"/>
    </row>
    <row r="168" spans="1:21" ht="18.75" customHeight="1">
      <c r="A168" s="68"/>
      <c r="B168" s="74"/>
      <c r="C168" s="1660" t="s">
        <v>545</v>
      </c>
      <c r="D168" s="1661"/>
      <c r="E168" s="1662"/>
      <c r="F168" s="1598"/>
      <c r="G168" s="1598"/>
      <c r="H168" s="1598"/>
      <c r="I168" s="1598"/>
      <c r="J168" s="1598"/>
      <c r="K168" s="1598"/>
      <c r="L168" s="1598"/>
      <c r="M168" s="1598"/>
      <c r="N168" s="1598"/>
      <c r="O168" s="1598"/>
      <c r="P168" s="1598"/>
      <c r="Q168" s="1613"/>
      <c r="R168" s="1464"/>
      <c r="S168" s="1465"/>
      <c r="T168" s="1465"/>
      <c r="U168" s="1466"/>
    </row>
    <row r="169" spans="1:21" ht="54" customHeight="1">
      <c r="A169" s="68"/>
      <c r="B169" s="74"/>
      <c r="C169" s="1619" t="s">
        <v>551</v>
      </c>
      <c r="D169" s="1620"/>
      <c r="E169" s="1621"/>
      <c r="F169" s="1598"/>
      <c r="G169" s="1598"/>
      <c r="H169" s="1598"/>
      <c r="I169" s="1598"/>
      <c r="J169" s="1598"/>
      <c r="K169" s="1598"/>
      <c r="L169" s="1598"/>
      <c r="M169" s="1598"/>
      <c r="N169" s="1598"/>
      <c r="O169" s="1598"/>
      <c r="P169" s="1598"/>
      <c r="Q169" s="1613"/>
      <c r="R169" s="1464"/>
      <c r="S169" s="1465"/>
      <c r="T169" s="1465"/>
      <c r="U169" s="1466"/>
    </row>
    <row r="170" spans="1:21" ht="18.75" customHeight="1">
      <c r="A170" s="68"/>
      <c r="B170" s="74"/>
      <c r="C170" s="1663" t="s">
        <v>237</v>
      </c>
      <c r="D170" s="1664"/>
      <c r="E170" s="1665"/>
      <c r="F170" s="1434">
        <f>SUM(F171:I172,F175:I176)</f>
        <v>0</v>
      </c>
      <c r="G170" s="1434"/>
      <c r="H170" s="1434"/>
      <c r="I170" s="1434"/>
      <c r="J170" s="1434">
        <f>SUM(J171:M172,J175:M176)</f>
        <v>0</v>
      </c>
      <c r="K170" s="1434"/>
      <c r="L170" s="1434"/>
      <c r="M170" s="1434"/>
      <c r="N170" s="1434">
        <f>SUM(N171:Q172,N175:Q176)</f>
        <v>0</v>
      </c>
      <c r="O170" s="1434"/>
      <c r="P170" s="1434"/>
      <c r="Q170" s="1434"/>
      <c r="R170" s="1464"/>
      <c r="S170" s="1465"/>
      <c r="T170" s="1465"/>
      <c r="U170" s="1466"/>
    </row>
    <row r="171" spans="1:21" ht="18.75" customHeight="1">
      <c r="A171" s="68"/>
      <c r="B171" s="74"/>
      <c r="C171" s="1616" t="s">
        <v>546</v>
      </c>
      <c r="D171" s="1617"/>
      <c r="E171" s="1618"/>
      <c r="F171" s="1598"/>
      <c r="G171" s="1598"/>
      <c r="H171" s="1598"/>
      <c r="I171" s="1598"/>
      <c r="J171" s="1598"/>
      <c r="K171" s="1598"/>
      <c r="L171" s="1598"/>
      <c r="M171" s="1598"/>
      <c r="N171" s="1598"/>
      <c r="O171" s="1598"/>
      <c r="P171" s="1598"/>
      <c r="Q171" s="1613"/>
      <c r="R171" s="1464"/>
      <c r="S171" s="1465"/>
      <c r="T171" s="1465"/>
      <c r="U171" s="1466"/>
    </row>
    <row r="172" spans="1:21" ht="18.75" customHeight="1">
      <c r="A172" s="68"/>
      <c r="B172" s="74"/>
      <c r="C172" s="1616" t="s">
        <v>547</v>
      </c>
      <c r="D172" s="1617"/>
      <c r="E172" s="1618"/>
      <c r="F172" s="1434">
        <f>SUM(F173:I174)</f>
        <v>0</v>
      </c>
      <c r="G172" s="1434"/>
      <c r="H172" s="1434"/>
      <c r="I172" s="1434"/>
      <c r="J172" s="1434">
        <f>SUM(J173:M174)</f>
        <v>0</v>
      </c>
      <c r="K172" s="1434"/>
      <c r="L172" s="1434"/>
      <c r="M172" s="1434"/>
      <c r="N172" s="1434">
        <f>SUM(N173:Q174)</f>
        <v>0</v>
      </c>
      <c r="O172" s="1434"/>
      <c r="P172" s="1434"/>
      <c r="Q172" s="1434"/>
      <c r="R172" s="1464"/>
      <c r="S172" s="1465"/>
      <c r="T172" s="1465"/>
      <c r="U172" s="1466"/>
    </row>
    <row r="173" spans="1:21" ht="18.75" customHeight="1">
      <c r="A173" s="68"/>
      <c r="B173" s="74"/>
      <c r="C173" s="1646" t="s">
        <v>548</v>
      </c>
      <c r="D173" s="1647"/>
      <c r="E173" s="1648"/>
      <c r="F173" s="1598"/>
      <c r="G173" s="1598"/>
      <c r="H173" s="1598"/>
      <c r="I173" s="1598"/>
      <c r="J173" s="1598"/>
      <c r="K173" s="1598"/>
      <c r="L173" s="1598"/>
      <c r="M173" s="1598"/>
      <c r="N173" s="1598"/>
      <c r="O173" s="1598"/>
      <c r="P173" s="1598"/>
      <c r="Q173" s="1613"/>
      <c r="R173" s="1464"/>
      <c r="S173" s="1465"/>
      <c r="T173" s="1465"/>
      <c r="U173" s="1466"/>
    </row>
    <row r="174" spans="1:21" ht="54" customHeight="1">
      <c r="A174" s="68"/>
      <c r="B174" s="74"/>
      <c r="C174" s="1666" t="s">
        <v>552</v>
      </c>
      <c r="D174" s="1667"/>
      <c r="E174" s="1668"/>
      <c r="F174" s="1598"/>
      <c r="G174" s="1598"/>
      <c r="H174" s="1598"/>
      <c r="I174" s="1598"/>
      <c r="J174" s="1598"/>
      <c r="K174" s="1598"/>
      <c r="L174" s="1598"/>
      <c r="M174" s="1598"/>
      <c r="N174" s="1598"/>
      <c r="O174" s="1598"/>
      <c r="P174" s="1598"/>
      <c r="Q174" s="1613"/>
      <c r="R174" s="1464"/>
      <c r="S174" s="1465"/>
      <c r="T174" s="1465"/>
      <c r="U174" s="1466"/>
    </row>
    <row r="175" spans="1:21" ht="18.75" customHeight="1">
      <c r="A175" s="68"/>
      <c r="B175" s="74"/>
      <c r="C175" s="1616" t="s">
        <v>549</v>
      </c>
      <c r="D175" s="1617"/>
      <c r="E175" s="1618"/>
      <c r="F175" s="1598"/>
      <c r="G175" s="1598"/>
      <c r="H175" s="1598"/>
      <c r="I175" s="1598"/>
      <c r="J175" s="1598"/>
      <c r="K175" s="1598"/>
      <c r="L175" s="1598"/>
      <c r="M175" s="1598"/>
      <c r="N175" s="1598"/>
      <c r="O175" s="1598"/>
      <c r="P175" s="1598"/>
      <c r="Q175" s="1613"/>
      <c r="R175" s="1464"/>
      <c r="S175" s="1465"/>
      <c r="T175" s="1465"/>
      <c r="U175" s="1466"/>
    </row>
    <row r="176" spans="1:21" ht="18.75" customHeight="1">
      <c r="A176" s="68"/>
      <c r="B176" s="74"/>
      <c r="C176" s="1616" t="s">
        <v>550</v>
      </c>
      <c r="D176" s="1617"/>
      <c r="E176" s="1618"/>
      <c r="F176" s="1598"/>
      <c r="G176" s="1598"/>
      <c r="H176" s="1598"/>
      <c r="I176" s="1598"/>
      <c r="J176" s="1598"/>
      <c r="K176" s="1598"/>
      <c r="L176" s="1598"/>
      <c r="M176" s="1598"/>
      <c r="N176" s="1598"/>
      <c r="O176" s="1598"/>
      <c r="P176" s="1598"/>
      <c r="Q176" s="1613"/>
      <c r="R176" s="1464"/>
      <c r="S176" s="1465"/>
      <c r="T176" s="1465"/>
      <c r="U176" s="1466"/>
    </row>
    <row r="177" spans="1:21" ht="30" customHeight="1">
      <c r="A177" s="68"/>
      <c r="B177" s="1451" t="s">
        <v>884</v>
      </c>
      <c r="C177" s="1452"/>
      <c r="D177" s="1452"/>
      <c r="E177" s="1452"/>
      <c r="F177" s="1434">
        <f>F178+F179+F191+F192+F193</f>
        <v>0</v>
      </c>
      <c r="G177" s="1434"/>
      <c r="H177" s="1434"/>
      <c r="I177" s="1434"/>
      <c r="J177" s="1434">
        <f>J178+J179+J191+J192+J193</f>
        <v>0</v>
      </c>
      <c r="K177" s="1434"/>
      <c r="L177" s="1434"/>
      <c r="M177" s="1434"/>
      <c r="N177" s="1434">
        <f>N178+N179+N191+N192+N193</f>
        <v>0</v>
      </c>
      <c r="O177" s="1434"/>
      <c r="P177" s="1434"/>
      <c r="Q177" s="1434"/>
      <c r="R177" s="1464"/>
      <c r="S177" s="1465"/>
      <c r="T177" s="1465"/>
      <c r="U177" s="1466"/>
    </row>
    <row r="178" spans="1:21" ht="18.75" customHeight="1">
      <c r="A178" s="68"/>
      <c r="B178" s="74"/>
      <c r="C178" s="1675" t="s">
        <v>560</v>
      </c>
      <c r="D178" s="1676"/>
      <c r="E178" s="1676"/>
      <c r="F178" s="1598"/>
      <c r="G178" s="1598"/>
      <c r="H178" s="1598"/>
      <c r="I178" s="1598"/>
      <c r="J178" s="1598"/>
      <c r="K178" s="1598"/>
      <c r="L178" s="1598"/>
      <c r="M178" s="1598"/>
      <c r="N178" s="1598"/>
      <c r="O178" s="1598"/>
      <c r="P178" s="1598"/>
      <c r="Q178" s="1613"/>
      <c r="R178" s="1464"/>
      <c r="S178" s="1465"/>
      <c r="T178" s="1465"/>
      <c r="U178" s="1466"/>
    </row>
    <row r="179" spans="1:21" ht="18.75" customHeight="1">
      <c r="A179" s="68"/>
      <c r="B179" s="74"/>
      <c r="C179" s="1669" t="s">
        <v>561</v>
      </c>
      <c r="D179" s="1670"/>
      <c r="E179" s="1671"/>
      <c r="F179" s="1434">
        <f>SUM(F180:I183,F190)</f>
        <v>0</v>
      </c>
      <c r="G179" s="1434"/>
      <c r="H179" s="1434"/>
      <c r="I179" s="1434"/>
      <c r="J179" s="1434">
        <f>SUM(J180:M183,J190)</f>
        <v>0</v>
      </c>
      <c r="K179" s="1434"/>
      <c r="L179" s="1434"/>
      <c r="M179" s="1434"/>
      <c r="N179" s="1434">
        <f>SUM(N180:Q183,N190)</f>
        <v>0</v>
      </c>
      <c r="O179" s="1434"/>
      <c r="P179" s="1434"/>
      <c r="Q179" s="1434"/>
      <c r="R179" s="1464"/>
      <c r="S179" s="1465"/>
      <c r="T179" s="1465"/>
      <c r="U179" s="1466"/>
    </row>
    <row r="180" spans="1:21" ht="18.75" customHeight="1">
      <c r="A180" s="68"/>
      <c r="B180" s="74"/>
      <c r="C180" s="1672" t="s">
        <v>562</v>
      </c>
      <c r="D180" s="1673"/>
      <c r="E180" s="1674"/>
      <c r="F180" s="1598"/>
      <c r="G180" s="1598"/>
      <c r="H180" s="1598"/>
      <c r="I180" s="1598"/>
      <c r="J180" s="1598"/>
      <c r="K180" s="1598"/>
      <c r="L180" s="1598"/>
      <c r="M180" s="1598"/>
      <c r="N180" s="1598"/>
      <c r="O180" s="1598"/>
      <c r="P180" s="1598"/>
      <c r="Q180" s="1613"/>
      <c r="R180" s="1464"/>
      <c r="S180" s="1465"/>
      <c r="T180" s="1465"/>
      <c r="U180" s="1466"/>
    </row>
    <row r="181" spans="1:21" ht="18.75" customHeight="1">
      <c r="A181" s="68"/>
      <c r="B181" s="74"/>
      <c r="C181" s="1672" t="s">
        <v>563</v>
      </c>
      <c r="D181" s="1673"/>
      <c r="E181" s="1674"/>
      <c r="F181" s="1598"/>
      <c r="G181" s="1598"/>
      <c r="H181" s="1598"/>
      <c r="I181" s="1598"/>
      <c r="J181" s="1598"/>
      <c r="K181" s="1598"/>
      <c r="L181" s="1598"/>
      <c r="M181" s="1598"/>
      <c r="N181" s="1598"/>
      <c r="O181" s="1598"/>
      <c r="P181" s="1598"/>
      <c r="Q181" s="1613"/>
      <c r="R181" s="1464"/>
      <c r="S181" s="1465"/>
      <c r="T181" s="1465"/>
      <c r="U181" s="1466"/>
    </row>
    <row r="182" spans="1:21" ht="18.75" customHeight="1">
      <c r="A182" s="68"/>
      <c r="B182" s="74"/>
      <c r="C182" s="1672" t="s">
        <v>564</v>
      </c>
      <c r="D182" s="1673"/>
      <c r="E182" s="1674"/>
      <c r="F182" s="1598"/>
      <c r="G182" s="1598"/>
      <c r="H182" s="1598"/>
      <c r="I182" s="1598"/>
      <c r="J182" s="1598"/>
      <c r="K182" s="1598"/>
      <c r="L182" s="1598"/>
      <c r="M182" s="1598"/>
      <c r="N182" s="1598"/>
      <c r="O182" s="1598"/>
      <c r="P182" s="1598"/>
      <c r="Q182" s="1613"/>
      <c r="R182" s="1464"/>
      <c r="S182" s="1465"/>
      <c r="T182" s="1465"/>
      <c r="U182" s="1466"/>
    </row>
    <row r="183" spans="1:21" ht="18.75" customHeight="1">
      <c r="A183" s="72"/>
      <c r="B183" s="75"/>
      <c r="C183" s="1672" t="s">
        <v>565</v>
      </c>
      <c r="D183" s="1673"/>
      <c r="E183" s="1674"/>
      <c r="F183" s="1598"/>
      <c r="G183" s="1598"/>
      <c r="H183" s="1598"/>
      <c r="I183" s="1598"/>
      <c r="J183" s="1598"/>
      <c r="K183" s="1598"/>
      <c r="L183" s="1598"/>
      <c r="M183" s="1598"/>
      <c r="N183" s="1598"/>
      <c r="O183" s="1598"/>
      <c r="P183" s="1598"/>
      <c r="Q183" s="1613"/>
      <c r="R183" s="1464"/>
      <c r="S183" s="1465"/>
      <c r="T183" s="1465"/>
      <c r="U183" s="1466"/>
    </row>
    <row r="184" spans="1:21" ht="21" customHeight="1">
      <c r="A184" s="6"/>
      <c r="B184" s="6"/>
      <c r="C184" s="6"/>
      <c r="D184" s="6"/>
      <c r="E184" s="6"/>
      <c r="F184" s="12"/>
      <c r="G184" s="12"/>
      <c r="H184" s="12"/>
      <c r="I184" s="12"/>
      <c r="J184" s="12"/>
      <c r="K184" s="12"/>
      <c r="L184" s="12"/>
      <c r="M184" s="12"/>
      <c r="N184" s="12"/>
      <c r="O184" s="12"/>
      <c r="P184" s="12"/>
      <c r="Q184" s="1454" t="s">
        <v>121</v>
      </c>
      <c r="R184" s="1454"/>
      <c r="S184" s="1454"/>
      <c r="T184" s="1454"/>
      <c r="U184" s="1454"/>
    </row>
    <row r="185" spans="1:21" ht="15.75">
      <c r="A185" s="1375" t="s">
        <v>457</v>
      </c>
      <c r="B185" s="1375"/>
      <c r="C185" s="1375"/>
      <c r="D185" s="1375"/>
      <c r="E185" s="1375"/>
      <c r="F185" s="1375"/>
      <c r="G185" s="1375"/>
      <c r="H185" s="1375"/>
      <c r="I185" s="1375"/>
      <c r="J185" s="1375"/>
      <c r="K185" s="1375"/>
      <c r="L185" s="1375"/>
      <c r="M185" s="1375"/>
      <c r="N185" s="1375"/>
      <c r="O185" s="1375"/>
      <c r="P185" s="1375"/>
      <c r="Q185" s="1375"/>
      <c r="R185" s="1375"/>
      <c r="S185" s="1375"/>
      <c r="T185" s="1375"/>
      <c r="U185" s="1375"/>
    </row>
    <row r="186" spans="1:21" ht="15.75">
      <c r="A186" s="5"/>
      <c r="B186" s="5"/>
      <c r="C186" s="5"/>
      <c r="D186" s="5"/>
      <c r="E186" s="5"/>
      <c r="F186" s="5"/>
      <c r="G186" s="5"/>
      <c r="H186" s="5"/>
      <c r="I186" s="5"/>
      <c r="J186" s="5"/>
      <c r="K186" s="5"/>
      <c r="L186" s="5"/>
      <c r="M186" s="5"/>
      <c r="N186" s="5"/>
      <c r="O186" s="5"/>
      <c r="P186" s="5"/>
      <c r="Q186" s="5"/>
      <c r="R186" s="5"/>
      <c r="S186" s="5"/>
      <c r="T186" s="5"/>
      <c r="U186" s="5"/>
    </row>
    <row r="187" spans="1:21" ht="27" customHeight="1">
      <c r="A187" s="1461" t="s">
        <v>335</v>
      </c>
      <c r="B187" s="1461"/>
      <c r="C187" s="1461"/>
      <c r="D187" s="1461"/>
      <c r="E187" s="5"/>
      <c r="F187" s="5"/>
      <c r="G187" s="5"/>
      <c r="H187" s="5"/>
      <c r="I187" s="5"/>
      <c r="J187" s="5"/>
      <c r="K187" s="5"/>
      <c r="L187" s="5"/>
      <c r="M187" s="5"/>
      <c r="N187" s="5"/>
      <c r="O187" s="5"/>
      <c r="P187" s="5"/>
      <c r="Q187" s="5"/>
      <c r="R187" s="5"/>
      <c r="S187" s="5"/>
      <c r="T187" s="5"/>
      <c r="U187" s="5"/>
    </row>
    <row r="188" spans="1:21" ht="27" customHeight="1" thickBot="1">
      <c r="A188" s="66"/>
      <c r="B188" s="66"/>
      <c r="C188" s="66"/>
      <c r="D188" s="5"/>
      <c r="E188" s="5"/>
      <c r="F188" s="5"/>
      <c r="G188" s="5"/>
      <c r="H188" s="5"/>
      <c r="I188" s="5"/>
      <c r="J188" s="5"/>
      <c r="K188" s="5"/>
      <c r="L188" s="5"/>
      <c r="M188" s="5"/>
      <c r="N188" s="5"/>
      <c r="O188" s="5"/>
      <c r="P188" s="5"/>
      <c r="Q188" s="5"/>
      <c r="R188" s="5"/>
      <c r="S188" s="5"/>
      <c r="T188" s="5"/>
      <c r="U188" s="5"/>
    </row>
    <row r="189" spans="1:21" ht="36" customHeight="1" thickBot="1">
      <c r="A189" s="1462" t="s">
        <v>410</v>
      </c>
      <c r="B189" s="1459"/>
      <c r="C189" s="1459"/>
      <c r="D189" s="1459"/>
      <c r="E189" s="1463"/>
      <c r="F189" s="1455" t="s">
        <v>1016</v>
      </c>
      <c r="G189" s="1456"/>
      <c r="H189" s="1456"/>
      <c r="I189" s="1470"/>
      <c r="J189" s="1455" t="s">
        <v>1017</v>
      </c>
      <c r="K189" s="1456"/>
      <c r="L189" s="1456"/>
      <c r="M189" s="1470"/>
      <c r="N189" s="1455" t="s">
        <v>1018</v>
      </c>
      <c r="O189" s="1456"/>
      <c r="P189" s="1456"/>
      <c r="Q189" s="1457"/>
      <c r="R189" s="1462" t="s">
        <v>635</v>
      </c>
      <c r="S189" s="1459"/>
      <c r="T189" s="1459"/>
      <c r="U189" s="1460"/>
    </row>
    <row r="190" spans="1:21" ht="54" customHeight="1">
      <c r="A190" s="68"/>
      <c r="B190" s="74"/>
      <c r="C190" s="1678" t="s">
        <v>568</v>
      </c>
      <c r="D190" s="1679"/>
      <c r="E190" s="1680"/>
      <c r="F190" s="1598"/>
      <c r="G190" s="1598"/>
      <c r="H190" s="1598"/>
      <c r="I190" s="1598"/>
      <c r="J190" s="1598"/>
      <c r="K190" s="1598"/>
      <c r="L190" s="1598"/>
      <c r="M190" s="1598"/>
      <c r="N190" s="1598"/>
      <c r="O190" s="1598"/>
      <c r="P190" s="1598"/>
      <c r="Q190" s="1613"/>
      <c r="R190" s="1464"/>
      <c r="S190" s="1465"/>
      <c r="T190" s="1465"/>
      <c r="U190" s="1466"/>
    </row>
    <row r="191" spans="1:21" ht="18.75" customHeight="1">
      <c r="A191" s="68"/>
      <c r="B191" s="74"/>
      <c r="C191" s="1677" t="s">
        <v>566</v>
      </c>
      <c r="D191" s="1677"/>
      <c r="E191" s="1669"/>
      <c r="F191" s="1598"/>
      <c r="G191" s="1598"/>
      <c r="H191" s="1598"/>
      <c r="I191" s="1598"/>
      <c r="J191" s="1598"/>
      <c r="K191" s="1598"/>
      <c r="L191" s="1598"/>
      <c r="M191" s="1598"/>
      <c r="N191" s="1598"/>
      <c r="O191" s="1598"/>
      <c r="P191" s="1598"/>
      <c r="Q191" s="1613"/>
      <c r="R191" s="1464"/>
      <c r="S191" s="1465"/>
      <c r="T191" s="1465"/>
      <c r="U191" s="1466"/>
    </row>
    <row r="192" spans="1:21" ht="18.75" customHeight="1">
      <c r="A192" s="68"/>
      <c r="B192" s="74"/>
      <c r="C192" s="1677" t="s">
        <v>567</v>
      </c>
      <c r="D192" s="1677"/>
      <c r="E192" s="1669"/>
      <c r="F192" s="1598"/>
      <c r="G192" s="1598"/>
      <c r="H192" s="1598"/>
      <c r="I192" s="1598"/>
      <c r="J192" s="1598"/>
      <c r="K192" s="1598"/>
      <c r="L192" s="1598"/>
      <c r="M192" s="1598"/>
      <c r="N192" s="1598"/>
      <c r="O192" s="1598"/>
      <c r="P192" s="1598"/>
      <c r="Q192" s="1613"/>
      <c r="R192" s="1464"/>
      <c r="S192" s="1465"/>
      <c r="T192" s="1465"/>
      <c r="U192" s="1466"/>
    </row>
    <row r="193" spans="1:21" ht="54" customHeight="1">
      <c r="A193" s="68"/>
      <c r="B193" s="74"/>
      <c r="C193" s="1631" t="s">
        <v>569</v>
      </c>
      <c r="D193" s="1632"/>
      <c r="E193" s="1633"/>
      <c r="F193" s="1598"/>
      <c r="G193" s="1598"/>
      <c r="H193" s="1598"/>
      <c r="I193" s="1598"/>
      <c r="J193" s="1598"/>
      <c r="K193" s="1598"/>
      <c r="L193" s="1598"/>
      <c r="M193" s="1598"/>
      <c r="N193" s="1598"/>
      <c r="O193" s="1598"/>
      <c r="P193" s="1598"/>
      <c r="Q193" s="1613"/>
      <c r="R193" s="1464"/>
      <c r="S193" s="1465"/>
      <c r="T193" s="1465"/>
      <c r="U193" s="1466"/>
    </row>
    <row r="194" spans="1:21" ht="18.75" customHeight="1">
      <c r="A194" s="68"/>
      <c r="B194" s="1503" t="s">
        <v>236</v>
      </c>
      <c r="C194" s="1452"/>
      <c r="D194" s="1452"/>
      <c r="E194" s="1452"/>
      <c r="F194" s="1453">
        <f>SUM(F195:I198,F202:I209)</f>
        <v>0</v>
      </c>
      <c r="G194" s="1453"/>
      <c r="H194" s="1453"/>
      <c r="I194" s="1453"/>
      <c r="J194" s="1453">
        <f>SUM(J195:M198,J202:M209)</f>
        <v>0</v>
      </c>
      <c r="K194" s="1453"/>
      <c r="L194" s="1453"/>
      <c r="M194" s="1453"/>
      <c r="N194" s="1453">
        <f>SUM(N195:Q198,N202:Q209)</f>
        <v>0</v>
      </c>
      <c r="O194" s="1453"/>
      <c r="P194" s="1453"/>
      <c r="Q194" s="1453"/>
      <c r="R194" s="1464"/>
      <c r="S194" s="1465"/>
      <c r="T194" s="1465"/>
      <c r="U194" s="1466"/>
    </row>
    <row r="195" spans="1:21" ht="18.75" customHeight="1">
      <c r="A195" s="68"/>
      <c r="B195" s="74"/>
      <c r="C195" s="1627" t="s">
        <v>570</v>
      </c>
      <c r="D195" s="1635"/>
      <c r="E195" s="1625"/>
      <c r="F195" s="1598"/>
      <c r="G195" s="1598"/>
      <c r="H195" s="1598"/>
      <c r="I195" s="1598"/>
      <c r="J195" s="1598"/>
      <c r="K195" s="1598"/>
      <c r="L195" s="1598"/>
      <c r="M195" s="1598"/>
      <c r="N195" s="1598"/>
      <c r="O195" s="1598"/>
      <c r="P195" s="1598"/>
      <c r="Q195" s="1613"/>
      <c r="R195" s="1464"/>
      <c r="S195" s="1465"/>
      <c r="T195" s="1465"/>
      <c r="U195" s="1466"/>
    </row>
    <row r="196" spans="1:21" ht="18.75" customHeight="1">
      <c r="A196" s="68"/>
      <c r="B196" s="74"/>
      <c r="C196" s="1627" t="s">
        <v>571</v>
      </c>
      <c r="D196" s="1635"/>
      <c r="E196" s="1625"/>
      <c r="F196" s="1598"/>
      <c r="G196" s="1598"/>
      <c r="H196" s="1598"/>
      <c r="I196" s="1598"/>
      <c r="J196" s="1598"/>
      <c r="K196" s="1598"/>
      <c r="L196" s="1598"/>
      <c r="M196" s="1598"/>
      <c r="N196" s="1598"/>
      <c r="O196" s="1598"/>
      <c r="P196" s="1598"/>
      <c r="Q196" s="1613"/>
      <c r="R196" s="1464"/>
      <c r="S196" s="1465"/>
      <c r="T196" s="1465"/>
      <c r="U196" s="1466"/>
    </row>
    <row r="197" spans="1:21" ht="18.75" customHeight="1">
      <c r="A197" s="68"/>
      <c r="B197" s="74"/>
      <c r="C197" s="1627" t="s">
        <v>572</v>
      </c>
      <c r="D197" s="1635"/>
      <c r="E197" s="1625"/>
      <c r="F197" s="1598"/>
      <c r="G197" s="1598"/>
      <c r="H197" s="1598"/>
      <c r="I197" s="1598"/>
      <c r="J197" s="1598"/>
      <c r="K197" s="1598"/>
      <c r="L197" s="1598"/>
      <c r="M197" s="1598"/>
      <c r="N197" s="1598"/>
      <c r="O197" s="1598"/>
      <c r="P197" s="1598"/>
      <c r="Q197" s="1613"/>
      <c r="R197" s="1464"/>
      <c r="S197" s="1465"/>
      <c r="T197" s="1465"/>
      <c r="U197" s="1466"/>
    </row>
    <row r="198" spans="1:21" ht="18.75" customHeight="1">
      <c r="A198" s="68"/>
      <c r="B198" s="74"/>
      <c r="C198" s="1635" t="s">
        <v>573</v>
      </c>
      <c r="D198" s="1635"/>
      <c r="E198" s="1635"/>
      <c r="F198" s="1434">
        <f>SUM(F199:I201)</f>
        <v>0</v>
      </c>
      <c r="G198" s="1434"/>
      <c r="H198" s="1434"/>
      <c r="I198" s="1434"/>
      <c r="J198" s="1434">
        <f>SUM(J199:M201)</f>
        <v>0</v>
      </c>
      <c r="K198" s="1434"/>
      <c r="L198" s="1434"/>
      <c r="M198" s="1434"/>
      <c r="N198" s="1434">
        <f>SUM(N199:Q201)</f>
        <v>0</v>
      </c>
      <c r="O198" s="1434"/>
      <c r="P198" s="1434"/>
      <c r="Q198" s="1434"/>
      <c r="R198" s="1464"/>
      <c r="S198" s="1465"/>
      <c r="T198" s="1465"/>
      <c r="U198" s="1466"/>
    </row>
    <row r="199" spans="1:21" ht="18.75" customHeight="1">
      <c r="A199" s="68"/>
      <c r="B199" s="74"/>
      <c r="C199" s="76"/>
      <c r="D199" s="1626" t="s">
        <v>574</v>
      </c>
      <c r="E199" s="1627"/>
      <c r="F199" s="1598"/>
      <c r="G199" s="1598"/>
      <c r="H199" s="1598"/>
      <c r="I199" s="1598"/>
      <c r="J199" s="1598"/>
      <c r="K199" s="1598"/>
      <c r="L199" s="1598"/>
      <c r="M199" s="1598"/>
      <c r="N199" s="1598"/>
      <c r="O199" s="1598"/>
      <c r="P199" s="1598"/>
      <c r="Q199" s="1613"/>
      <c r="R199" s="1464"/>
      <c r="S199" s="1465"/>
      <c r="T199" s="1465"/>
      <c r="U199" s="1466"/>
    </row>
    <row r="200" spans="1:21" ht="18.75" customHeight="1">
      <c r="A200" s="68"/>
      <c r="B200" s="74"/>
      <c r="C200" s="76"/>
      <c r="D200" s="1626" t="s">
        <v>575</v>
      </c>
      <c r="E200" s="1627"/>
      <c r="F200" s="1598"/>
      <c r="G200" s="1598"/>
      <c r="H200" s="1598"/>
      <c r="I200" s="1598"/>
      <c r="J200" s="1598"/>
      <c r="K200" s="1598"/>
      <c r="L200" s="1598"/>
      <c r="M200" s="1598"/>
      <c r="N200" s="1598"/>
      <c r="O200" s="1598"/>
      <c r="P200" s="1598"/>
      <c r="Q200" s="1613"/>
      <c r="R200" s="1464"/>
      <c r="S200" s="1465"/>
      <c r="T200" s="1465"/>
      <c r="U200" s="1466"/>
    </row>
    <row r="201" spans="1:21" ht="54" customHeight="1">
      <c r="A201" s="68"/>
      <c r="B201" s="74"/>
      <c r="C201" s="76"/>
      <c r="D201" s="1632" t="s">
        <v>583</v>
      </c>
      <c r="E201" s="1633"/>
      <c r="F201" s="1598"/>
      <c r="G201" s="1598"/>
      <c r="H201" s="1598"/>
      <c r="I201" s="1598"/>
      <c r="J201" s="1598"/>
      <c r="K201" s="1598"/>
      <c r="L201" s="1598"/>
      <c r="M201" s="1598"/>
      <c r="N201" s="1598"/>
      <c r="O201" s="1598"/>
      <c r="P201" s="1598"/>
      <c r="Q201" s="1613"/>
      <c r="R201" s="1464"/>
      <c r="S201" s="1465"/>
      <c r="T201" s="1465"/>
      <c r="U201" s="1466"/>
    </row>
    <row r="202" spans="1:21" ht="18.75" customHeight="1">
      <c r="A202" s="68"/>
      <c r="B202" s="74"/>
      <c r="C202" s="1638" t="s">
        <v>576</v>
      </c>
      <c r="D202" s="1638"/>
      <c r="E202" s="1638"/>
      <c r="F202" s="1598"/>
      <c r="G202" s="1598"/>
      <c r="H202" s="1598"/>
      <c r="I202" s="1598"/>
      <c r="J202" s="1598"/>
      <c r="K202" s="1598"/>
      <c r="L202" s="1598"/>
      <c r="M202" s="1598"/>
      <c r="N202" s="1598"/>
      <c r="O202" s="1598"/>
      <c r="P202" s="1598"/>
      <c r="Q202" s="1613"/>
      <c r="R202" s="1464"/>
      <c r="S202" s="1465"/>
      <c r="T202" s="1465"/>
      <c r="U202" s="1466"/>
    </row>
    <row r="203" spans="1:21" ht="18.75" customHeight="1">
      <c r="A203" s="68"/>
      <c r="B203" s="74"/>
      <c r="C203" s="1638" t="s">
        <v>577</v>
      </c>
      <c r="D203" s="1638"/>
      <c r="E203" s="1638"/>
      <c r="F203" s="1598"/>
      <c r="G203" s="1598"/>
      <c r="H203" s="1598"/>
      <c r="I203" s="1598"/>
      <c r="J203" s="1598"/>
      <c r="K203" s="1598"/>
      <c r="L203" s="1598"/>
      <c r="M203" s="1598"/>
      <c r="N203" s="1598"/>
      <c r="O203" s="1598"/>
      <c r="P203" s="1598"/>
      <c r="Q203" s="1613"/>
      <c r="R203" s="1464"/>
      <c r="S203" s="1465"/>
      <c r="T203" s="1465"/>
      <c r="U203" s="1466"/>
    </row>
    <row r="204" spans="1:21" ht="18.75" customHeight="1">
      <c r="A204" s="68"/>
      <c r="B204" s="74"/>
      <c r="C204" s="1638" t="s">
        <v>578</v>
      </c>
      <c r="D204" s="1638"/>
      <c r="E204" s="1638"/>
      <c r="F204" s="1598"/>
      <c r="G204" s="1598"/>
      <c r="H204" s="1598"/>
      <c r="I204" s="1598"/>
      <c r="J204" s="1598"/>
      <c r="K204" s="1598"/>
      <c r="L204" s="1598"/>
      <c r="M204" s="1598"/>
      <c r="N204" s="1598"/>
      <c r="O204" s="1598"/>
      <c r="P204" s="1598"/>
      <c r="Q204" s="1613"/>
      <c r="R204" s="1464"/>
      <c r="S204" s="1465"/>
      <c r="T204" s="1465"/>
      <c r="U204" s="1466"/>
    </row>
    <row r="205" spans="1:21" ht="18.75" customHeight="1">
      <c r="A205" s="68"/>
      <c r="B205" s="74"/>
      <c r="C205" s="1638" t="s">
        <v>579</v>
      </c>
      <c r="D205" s="1638"/>
      <c r="E205" s="1638"/>
      <c r="F205" s="1598"/>
      <c r="G205" s="1598"/>
      <c r="H205" s="1598"/>
      <c r="I205" s="1598"/>
      <c r="J205" s="1598"/>
      <c r="K205" s="1598"/>
      <c r="L205" s="1598"/>
      <c r="M205" s="1598"/>
      <c r="N205" s="1598"/>
      <c r="O205" s="1598"/>
      <c r="P205" s="1598"/>
      <c r="Q205" s="1613"/>
      <c r="R205" s="1464"/>
      <c r="S205" s="1465"/>
      <c r="T205" s="1465"/>
      <c r="U205" s="1466"/>
    </row>
    <row r="206" spans="1:21" ht="18.75" customHeight="1">
      <c r="A206" s="68"/>
      <c r="B206" s="74"/>
      <c r="C206" s="1638" t="s">
        <v>580</v>
      </c>
      <c r="D206" s="1638"/>
      <c r="E206" s="1638"/>
      <c r="F206" s="1598"/>
      <c r="G206" s="1598"/>
      <c r="H206" s="1598"/>
      <c r="I206" s="1598"/>
      <c r="J206" s="1598"/>
      <c r="K206" s="1598"/>
      <c r="L206" s="1598"/>
      <c r="M206" s="1598"/>
      <c r="N206" s="1598"/>
      <c r="O206" s="1598"/>
      <c r="P206" s="1598"/>
      <c r="Q206" s="1613"/>
      <c r="R206" s="1464"/>
      <c r="S206" s="1465"/>
      <c r="T206" s="1465"/>
      <c r="U206" s="1466"/>
    </row>
    <row r="207" spans="1:21" ht="18.75" customHeight="1">
      <c r="A207" s="68"/>
      <c r="B207" s="74"/>
      <c r="C207" s="1638" t="s">
        <v>581</v>
      </c>
      <c r="D207" s="1638"/>
      <c r="E207" s="1638"/>
      <c r="F207" s="1598"/>
      <c r="G207" s="1598"/>
      <c r="H207" s="1598"/>
      <c r="I207" s="1598"/>
      <c r="J207" s="1598"/>
      <c r="K207" s="1598"/>
      <c r="L207" s="1598"/>
      <c r="M207" s="1598"/>
      <c r="N207" s="1598"/>
      <c r="O207" s="1598"/>
      <c r="P207" s="1598"/>
      <c r="Q207" s="1613"/>
      <c r="R207" s="1464"/>
      <c r="S207" s="1465"/>
      <c r="T207" s="1465"/>
      <c r="U207" s="1466"/>
    </row>
    <row r="208" spans="1:21" ht="18.75" customHeight="1">
      <c r="A208" s="68"/>
      <c r="B208" s="74"/>
      <c r="C208" s="1625" t="s">
        <v>582</v>
      </c>
      <c r="D208" s="1626"/>
      <c r="E208" s="1626"/>
      <c r="F208" s="1598"/>
      <c r="G208" s="1598"/>
      <c r="H208" s="1598"/>
      <c r="I208" s="1598"/>
      <c r="J208" s="1598"/>
      <c r="K208" s="1598"/>
      <c r="L208" s="1598"/>
      <c r="M208" s="1598"/>
      <c r="N208" s="1598"/>
      <c r="O208" s="1598"/>
      <c r="P208" s="1598"/>
      <c r="Q208" s="1613"/>
      <c r="R208" s="1464"/>
      <c r="S208" s="1465"/>
      <c r="T208" s="1465"/>
      <c r="U208" s="1466"/>
    </row>
    <row r="209" spans="1:21" ht="54" customHeight="1" thickBot="1">
      <c r="A209" s="68"/>
      <c r="B209" s="74"/>
      <c r="C209" s="1631" t="s">
        <v>584</v>
      </c>
      <c r="D209" s="1632"/>
      <c r="E209" s="1633"/>
      <c r="F209" s="1598"/>
      <c r="G209" s="1598"/>
      <c r="H209" s="1598"/>
      <c r="I209" s="1598"/>
      <c r="J209" s="1598"/>
      <c r="K209" s="1598"/>
      <c r="L209" s="1598"/>
      <c r="M209" s="1598"/>
      <c r="N209" s="1598"/>
      <c r="O209" s="1598"/>
      <c r="P209" s="1598"/>
      <c r="Q209" s="1613"/>
      <c r="R209" s="1464"/>
      <c r="S209" s="1465"/>
      <c r="T209" s="1465"/>
      <c r="U209" s="1466"/>
    </row>
    <row r="210" spans="1:21" ht="21" customHeight="1" thickTop="1" thickBot="1">
      <c r="A210" s="69"/>
      <c r="B210" s="1525" t="s">
        <v>234</v>
      </c>
      <c r="C210" s="1525"/>
      <c r="D210" s="1525"/>
      <c r="E210" s="1525"/>
      <c r="F210" s="1542">
        <f>F95+F177+F194</f>
        <v>0</v>
      </c>
      <c r="G210" s="1543"/>
      <c r="H210" s="1543"/>
      <c r="I210" s="1544"/>
      <c r="J210" s="1542">
        <f>J95+J177+J194</f>
        <v>0</v>
      </c>
      <c r="K210" s="1543"/>
      <c r="L210" s="1543"/>
      <c r="M210" s="1544"/>
      <c r="N210" s="1542">
        <f>N95+N177+N194</f>
        <v>0</v>
      </c>
      <c r="O210" s="1543"/>
      <c r="P210" s="1543"/>
      <c r="Q210" s="1544"/>
      <c r="R210" s="1640"/>
      <c r="S210" s="1641"/>
      <c r="T210" s="1641"/>
      <c r="U210" s="1642"/>
    </row>
    <row r="211" spans="1:21" ht="21" customHeight="1" thickBot="1">
      <c r="A211" s="1545" t="s">
        <v>235</v>
      </c>
      <c r="B211" s="1546"/>
      <c r="C211" s="1546"/>
      <c r="D211" s="1546"/>
      <c r="E211" s="1546"/>
      <c r="F211" s="1547">
        <f>F94-F210</f>
        <v>0</v>
      </c>
      <c r="G211" s="1548"/>
      <c r="H211" s="1548"/>
      <c r="I211" s="1549"/>
      <c r="J211" s="1547">
        <f>J94-J210</f>
        <v>0</v>
      </c>
      <c r="K211" s="1548"/>
      <c r="L211" s="1548"/>
      <c r="M211" s="1549"/>
      <c r="N211" s="1547">
        <f>N94-N210</f>
        <v>0</v>
      </c>
      <c r="O211" s="1548"/>
      <c r="P211" s="1548"/>
      <c r="Q211" s="1549"/>
      <c r="R211" s="1681"/>
      <c r="S211" s="1682"/>
      <c r="T211" s="1682"/>
      <c r="U211" s="1683"/>
    </row>
    <row r="212" spans="1:21" ht="21" customHeight="1">
      <c r="A212" s="6"/>
      <c r="B212" s="6"/>
      <c r="C212" s="6"/>
      <c r="D212" s="6"/>
      <c r="E212" s="6"/>
      <c r="F212" s="12"/>
      <c r="G212" s="12"/>
      <c r="H212" s="12"/>
      <c r="I212" s="12"/>
      <c r="J212" s="12"/>
      <c r="K212" s="12"/>
      <c r="L212" s="12"/>
      <c r="M212" s="12"/>
      <c r="N212" s="12"/>
      <c r="O212" s="12"/>
      <c r="P212" s="12"/>
      <c r="Q212" s="446"/>
      <c r="R212" s="446"/>
      <c r="S212" s="446"/>
      <c r="T212" s="446"/>
      <c r="U212" s="446"/>
    </row>
    <row r="213" spans="1:21" ht="15.75">
      <c r="A213" s="5"/>
      <c r="B213" s="5"/>
      <c r="C213" s="5"/>
      <c r="D213" s="5"/>
      <c r="E213" s="5"/>
      <c r="F213" s="5"/>
      <c r="G213" s="5"/>
      <c r="H213" s="5"/>
      <c r="I213" s="5"/>
      <c r="J213" s="5"/>
      <c r="K213" s="5"/>
      <c r="L213" s="5"/>
      <c r="M213" s="5"/>
      <c r="N213" s="5"/>
      <c r="O213" s="5"/>
      <c r="P213" s="5"/>
      <c r="Q213" s="5"/>
      <c r="R213" s="5"/>
      <c r="S213" s="5"/>
      <c r="T213" s="5"/>
      <c r="U213" s="5"/>
    </row>
    <row r="214" spans="1:21" ht="15.75">
      <c r="A214" s="5"/>
      <c r="B214" s="5"/>
      <c r="C214" s="5"/>
      <c r="D214" s="5"/>
      <c r="E214" s="5"/>
      <c r="F214" s="5"/>
      <c r="G214" s="5"/>
      <c r="H214" s="5"/>
      <c r="I214" s="5"/>
      <c r="J214" s="5"/>
      <c r="K214" s="5"/>
      <c r="L214" s="5"/>
      <c r="M214" s="5"/>
      <c r="N214" s="5"/>
      <c r="O214" s="5"/>
      <c r="P214" s="5"/>
      <c r="Q214" s="5"/>
      <c r="R214" s="5"/>
      <c r="S214" s="5"/>
      <c r="T214" s="5"/>
      <c r="U214" s="5"/>
    </row>
    <row r="215" spans="1:21" ht="15.75">
      <c r="A215" s="5"/>
      <c r="B215" s="5"/>
      <c r="C215" s="5"/>
      <c r="D215" s="5"/>
      <c r="E215" s="5"/>
      <c r="F215" s="5"/>
      <c r="G215" s="5"/>
      <c r="H215" s="5"/>
      <c r="I215" s="5"/>
      <c r="J215" s="5"/>
      <c r="K215" s="5"/>
      <c r="L215" s="5"/>
      <c r="M215" s="5"/>
      <c r="N215" s="5"/>
      <c r="O215" s="5"/>
      <c r="P215" s="5"/>
      <c r="Q215" s="5"/>
      <c r="R215" s="5"/>
      <c r="S215" s="5"/>
      <c r="T215" s="5"/>
      <c r="U215" s="5"/>
    </row>
    <row r="216" spans="1:21" ht="15.75">
      <c r="A216" s="5"/>
      <c r="B216" s="5"/>
      <c r="C216" s="5"/>
      <c r="D216" s="5"/>
      <c r="E216" s="5"/>
      <c r="F216" s="5"/>
      <c r="G216" s="5"/>
      <c r="H216" s="5"/>
      <c r="I216" s="5"/>
      <c r="J216" s="5"/>
      <c r="K216" s="5"/>
      <c r="L216" s="5"/>
      <c r="M216" s="5"/>
      <c r="N216" s="5"/>
      <c r="O216" s="5"/>
      <c r="P216" s="5"/>
      <c r="Q216" s="5"/>
      <c r="R216" s="5"/>
      <c r="S216" s="5"/>
      <c r="T216" s="5"/>
      <c r="U216" s="5"/>
    </row>
    <row r="217" spans="1:21" ht="15.75">
      <c r="A217" s="5"/>
      <c r="B217" s="5"/>
      <c r="C217" s="5"/>
      <c r="D217" s="5"/>
      <c r="E217" s="5"/>
      <c r="F217" s="5"/>
      <c r="G217" s="5"/>
      <c r="H217" s="5"/>
      <c r="I217" s="5"/>
      <c r="J217" s="5"/>
      <c r="K217" s="5"/>
      <c r="L217" s="5"/>
      <c r="M217" s="5"/>
      <c r="N217" s="5"/>
      <c r="O217" s="5"/>
      <c r="P217" s="5"/>
      <c r="Q217" s="5"/>
      <c r="R217" s="5"/>
      <c r="S217" s="5"/>
      <c r="T217" s="5"/>
      <c r="U217" s="5"/>
    </row>
    <row r="218" spans="1:21" ht="15.75">
      <c r="A218" s="5"/>
      <c r="B218" s="5"/>
      <c r="C218" s="5"/>
      <c r="D218" s="5"/>
      <c r="E218" s="5"/>
      <c r="F218" s="5"/>
      <c r="G218" s="5"/>
      <c r="H218" s="5"/>
      <c r="I218" s="5"/>
      <c r="J218" s="5"/>
      <c r="K218" s="5"/>
      <c r="L218" s="5"/>
      <c r="M218" s="5"/>
      <c r="N218" s="5"/>
      <c r="O218" s="5"/>
      <c r="P218" s="5"/>
      <c r="Q218" s="5"/>
      <c r="R218" s="5"/>
      <c r="S218" s="5"/>
      <c r="T218" s="5"/>
      <c r="U218" s="5"/>
    </row>
    <row r="219" spans="1:21" ht="15.75">
      <c r="A219" s="5"/>
      <c r="B219" s="5"/>
      <c r="C219" s="5"/>
      <c r="D219" s="5"/>
      <c r="E219" s="5"/>
      <c r="F219" s="5"/>
      <c r="G219" s="5"/>
      <c r="H219" s="5"/>
      <c r="I219" s="5"/>
      <c r="J219" s="5"/>
      <c r="K219" s="5"/>
      <c r="L219" s="5"/>
      <c r="M219" s="5"/>
      <c r="N219" s="5"/>
      <c r="O219" s="5"/>
      <c r="P219" s="5"/>
      <c r="Q219" s="5"/>
      <c r="R219" s="5"/>
      <c r="S219" s="5"/>
      <c r="T219" s="5"/>
      <c r="U219" s="5"/>
    </row>
    <row r="220" spans="1:21" ht="15.75">
      <c r="A220" s="5"/>
      <c r="B220" s="5"/>
      <c r="C220" s="5"/>
      <c r="D220" s="5"/>
      <c r="E220" s="5"/>
      <c r="F220" s="5"/>
      <c r="G220" s="5"/>
      <c r="H220" s="5"/>
      <c r="I220" s="5"/>
      <c r="J220" s="5"/>
      <c r="K220" s="5"/>
      <c r="L220" s="5"/>
      <c r="M220" s="5"/>
      <c r="N220" s="5"/>
      <c r="O220" s="5"/>
      <c r="P220" s="5"/>
      <c r="Q220" s="5"/>
      <c r="R220" s="5"/>
      <c r="S220" s="5"/>
      <c r="T220" s="5"/>
      <c r="U220" s="5"/>
    </row>
    <row r="221" spans="1:21" ht="15.75">
      <c r="A221" s="5"/>
      <c r="B221" s="5"/>
      <c r="C221" s="5"/>
      <c r="D221" s="5"/>
      <c r="E221" s="5"/>
      <c r="F221" s="5"/>
      <c r="G221" s="5"/>
      <c r="H221" s="5"/>
      <c r="I221" s="5"/>
      <c r="J221" s="5"/>
      <c r="K221" s="5"/>
      <c r="L221" s="5"/>
      <c r="M221" s="5"/>
      <c r="N221" s="5"/>
      <c r="O221" s="5"/>
      <c r="P221" s="5"/>
      <c r="Q221" s="5"/>
      <c r="R221" s="5"/>
      <c r="S221" s="5"/>
      <c r="T221" s="5"/>
      <c r="U221" s="5"/>
    </row>
    <row r="222" spans="1:21" ht="15.75">
      <c r="A222" s="5"/>
      <c r="B222" s="5"/>
      <c r="C222" s="5"/>
      <c r="D222" s="5"/>
      <c r="E222" s="5"/>
      <c r="F222" s="5"/>
      <c r="G222" s="5"/>
      <c r="H222" s="5"/>
      <c r="I222" s="5"/>
      <c r="J222" s="5"/>
      <c r="K222" s="5"/>
      <c r="L222" s="5"/>
      <c r="M222" s="5"/>
      <c r="N222" s="5"/>
      <c r="O222" s="5"/>
      <c r="P222" s="5"/>
      <c r="Q222" s="5"/>
      <c r="R222" s="5"/>
      <c r="S222" s="5"/>
      <c r="T222" s="5"/>
      <c r="U222" s="5"/>
    </row>
    <row r="223" spans="1:21" ht="15.75">
      <c r="A223" s="5"/>
      <c r="B223" s="5"/>
      <c r="C223" s="5"/>
      <c r="D223" s="5"/>
      <c r="E223" s="5"/>
      <c r="F223" s="5"/>
      <c r="G223" s="5"/>
      <c r="H223" s="5"/>
      <c r="I223" s="5"/>
      <c r="J223" s="5"/>
      <c r="K223" s="5"/>
      <c r="L223" s="5"/>
      <c r="M223" s="5"/>
      <c r="N223" s="5"/>
      <c r="O223" s="5"/>
      <c r="P223" s="5"/>
      <c r="Q223" s="5"/>
      <c r="R223" s="5"/>
      <c r="S223" s="5"/>
      <c r="T223" s="5"/>
      <c r="U223" s="5"/>
    </row>
    <row r="224" spans="1:21" ht="15.75">
      <c r="A224" s="5"/>
      <c r="B224" s="5"/>
      <c r="C224" s="5"/>
      <c r="D224" s="5"/>
      <c r="E224" s="5"/>
      <c r="F224" s="5"/>
      <c r="G224" s="5"/>
      <c r="H224" s="5"/>
      <c r="I224" s="5"/>
      <c r="J224" s="5"/>
      <c r="K224" s="5"/>
      <c r="L224" s="5"/>
      <c r="M224" s="5"/>
      <c r="N224" s="5"/>
      <c r="O224" s="5"/>
      <c r="P224" s="5"/>
      <c r="Q224" s="5"/>
      <c r="R224" s="5"/>
      <c r="S224" s="5"/>
      <c r="T224" s="5"/>
      <c r="U224" s="5"/>
    </row>
    <row r="225" spans="1:21" ht="15.75">
      <c r="A225" s="5"/>
      <c r="B225" s="5"/>
      <c r="C225" s="5"/>
      <c r="D225" s="5"/>
      <c r="E225" s="5"/>
      <c r="F225" s="5"/>
      <c r="G225" s="5"/>
      <c r="H225" s="5"/>
      <c r="I225" s="5"/>
      <c r="J225" s="5"/>
      <c r="K225" s="5"/>
      <c r="L225" s="5"/>
      <c r="M225" s="5"/>
      <c r="N225" s="5"/>
      <c r="O225" s="5"/>
      <c r="P225" s="5"/>
      <c r="Q225" s="5"/>
      <c r="R225" s="5"/>
      <c r="S225" s="5"/>
      <c r="T225" s="5"/>
      <c r="U225" s="5"/>
    </row>
    <row r="226" spans="1:21" ht="15.75">
      <c r="A226" s="5"/>
      <c r="B226" s="5"/>
      <c r="C226" s="5"/>
      <c r="D226" s="5"/>
      <c r="E226" s="5"/>
      <c r="F226" s="5"/>
      <c r="G226" s="5"/>
      <c r="H226" s="5"/>
      <c r="I226" s="5"/>
      <c r="J226" s="5"/>
      <c r="K226" s="5"/>
      <c r="L226" s="5"/>
      <c r="M226" s="5"/>
      <c r="N226" s="5"/>
      <c r="O226" s="5"/>
      <c r="P226" s="5"/>
      <c r="Q226" s="5"/>
      <c r="R226" s="5"/>
      <c r="S226" s="5"/>
      <c r="T226" s="5"/>
      <c r="U226" s="5"/>
    </row>
    <row r="227" spans="1:21" ht="15.75">
      <c r="A227" s="5"/>
      <c r="B227" s="5"/>
      <c r="C227" s="5"/>
      <c r="D227" s="5"/>
      <c r="E227" s="5"/>
      <c r="F227" s="5"/>
      <c r="G227" s="5"/>
      <c r="H227" s="5"/>
      <c r="I227" s="5"/>
      <c r="J227" s="5"/>
      <c r="K227" s="5"/>
      <c r="L227" s="5"/>
      <c r="M227" s="5"/>
      <c r="N227" s="5"/>
      <c r="O227" s="5"/>
      <c r="P227" s="5"/>
      <c r="Q227" s="5"/>
      <c r="R227" s="5"/>
      <c r="S227" s="5"/>
      <c r="T227" s="5"/>
      <c r="U227" s="5"/>
    </row>
    <row r="228" spans="1:21" ht="15.75">
      <c r="A228" s="5"/>
      <c r="B228" s="5"/>
      <c r="C228" s="5"/>
      <c r="D228" s="5"/>
      <c r="E228" s="5"/>
      <c r="F228" s="5"/>
      <c r="G228" s="5"/>
      <c r="H228" s="5"/>
      <c r="I228" s="5"/>
      <c r="J228" s="5"/>
      <c r="K228" s="5"/>
      <c r="L228" s="5"/>
      <c r="M228" s="5"/>
      <c r="N228" s="5"/>
      <c r="O228" s="5"/>
      <c r="P228" s="5"/>
      <c r="Q228" s="5"/>
      <c r="R228" s="5"/>
      <c r="S228" s="5"/>
      <c r="T228" s="5"/>
      <c r="U228" s="5"/>
    </row>
    <row r="229" spans="1:21" ht="15.75">
      <c r="A229" s="5"/>
      <c r="B229" s="5"/>
      <c r="C229" s="5"/>
      <c r="D229" s="5"/>
      <c r="E229" s="5"/>
      <c r="F229" s="5"/>
      <c r="G229" s="5"/>
      <c r="H229" s="5"/>
      <c r="I229" s="5"/>
      <c r="J229" s="5"/>
      <c r="K229" s="5"/>
      <c r="L229" s="5"/>
      <c r="M229" s="5"/>
      <c r="N229" s="5"/>
      <c r="O229" s="5"/>
      <c r="P229" s="5"/>
      <c r="Q229" s="5"/>
      <c r="R229" s="5"/>
      <c r="S229" s="5"/>
      <c r="T229" s="5"/>
      <c r="U229" s="5"/>
    </row>
    <row r="230" spans="1:21" ht="15.75">
      <c r="A230" s="5"/>
      <c r="B230" s="5"/>
      <c r="C230" s="5"/>
      <c r="D230" s="5"/>
      <c r="E230" s="5"/>
      <c r="F230" s="5"/>
      <c r="G230" s="5"/>
      <c r="H230" s="5"/>
      <c r="I230" s="5"/>
      <c r="J230" s="5"/>
      <c r="K230" s="5"/>
      <c r="L230" s="5"/>
      <c r="M230" s="5"/>
      <c r="N230" s="5"/>
      <c r="O230" s="5"/>
      <c r="P230" s="5"/>
      <c r="Q230" s="5"/>
      <c r="R230" s="5"/>
      <c r="S230" s="5"/>
      <c r="T230" s="5"/>
      <c r="U230" s="5"/>
    </row>
    <row r="231" spans="1:21" ht="15.75">
      <c r="A231" s="5"/>
      <c r="B231" s="5"/>
      <c r="C231" s="5"/>
      <c r="D231" s="5"/>
      <c r="E231" s="5"/>
      <c r="F231" s="5"/>
      <c r="G231" s="5"/>
      <c r="H231" s="5"/>
      <c r="I231" s="5"/>
      <c r="J231" s="5"/>
      <c r="K231" s="5"/>
      <c r="L231" s="5"/>
      <c r="M231" s="5"/>
      <c r="N231" s="5"/>
      <c r="O231" s="5"/>
      <c r="P231" s="5"/>
      <c r="Q231" s="5"/>
      <c r="R231" s="5"/>
      <c r="S231" s="5"/>
      <c r="T231" s="5"/>
      <c r="U231" s="5"/>
    </row>
    <row r="232" spans="1:21" ht="15.75">
      <c r="A232" s="5"/>
      <c r="B232" s="5"/>
      <c r="C232" s="5"/>
      <c r="D232" s="5"/>
      <c r="E232" s="5"/>
      <c r="F232" s="5"/>
      <c r="G232" s="5"/>
      <c r="H232" s="5"/>
      <c r="I232" s="5"/>
      <c r="J232" s="5"/>
      <c r="K232" s="5"/>
      <c r="L232" s="5"/>
      <c r="M232" s="5"/>
      <c r="N232" s="5"/>
      <c r="O232" s="5"/>
      <c r="P232" s="5"/>
      <c r="Q232" s="5"/>
      <c r="R232" s="5"/>
      <c r="S232" s="5"/>
      <c r="T232" s="5"/>
      <c r="U232" s="5"/>
    </row>
    <row r="233" spans="1:21" ht="15.75">
      <c r="A233" s="5"/>
      <c r="B233" s="5"/>
      <c r="C233" s="5"/>
      <c r="D233" s="5"/>
      <c r="E233" s="5"/>
      <c r="F233" s="5"/>
      <c r="G233" s="5"/>
      <c r="H233" s="5"/>
      <c r="I233" s="5"/>
      <c r="J233" s="5"/>
      <c r="K233" s="5"/>
      <c r="L233" s="5"/>
      <c r="M233" s="5"/>
      <c r="N233" s="5"/>
      <c r="O233" s="5"/>
      <c r="P233" s="5"/>
      <c r="Q233" s="5"/>
      <c r="R233" s="5"/>
      <c r="S233" s="5"/>
      <c r="T233" s="5"/>
      <c r="U233" s="5"/>
    </row>
    <row r="234" spans="1:21" ht="15.75">
      <c r="A234" s="5"/>
      <c r="B234" s="5"/>
      <c r="C234" s="5"/>
      <c r="D234" s="5"/>
      <c r="E234" s="5"/>
      <c r="F234" s="5"/>
      <c r="G234" s="5"/>
      <c r="H234" s="5"/>
      <c r="I234" s="5"/>
      <c r="J234" s="5"/>
      <c r="K234" s="5"/>
      <c r="L234" s="5"/>
      <c r="M234" s="5"/>
      <c r="N234" s="5"/>
      <c r="O234" s="5"/>
      <c r="P234" s="5"/>
      <c r="Q234" s="5"/>
      <c r="R234" s="5"/>
      <c r="S234" s="5"/>
      <c r="T234" s="5"/>
      <c r="U234" s="5"/>
    </row>
    <row r="235" spans="1:21" ht="15.75">
      <c r="A235" s="5"/>
      <c r="B235" s="5"/>
      <c r="C235" s="5"/>
      <c r="D235" s="5"/>
      <c r="E235" s="5"/>
      <c r="F235" s="5"/>
      <c r="G235" s="5"/>
      <c r="H235" s="5"/>
      <c r="I235" s="5"/>
      <c r="J235" s="5"/>
      <c r="K235" s="5"/>
      <c r="L235" s="5"/>
      <c r="M235" s="5"/>
      <c r="N235" s="5"/>
      <c r="O235" s="5"/>
      <c r="P235" s="5"/>
      <c r="Q235" s="5"/>
      <c r="R235" s="5"/>
      <c r="S235" s="5"/>
      <c r="T235" s="5"/>
      <c r="U235" s="5"/>
    </row>
    <row r="236" spans="1:21" ht="15.75">
      <c r="A236" s="5"/>
      <c r="B236" s="5"/>
      <c r="C236" s="5"/>
      <c r="D236" s="5"/>
      <c r="E236" s="5"/>
      <c r="F236" s="5"/>
      <c r="G236" s="5"/>
      <c r="H236" s="5"/>
      <c r="I236" s="5"/>
      <c r="J236" s="5"/>
      <c r="K236" s="5"/>
      <c r="L236" s="5"/>
      <c r="M236" s="5"/>
      <c r="N236" s="5"/>
      <c r="O236" s="5"/>
      <c r="P236" s="5"/>
      <c r="Q236" s="5"/>
      <c r="R236" s="5"/>
      <c r="S236" s="5"/>
      <c r="T236" s="5"/>
      <c r="U236" s="5"/>
    </row>
    <row r="237" spans="1:21" ht="15.75">
      <c r="A237" s="5"/>
      <c r="B237" s="5"/>
      <c r="C237" s="5"/>
      <c r="D237" s="5"/>
      <c r="E237" s="5"/>
      <c r="F237" s="5"/>
      <c r="G237" s="5"/>
      <c r="H237" s="5"/>
      <c r="I237" s="5"/>
      <c r="J237" s="5"/>
      <c r="K237" s="5"/>
      <c r="L237" s="5"/>
      <c r="M237" s="5"/>
      <c r="N237" s="5"/>
      <c r="O237" s="5"/>
      <c r="P237" s="5"/>
      <c r="Q237" s="5"/>
      <c r="R237" s="5"/>
      <c r="S237" s="5"/>
      <c r="T237" s="5"/>
      <c r="U237" s="5"/>
    </row>
    <row r="238" spans="1:21" ht="15.75">
      <c r="A238" s="5"/>
      <c r="B238" s="5"/>
      <c r="C238" s="5"/>
      <c r="D238" s="5"/>
      <c r="E238" s="5"/>
      <c r="F238" s="5"/>
      <c r="G238" s="5"/>
      <c r="H238" s="5"/>
      <c r="I238" s="5"/>
      <c r="J238" s="5"/>
      <c r="K238" s="5"/>
      <c r="L238" s="5"/>
      <c r="M238" s="5"/>
      <c r="N238" s="5"/>
      <c r="O238" s="5"/>
      <c r="P238" s="5"/>
      <c r="Q238" s="5"/>
      <c r="R238" s="5"/>
      <c r="S238" s="5"/>
      <c r="T238" s="5"/>
      <c r="U238" s="5"/>
    </row>
    <row r="239" spans="1:21" ht="15.75">
      <c r="A239" s="5"/>
      <c r="B239" s="5"/>
      <c r="C239" s="5"/>
      <c r="D239" s="5"/>
      <c r="E239" s="5"/>
      <c r="F239" s="5"/>
      <c r="G239" s="5"/>
      <c r="H239" s="5"/>
      <c r="I239" s="5"/>
      <c r="J239" s="5"/>
      <c r="K239" s="5"/>
      <c r="L239" s="5"/>
      <c r="M239" s="5"/>
      <c r="N239" s="5"/>
      <c r="O239" s="5"/>
      <c r="P239" s="5"/>
      <c r="Q239" s="5"/>
      <c r="R239" s="5"/>
      <c r="S239" s="5"/>
      <c r="T239" s="5"/>
      <c r="U239" s="5"/>
    </row>
    <row r="240" spans="1:21" ht="15.75">
      <c r="A240" s="5"/>
      <c r="B240" s="5"/>
      <c r="C240" s="5"/>
      <c r="D240" s="5"/>
      <c r="E240" s="5"/>
      <c r="F240" s="5"/>
      <c r="G240" s="5"/>
      <c r="H240" s="5"/>
      <c r="I240" s="5"/>
      <c r="J240" s="5"/>
      <c r="K240" s="5"/>
      <c r="L240" s="5"/>
      <c r="M240" s="5"/>
      <c r="N240" s="5"/>
      <c r="O240" s="5"/>
      <c r="P240" s="5"/>
      <c r="Q240" s="5"/>
      <c r="R240" s="5"/>
      <c r="S240" s="5"/>
      <c r="T240" s="5"/>
      <c r="U240" s="5"/>
    </row>
    <row r="241" spans="1:21" ht="15.75">
      <c r="A241" s="5"/>
      <c r="B241" s="5"/>
      <c r="C241" s="5"/>
      <c r="D241" s="5"/>
      <c r="E241" s="5"/>
      <c r="F241" s="5"/>
      <c r="G241" s="5"/>
      <c r="H241" s="5"/>
      <c r="I241" s="5"/>
      <c r="J241" s="5"/>
      <c r="K241" s="5"/>
      <c r="L241" s="5"/>
      <c r="M241" s="5"/>
      <c r="N241" s="5"/>
      <c r="O241" s="5"/>
      <c r="P241" s="5"/>
      <c r="Q241" s="5"/>
      <c r="R241" s="5"/>
      <c r="S241" s="5"/>
      <c r="T241" s="5"/>
      <c r="U241" s="5"/>
    </row>
  </sheetData>
  <sheetProtection sheet="1" objects="1" scenarios="1" formatCells="0" formatColumns="0" formatRows="0"/>
  <mergeCells count="896">
    <mergeCell ref="B210:E210"/>
    <mergeCell ref="F210:I210"/>
    <mergeCell ref="J210:M210"/>
    <mergeCell ref="N210:Q210"/>
    <mergeCell ref="A211:E211"/>
    <mergeCell ref="F211:I211"/>
    <mergeCell ref="J211:M211"/>
    <mergeCell ref="N211:Q211"/>
    <mergeCell ref="R211:U211"/>
    <mergeCell ref="R210:U210"/>
    <mergeCell ref="C208:E208"/>
    <mergeCell ref="F208:I208"/>
    <mergeCell ref="J208:M208"/>
    <mergeCell ref="N208:Q208"/>
    <mergeCell ref="R208:U208"/>
    <mergeCell ref="C209:E209"/>
    <mergeCell ref="F209:I209"/>
    <mergeCell ref="J209:M209"/>
    <mergeCell ref="N209:Q209"/>
    <mergeCell ref="R209:U209"/>
    <mergeCell ref="C202:E202"/>
    <mergeCell ref="F202:I202"/>
    <mergeCell ref="J202:M202"/>
    <mergeCell ref="N202:Q202"/>
    <mergeCell ref="R202:U202"/>
    <mergeCell ref="C203:E203"/>
    <mergeCell ref="F203:I203"/>
    <mergeCell ref="J203:M203"/>
    <mergeCell ref="N203:Q203"/>
    <mergeCell ref="R203:U203"/>
    <mergeCell ref="R206:U206"/>
    <mergeCell ref="C207:E207"/>
    <mergeCell ref="F207:I207"/>
    <mergeCell ref="J207:M207"/>
    <mergeCell ref="N207:Q207"/>
    <mergeCell ref="R207:U207"/>
    <mergeCell ref="C204:E204"/>
    <mergeCell ref="F204:I204"/>
    <mergeCell ref="J204:M204"/>
    <mergeCell ref="N204:Q204"/>
    <mergeCell ref="R204:U204"/>
    <mergeCell ref="C205:E205"/>
    <mergeCell ref="F205:I205"/>
    <mergeCell ref="J205:M205"/>
    <mergeCell ref="N205:Q205"/>
    <mergeCell ref="R205:U205"/>
    <mergeCell ref="C206:E206"/>
    <mergeCell ref="F206:I206"/>
    <mergeCell ref="J206:M206"/>
    <mergeCell ref="N206:Q206"/>
    <mergeCell ref="C198:E198"/>
    <mergeCell ref="F198:I198"/>
    <mergeCell ref="J198:M198"/>
    <mergeCell ref="N198:Q198"/>
    <mergeCell ref="R198:U198"/>
    <mergeCell ref="D199:E199"/>
    <mergeCell ref="F199:I199"/>
    <mergeCell ref="J199:M199"/>
    <mergeCell ref="N199:Q199"/>
    <mergeCell ref="R199:U199"/>
    <mergeCell ref="D200:E200"/>
    <mergeCell ref="F200:I200"/>
    <mergeCell ref="J200:M200"/>
    <mergeCell ref="N200:Q200"/>
    <mergeCell ref="R200:U200"/>
    <mergeCell ref="D201:E201"/>
    <mergeCell ref="F201:I201"/>
    <mergeCell ref="J201:M201"/>
    <mergeCell ref="N201:Q201"/>
    <mergeCell ref="R201:U201"/>
    <mergeCell ref="B194:E194"/>
    <mergeCell ref="F194:I194"/>
    <mergeCell ref="J194:M194"/>
    <mergeCell ref="N194:Q194"/>
    <mergeCell ref="R194:U194"/>
    <mergeCell ref="C195:E195"/>
    <mergeCell ref="F195:I195"/>
    <mergeCell ref="J195:M195"/>
    <mergeCell ref="N195:Q195"/>
    <mergeCell ref="R195:U195"/>
    <mergeCell ref="C196:E196"/>
    <mergeCell ref="F196:I196"/>
    <mergeCell ref="J196:M196"/>
    <mergeCell ref="N196:Q196"/>
    <mergeCell ref="R196:U196"/>
    <mergeCell ref="C197:E197"/>
    <mergeCell ref="F197:I197"/>
    <mergeCell ref="J197:M197"/>
    <mergeCell ref="N197:Q197"/>
    <mergeCell ref="R197:U197"/>
    <mergeCell ref="C190:E190"/>
    <mergeCell ref="F190:I190"/>
    <mergeCell ref="J190:M190"/>
    <mergeCell ref="N190:Q190"/>
    <mergeCell ref="R190:U190"/>
    <mergeCell ref="C191:E191"/>
    <mergeCell ref="F191:I191"/>
    <mergeCell ref="J191:M191"/>
    <mergeCell ref="N191:Q191"/>
    <mergeCell ref="R191:U191"/>
    <mergeCell ref="C192:E192"/>
    <mergeCell ref="F192:I192"/>
    <mergeCell ref="J192:M192"/>
    <mergeCell ref="N192:Q192"/>
    <mergeCell ref="R192:U192"/>
    <mergeCell ref="C193:E193"/>
    <mergeCell ref="F193:I193"/>
    <mergeCell ref="J193:M193"/>
    <mergeCell ref="N193:Q193"/>
    <mergeCell ref="R193:U193"/>
    <mergeCell ref="C181:E181"/>
    <mergeCell ref="F181:I181"/>
    <mergeCell ref="J181:M181"/>
    <mergeCell ref="N181:Q181"/>
    <mergeCell ref="R181:U181"/>
    <mergeCell ref="C182:E182"/>
    <mergeCell ref="F182:I182"/>
    <mergeCell ref="J182:M182"/>
    <mergeCell ref="N182:Q182"/>
    <mergeCell ref="R182:U182"/>
    <mergeCell ref="A185:U185"/>
    <mergeCell ref="A187:D187"/>
    <mergeCell ref="A189:E189"/>
    <mergeCell ref="F189:I189"/>
    <mergeCell ref="J189:M189"/>
    <mergeCell ref="N189:Q189"/>
    <mergeCell ref="R189:U189"/>
    <mergeCell ref="C183:E183"/>
    <mergeCell ref="F183:I183"/>
    <mergeCell ref="J183:M183"/>
    <mergeCell ref="N183:Q183"/>
    <mergeCell ref="R183:U183"/>
    <mergeCell ref="Q184:U184"/>
    <mergeCell ref="B177:E177"/>
    <mergeCell ref="F177:I177"/>
    <mergeCell ref="J177:M177"/>
    <mergeCell ref="N177:Q177"/>
    <mergeCell ref="R177:U177"/>
    <mergeCell ref="C178:E178"/>
    <mergeCell ref="F178:I178"/>
    <mergeCell ref="J178:M178"/>
    <mergeCell ref="N178:Q178"/>
    <mergeCell ref="R178:U178"/>
    <mergeCell ref="C179:E179"/>
    <mergeCell ref="F179:I179"/>
    <mergeCell ref="J179:M179"/>
    <mergeCell ref="N179:Q179"/>
    <mergeCell ref="R179:U179"/>
    <mergeCell ref="C180:E180"/>
    <mergeCell ref="F180:I180"/>
    <mergeCell ref="J180:M180"/>
    <mergeCell ref="N180:Q180"/>
    <mergeCell ref="R180:U180"/>
    <mergeCell ref="C173:E173"/>
    <mergeCell ref="F173:I173"/>
    <mergeCell ref="J173:M173"/>
    <mergeCell ref="N173:Q173"/>
    <mergeCell ref="R173:U173"/>
    <mergeCell ref="C174:E174"/>
    <mergeCell ref="F174:I174"/>
    <mergeCell ref="J174:M174"/>
    <mergeCell ref="N174:Q174"/>
    <mergeCell ref="R174:U174"/>
    <mergeCell ref="C175:E175"/>
    <mergeCell ref="F175:I175"/>
    <mergeCell ref="J175:M175"/>
    <mergeCell ref="N175:Q175"/>
    <mergeCell ref="R175:U175"/>
    <mergeCell ref="C176:E176"/>
    <mergeCell ref="F176:I176"/>
    <mergeCell ref="J176:M176"/>
    <mergeCell ref="N176:Q176"/>
    <mergeCell ref="R176:U176"/>
    <mergeCell ref="C169:E169"/>
    <mergeCell ref="F169:I169"/>
    <mergeCell ref="J169:M169"/>
    <mergeCell ref="N169:Q169"/>
    <mergeCell ref="R169:U169"/>
    <mergeCell ref="C170:E170"/>
    <mergeCell ref="F170:I170"/>
    <mergeCell ref="J170:M170"/>
    <mergeCell ref="N170:Q170"/>
    <mergeCell ref="R170:U170"/>
    <mergeCell ref="C171:E171"/>
    <mergeCell ref="F171:I171"/>
    <mergeCell ref="J171:M171"/>
    <mergeCell ref="N171:Q171"/>
    <mergeCell ref="R171:U171"/>
    <mergeCell ref="C172:E172"/>
    <mergeCell ref="F172:I172"/>
    <mergeCell ref="J172:M172"/>
    <mergeCell ref="N172:Q172"/>
    <mergeCell ref="R172:U172"/>
    <mergeCell ref="C165:E165"/>
    <mergeCell ref="F165:I165"/>
    <mergeCell ref="J165:M165"/>
    <mergeCell ref="N165:Q165"/>
    <mergeCell ref="R165:U165"/>
    <mergeCell ref="C166:E166"/>
    <mergeCell ref="F166:I166"/>
    <mergeCell ref="J166:M166"/>
    <mergeCell ref="N166:Q166"/>
    <mergeCell ref="R166:U166"/>
    <mergeCell ref="C167:E167"/>
    <mergeCell ref="F167:I167"/>
    <mergeCell ref="J167:M167"/>
    <mergeCell ref="N167:Q167"/>
    <mergeCell ref="R167:U167"/>
    <mergeCell ref="C168:E168"/>
    <mergeCell ref="F168:I168"/>
    <mergeCell ref="J168:M168"/>
    <mergeCell ref="N168:Q168"/>
    <mergeCell ref="R168:U168"/>
    <mergeCell ref="C161:E161"/>
    <mergeCell ref="F161:I161"/>
    <mergeCell ref="J161:M161"/>
    <mergeCell ref="N161:Q161"/>
    <mergeCell ref="R161:U161"/>
    <mergeCell ref="C162:E162"/>
    <mergeCell ref="F162:I162"/>
    <mergeCell ref="J162:M162"/>
    <mergeCell ref="N162:Q162"/>
    <mergeCell ref="R162:U162"/>
    <mergeCell ref="C163:E163"/>
    <mergeCell ref="F163:I163"/>
    <mergeCell ref="J163:M163"/>
    <mergeCell ref="N163:Q163"/>
    <mergeCell ref="R163:U163"/>
    <mergeCell ref="C164:E164"/>
    <mergeCell ref="F164:I164"/>
    <mergeCell ref="J164:M164"/>
    <mergeCell ref="N164:Q164"/>
    <mergeCell ref="R164:U164"/>
    <mergeCell ref="C157:E157"/>
    <mergeCell ref="F157:I157"/>
    <mergeCell ref="J157:M157"/>
    <mergeCell ref="N157:Q157"/>
    <mergeCell ref="R157:U157"/>
    <mergeCell ref="C158:E158"/>
    <mergeCell ref="F158:I158"/>
    <mergeCell ref="J158:M158"/>
    <mergeCell ref="N158:Q158"/>
    <mergeCell ref="R158:U158"/>
    <mergeCell ref="C159:E159"/>
    <mergeCell ref="F159:I159"/>
    <mergeCell ref="J159:M159"/>
    <mergeCell ref="N159:Q159"/>
    <mergeCell ref="R159:U159"/>
    <mergeCell ref="C160:E160"/>
    <mergeCell ref="F160:I160"/>
    <mergeCell ref="J160:M160"/>
    <mergeCell ref="N160:Q160"/>
    <mergeCell ref="R160:U160"/>
    <mergeCell ref="C153:E153"/>
    <mergeCell ref="F153:I153"/>
    <mergeCell ref="J153:M153"/>
    <mergeCell ref="N153:Q153"/>
    <mergeCell ref="R153:U153"/>
    <mergeCell ref="C154:E154"/>
    <mergeCell ref="F154:I154"/>
    <mergeCell ref="J154:M154"/>
    <mergeCell ref="N154:Q154"/>
    <mergeCell ref="R154:U154"/>
    <mergeCell ref="C155:E155"/>
    <mergeCell ref="F155:I155"/>
    <mergeCell ref="J155:M155"/>
    <mergeCell ref="N155:Q155"/>
    <mergeCell ref="R155:U155"/>
    <mergeCell ref="C156:E156"/>
    <mergeCell ref="F156:I156"/>
    <mergeCell ref="J156:M156"/>
    <mergeCell ref="N156:Q156"/>
    <mergeCell ref="R156:U156"/>
    <mergeCell ref="C143:E143"/>
    <mergeCell ref="F143:I143"/>
    <mergeCell ref="J143:M143"/>
    <mergeCell ref="N143:Q143"/>
    <mergeCell ref="R143:U143"/>
    <mergeCell ref="C144:E144"/>
    <mergeCell ref="F144:I144"/>
    <mergeCell ref="J144:M144"/>
    <mergeCell ref="N144:Q144"/>
    <mergeCell ref="R144:U144"/>
    <mergeCell ref="Q147:U147"/>
    <mergeCell ref="A148:U148"/>
    <mergeCell ref="A150:D150"/>
    <mergeCell ref="A152:E152"/>
    <mergeCell ref="F152:I152"/>
    <mergeCell ref="J152:M152"/>
    <mergeCell ref="N152:Q152"/>
    <mergeCell ref="R152:U152"/>
    <mergeCell ref="C145:E145"/>
    <mergeCell ref="F145:I145"/>
    <mergeCell ref="J145:M145"/>
    <mergeCell ref="N145:Q145"/>
    <mergeCell ref="R145:U145"/>
    <mergeCell ref="C146:E146"/>
    <mergeCell ref="F146:I146"/>
    <mergeCell ref="J146:M146"/>
    <mergeCell ref="N146:Q146"/>
    <mergeCell ref="R146:U146"/>
    <mergeCell ref="C139:E139"/>
    <mergeCell ref="F139:I139"/>
    <mergeCell ref="J139:M139"/>
    <mergeCell ref="N139:Q139"/>
    <mergeCell ref="R139:U139"/>
    <mergeCell ref="C140:E140"/>
    <mergeCell ref="F140:I140"/>
    <mergeCell ref="J140:M140"/>
    <mergeCell ref="N140:Q140"/>
    <mergeCell ref="R140:U140"/>
    <mergeCell ref="C141:E141"/>
    <mergeCell ref="F141:I141"/>
    <mergeCell ref="J141:M141"/>
    <mergeCell ref="N141:Q141"/>
    <mergeCell ref="R141:U141"/>
    <mergeCell ref="C142:E142"/>
    <mergeCell ref="F142:I142"/>
    <mergeCell ref="J142:M142"/>
    <mergeCell ref="N142:Q142"/>
    <mergeCell ref="R142:U142"/>
    <mergeCell ref="C135:E135"/>
    <mergeCell ref="F135:I135"/>
    <mergeCell ref="J135:M135"/>
    <mergeCell ref="N135:Q135"/>
    <mergeCell ref="R135:U135"/>
    <mergeCell ref="C136:E136"/>
    <mergeCell ref="F136:I136"/>
    <mergeCell ref="J136:M136"/>
    <mergeCell ref="N136:Q136"/>
    <mergeCell ref="R136:U136"/>
    <mergeCell ref="C137:E137"/>
    <mergeCell ref="F137:I137"/>
    <mergeCell ref="J137:M137"/>
    <mergeCell ref="N137:Q137"/>
    <mergeCell ref="R137:U137"/>
    <mergeCell ref="C138:E138"/>
    <mergeCell ref="F138:I138"/>
    <mergeCell ref="J138:M138"/>
    <mergeCell ref="N138:Q138"/>
    <mergeCell ref="R138:U138"/>
    <mergeCell ref="C131:E131"/>
    <mergeCell ref="F131:I131"/>
    <mergeCell ref="J131:M131"/>
    <mergeCell ref="N131:Q131"/>
    <mergeCell ref="R131:U131"/>
    <mergeCell ref="C132:E132"/>
    <mergeCell ref="F132:I132"/>
    <mergeCell ref="J132:M132"/>
    <mergeCell ref="N132:Q132"/>
    <mergeCell ref="R132:U132"/>
    <mergeCell ref="C133:E133"/>
    <mergeCell ref="F133:I133"/>
    <mergeCell ref="J133:M133"/>
    <mergeCell ref="N133:Q133"/>
    <mergeCell ref="R133:U133"/>
    <mergeCell ref="C134:E134"/>
    <mergeCell ref="F134:I134"/>
    <mergeCell ref="J134:M134"/>
    <mergeCell ref="N134:Q134"/>
    <mergeCell ref="R134:U134"/>
    <mergeCell ref="C127:E127"/>
    <mergeCell ref="F127:I127"/>
    <mergeCell ref="J127:M127"/>
    <mergeCell ref="N127:Q127"/>
    <mergeCell ref="R127:U127"/>
    <mergeCell ref="C128:E128"/>
    <mergeCell ref="F128:I128"/>
    <mergeCell ref="J128:M128"/>
    <mergeCell ref="N128:Q128"/>
    <mergeCell ref="R128:U128"/>
    <mergeCell ref="C129:E129"/>
    <mergeCell ref="F129:I129"/>
    <mergeCell ref="J129:M129"/>
    <mergeCell ref="N129:Q129"/>
    <mergeCell ref="R129:U129"/>
    <mergeCell ref="C130:E130"/>
    <mergeCell ref="F130:I130"/>
    <mergeCell ref="J130:M130"/>
    <mergeCell ref="N130:Q130"/>
    <mergeCell ref="R130:U130"/>
    <mergeCell ref="C123:E123"/>
    <mergeCell ref="F123:I123"/>
    <mergeCell ref="J123:M123"/>
    <mergeCell ref="N123:Q123"/>
    <mergeCell ref="R123:U123"/>
    <mergeCell ref="C124:E124"/>
    <mergeCell ref="F124:I124"/>
    <mergeCell ref="J124:M124"/>
    <mergeCell ref="N124:Q124"/>
    <mergeCell ref="R124:U124"/>
    <mergeCell ref="C125:E125"/>
    <mergeCell ref="F125:I125"/>
    <mergeCell ref="J125:M125"/>
    <mergeCell ref="N125:Q125"/>
    <mergeCell ref="R125:U125"/>
    <mergeCell ref="C126:E126"/>
    <mergeCell ref="F126:I126"/>
    <mergeCell ref="J126:M126"/>
    <mergeCell ref="N126:Q126"/>
    <mergeCell ref="R126:U126"/>
    <mergeCell ref="C119:E119"/>
    <mergeCell ref="F119:I119"/>
    <mergeCell ref="J119:M119"/>
    <mergeCell ref="N119:Q119"/>
    <mergeCell ref="R119:U119"/>
    <mergeCell ref="C120:E120"/>
    <mergeCell ref="F120:I120"/>
    <mergeCell ref="J120:M120"/>
    <mergeCell ref="N120:Q120"/>
    <mergeCell ref="R120:U120"/>
    <mergeCell ref="C121:E121"/>
    <mergeCell ref="F121:I121"/>
    <mergeCell ref="J121:M121"/>
    <mergeCell ref="N121:Q121"/>
    <mergeCell ref="R121:U121"/>
    <mergeCell ref="C122:E122"/>
    <mergeCell ref="F122:I122"/>
    <mergeCell ref="J122:M122"/>
    <mergeCell ref="N122:Q122"/>
    <mergeCell ref="R122:U122"/>
    <mergeCell ref="C115:E115"/>
    <mergeCell ref="F115:I115"/>
    <mergeCell ref="J115:M115"/>
    <mergeCell ref="N115:Q115"/>
    <mergeCell ref="R115:U115"/>
    <mergeCell ref="C116:E116"/>
    <mergeCell ref="F116:I116"/>
    <mergeCell ref="J116:M116"/>
    <mergeCell ref="N116:Q116"/>
    <mergeCell ref="R116:U116"/>
    <mergeCell ref="C117:E117"/>
    <mergeCell ref="F117:I117"/>
    <mergeCell ref="J117:M117"/>
    <mergeCell ref="N117:Q117"/>
    <mergeCell ref="R117:U117"/>
    <mergeCell ref="C118:E118"/>
    <mergeCell ref="F118:I118"/>
    <mergeCell ref="J118:M118"/>
    <mergeCell ref="N118:Q118"/>
    <mergeCell ref="R118:U118"/>
    <mergeCell ref="C111:E111"/>
    <mergeCell ref="F111:I111"/>
    <mergeCell ref="J111:M111"/>
    <mergeCell ref="N111:Q111"/>
    <mergeCell ref="R111:U111"/>
    <mergeCell ref="C112:E112"/>
    <mergeCell ref="F112:I112"/>
    <mergeCell ref="J112:M112"/>
    <mergeCell ref="N112:Q112"/>
    <mergeCell ref="R112:U112"/>
    <mergeCell ref="C113:E113"/>
    <mergeCell ref="F113:I113"/>
    <mergeCell ref="J113:M113"/>
    <mergeCell ref="N113:Q113"/>
    <mergeCell ref="R113:U113"/>
    <mergeCell ref="C114:E114"/>
    <mergeCell ref="F114:I114"/>
    <mergeCell ref="J114:M114"/>
    <mergeCell ref="N114:Q114"/>
    <mergeCell ref="R114:U114"/>
    <mergeCell ref="Q105:U105"/>
    <mergeCell ref="A106:U106"/>
    <mergeCell ref="A108:D108"/>
    <mergeCell ref="A110:E110"/>
    <mergeCell ref="F110:I110"/>
    <mergeCell ref="J110:M110"/>
    <mergeCell ref="N110:Q110"/>
    <mergeCell ref="R110:U110"/>
    <mergeCell ref="C103:E103"/>
    <mergeCell ref="F103:I103"/>
    <mergeCell ref="J103:M103"/>
    <mergeCell ref="N103:Q103"/>
    <mergeCell ref="R103:U103"/>
    <mergeCell ref="C104:E104"/>
    <mergeCell ref="F104:I104"/>
    <mergeCell ref="J104:M104"/>
    <mergeCell ref="N104:Q104"/>
    <mergeCell ref="R104:U104"/>
    <mergeCell ref="A95:A104"/>
    <mergeCell ref="B95:E95"/>
    <mergeCell ref="F95:I95"/>
    <mergeCell ref="J95:M95"/>
    <mergeCell ref="N95:Q95"/>
    <mergeCell ref="N97:Q97"/>
    <mergeCell ref="R95:U95"/>
    <mergeCell ref="B96:B104"/>
    <mergeCell ref="C96:E96"/>
    <mergeCell ref="F96:I96"/>
    <mergeCell ref="J96:M96"/>
    <mergeCell ref="C102:E102"/>
    <mergeCell ref="F102:I102"/>
    <mergeCell ref="J102:M102"/>
    <mergeCell ref="N102:Q102"/>
    <mergeCell ref="R102:U102"/>
    <mergeCell ref="C99:E99"/>
    <mergeCell ref="F99:I99"/>
    <mergeCell ref="J99:M99"/>
    <mergeCell ref="N99:Q99"/>
    <mergeCell ref="R99:U99"/>
    <mergeCell ref="C100:E100"/>
    <mergeCell ref="F100:I100"/>
    <mergeCell ref="J100:M100"/>
    <mergeCell ref="N100:Q100"/>
    <mergeCell ref="R100:U100"/>
    <mergeCell ref="N96:Q96"/>
    <mergeCell ref="R96:U96"/>
    <mergeCell ref="C97:E97"/>
    <mergeCell ref="F97:I97"/>
    <mergeCell ref="J97:M97"/>
    <mergeCell ref="C101:E101"/>
    <mergeCell ref="F101:I101"/>
    <mergeCell ref="J101:M101"/>
    <mergeCell ref="N101:Q101"/>
    <mergeCell ref="R101:U101"/>
    <mergeCell ref="R97:U97"/>
    <mergeCell ref="C98:E98"/>
    <mergeCell ref="F98:I98"/>
    <mergeCell ref="J98:M98"/>
    <mergeCell ref="N98:Q98"/>
    <mergeCell ref="R98:U98"/>
    <mergeCell ref="B94:E94"/>
    <mergeCell ref="F94:I94"/>
    <mergeCell ref="J94:M94"/>
    <mergeCell ref="N94:Q94"/>
    <mergeCell ref="R94:U94"/>
    <mergeCell ref="C91:E91"/>
    <mergeCell ref="F91:I91"/>
    <mergeCell ref="J91:M91"/>
    <mergeCell ref="N91:Q91"/>
    <mergeCell ref="R91:U91"/>
    <mergeCell ref="C92:E92"/>
    <mergeCell ref="F92:I92"/>
    <mergeCell ref="J92:M92"/>
    <mergeCell ref="N92:Q92"/>
    <mergeCell ref="R92:U92"/>
    <mergeCell ref="C93:E93"/>
    <mergeCell ref="F93:I93"/>
    <mergeCell ref="J93:M93"/>
    <mergeCell ref="N93:Q93"/>
    <mergeCell ref="R93:U93"/>
    <mergeCell ref="R88:U88"/>
    <mergeCell ref="C89:E89"/>
    <mergeCell ref="F89:I89"/>
    <mergeCell ref="J89:M89"/>
    <mergeCell ref="N89:Q89"/>
    <mergeCell ref="R89:U89"/>
    <mergeCell ref="F87:I87"/>
    <mergeCell ref="J87:M87"/>
    <mergeCell ref="N87:Q87"/>
    <mergeCell ref="C88:E88"/>
    <mergeCell ref="F88:I88"/>
    <mergeCell ref="J88:M88"/>
    <mergeCell ref="N88:Q88"/>
    <mergeCell ref="C90:E90"/>
    <mergeCell ref="F90:I90"/>
    <mergeCell ref="J90:M90"/>
    <mergeCell ref="N90:Q90"/>
    <mergeCell ref="R90:U90"/>
    <mergeCell ref="N77:Q77"/>
    <mergeCell ref="R77:U77"/>
    <mergeCell ref="B78:B93"/>
    <mergeCell ref="C78:E78"/>
    <mergeCell ref="F78:I78"/>
    <mergeCell ref="J78:M78"/>
    <mergeCell ref="C82:E82"/>
    <mergeCell ref="F82:I82"/>
    <mergeCell ref="J82:M82"/>
    <mergeCell ref="N82:Q82"/>
    <mergeCell ref="R82:U82"/>
    <mergeCell ref="C83:E83"/>
    <mergeCell ref="F83:I83"/>
    <mergeCell ref="J83:M83"/>
    <mergeCell ref="N83:Q83"/>
    <mergeCell ref="J81:M81"/>
    <mergeCell ref="N81:Q81"/>
    <mergeCell ref="R81:U81"/>
    <mergeCell ref="R83:U83"/>
    <mergeCell ref="C86:E86"/>
    <mergeCell ref="R87:U87"/>
    <mergeCell ref="C84:E84"/>
    <mergeCell ref="F84:I84"/>
    <mergeCell ref="J84:M84"/>
    <mergeCell ref="N84:Q84"/>
    <mergeCell ref="R84:U84"/>
    <mergeCell ref="C85:E85"/>
    <mergeCell ref="F85:I85"/>
    <mergeCell ref="J85:M85"/>
    <mergeCell ref="N85:Q85"/>
    <mergeCell ref="R85:U85"/>
    <mergeCell ref="F86:I86"/>
    <mergeCell ref="J86:M86"/>
    <mergeCell ref="N86:Q86"/>
    <mergeCell ref="R86:U86"/>
    <mergeCell ref="R59:U59"/>
    <mergeCell ref="C60:E60"/>
    <mergeCell ref="F60:I60"/>
    <mergeCell ref="J60:M60"/>
    <mergeCell ref="N60:Q60"/>
    <mergeCell ref="R60:U60"/>
    <mergeCell ref="B58:E58"/>
    <mergeCell ref="F58:I58"/>
    <mergeCell ref="C87:E87"/>
    <mergeCell ref="C80:E80"/>
    <mergeCell ref="F80:I80"/>
    <mergeCell ref="J80:M80"/>
    <mergeCell ref="N80:Q80"/>
    <mergeCell ref="R80:U80"/>
    <mergeCell ref="C81:E81"/>
    <mergeCell ref="F81:I81"/>
    <mergeCell ref="A74:D74"/>
    <mergeCell ref="A76:E76"/>
    <mergeCell ref="F76:I76"/>
    <mergeCell ref="J76:M76"/>
    <mergeCell ref="N76:Q76"/>
    <mergeCell ref="R76:U76"/>
    <mergeCell ref="N78:Q78"/>
    <mergeCell ref="R78:U78"/>
    <mergeCell ref="C79:E79"/>
    <mergeCell ref="F79:I79"/>
    <mergeCell ref="J79:M79"/>
    <mergeCell ref="N79:Q79"/>
    <mergeCell ref="R79:U79"/>
    <mergeCell ref="A77:A94"/>
    <mergeCell ref="B77:E77"/>
    <mergeCell ref="F77:I77"/>
    <mergeCell ref="R68:U68"/>
    <mergeCell ref="B59:B70"/>
    <mergeCell ref="C59:E59"/>
    <mergeCell ref="F59:I59"/>
    <mergeCell ref="J59:M59"/>
    <mergeCell ref="N59:Q59"/>
    <mergeCell ref="C63:E63"/>
    <mergeCell ref="F63:I63"/>
    <mergeCell ref="J63:M63"/>
    <mergeCell ref="N63:Q63"/>
    <mergeCell ref="R63:U63"/>
    <mergeCell ref="C64:E64"/>
    <mergeCell ref="C68:E68"/>
    <mergeCell ref="F68:I68"/>
    <mergeCell ref="F64:I64"/>
    <mergeCell ref="J64:M64"/>
    <mergeCell ref="C65:E65"/>
    <mergeCell ref="F65:I65"/>
    <mergeCell ref="J65:M65"/>
    <mergeCell ref="N65:Q65"/>
    <mergeCell ref="R65:U65"/>
    <mergeCell ref="C66:E66"/>
    <mergeCell ref="F66:I66"/>
    <mergeCell ref="J66:M66"/>
    <mergeCell ref="N66:Q66"/>
    <mergeCell ref="R66:U66"/>
    <mergeCell ref="C67:E67"/>
    <mergeCell ref="F67:I67"/>
    <mergeCell ref="J67:M67"/>
    <mergeCell ref="N67:Q67"/>
    <mergeCell ref="R67:U67"/>
    <mergeCell ref="J77:M77"/>
    <mergeCell ref="C69:E69"/>
    <mergeCell ref="F69:I69"/>
    <mergeCell ref="J69:M69"/>
    <mergeCell ref="N69:Q69"/>
    <mergeCell ref="R69:U69"/>
    <mergeCell ref="C70:E70"/>
    <mergeCell ref="F70:I70"/>
    <mergeCell ref="J70:M70"/>
    <mergeCell ref="N70:Q70"/>
    <mergeCell ref="R70:U70"/>
    <mergeCell ref="Q71:U71"/>
    <mergeCell ref="A72:U72"/>
    <mergeCell ref="A44:A70"/>
    <mergeCell ref="B44:B57"/>
    <mergeCell ref="C50:E50"/>
    <mergeCell ref="J58:M58"/>
    <mergeCell ref="N58:Q58"/>
    <mergeCell ref="R58:U58"/>
    <mergeCell ref="J68:M68"/>
    <mergeCell ref="N68:Q68"/>
    <mergeCell ref="C56:E56"/>
    <mergeCell ref="F56:I56"/>
    <mergeCell ref="J56:M56"/>
    <mergeCell ref="N56:Q56"/>
    <mergeCell ref="R56:U56"/>
    <mergeCell ref="C57:E57"/>
    <mergeCell ref="F57:I57"/>
    <mergeCell ref="J57:M57"/>
    <mergeCell ref="N57:Q57"/>
    <mergeCell ref="R57:U57"/>
    <mergeCell ref="N64:Q64"/>
    <mergeCell ref="R64:U64"/>
    <mergeCell ref="C61:E61"/>
    <mergeCell ref="F61:I61"/>
    <mergeCell ref="J61:M61"/>
    <mergeCell ref="N61:Q61"/>
    <mergeCell ref="R61:U61"/>
    <mergeCell ref="C62:E62"/>
    <mergeCell ref="F62:I62"/>
    <mergeCell ref="J62:M62"/>
    <mergeCell ref="N62:Q62"/>
    <mergeCell ref="R62:U62"/>
    <mergeCell ref="C52:E52"/>
    <mergeCell ref="F52:I52"/>
    <mergeCell ref="J52:M52"/>
    <mergeCell ref="N52:Q52"/>
    <mergeCell ref="R52:U52"/>
    <mergeCell ref="C53:E53"/>
    <mergeCell ref="F53:I53"/>
    <mergeCell ref="J53:M53"/>
    <mergeCell ref="N53:Q53"/>
    <mergeCell ref="R53:U53"/>
    <mergeCell ref="C54:E54"/>
    <mergeCell ref="F54:I54"/>
    <mergeCell ref="J54:M54"/>
    <mergeCell ref="N54:Q54"/>
    <mergeCell ref="R54:U54"/>
    <mergeCell ref="C55:E55"/>
    <mergeCell ref="F55:I55"/>
    <mergeCell ref="J55:M55"/>
    <mergeCell ref="N55:Q55"/>
    <mergeCell ref="R55:U55"/>
    <mergeCell ref="F50:I50"/>
    <mergeCell ref="J50:M50"/>
    <mergeCell ref="N50:Q50"/>
    <mergeCell ref="R50:U50"/>
    <mergeCell ref="C51:E51"/>
    <mergeCell ref="F51:I51"/>
    <mergeCell ref="J51:M51"/>
    <mergeCell ref="N51:Q51"/>
    <mergeCell ref="R51:U51"/>
    <mergeCell ref="R46:U46"/>
    <mergeCell ref="C47:E47"/>
    <mergeCell ref="F47:I47"/>
    <mergeCell ref="J47:M47"/>
    <mergeCell ref="N47:Q47"/>
    <mergeCell ref="R47:U47"/>
    <mergeCell ref="N48:Q48"/>
    <mergeCell ref="R48:U48"/>
    <mergeCell ref="C49:E49"/>
    <mergeCell ref="F49:I49"/>
    <mergeCell ref="J49:M49"/>
    <mergeCell ref="N49:Q49"/>
    <mergeCell ref="R49:U49"/>
    <mergeCell ref="D46:E46"/>
    <mergeCell ref="F46:I46"/>
    <mergeCell ref="J46:M46"/>
    <mergeCell ref="N46:Q46"/>
    <mergeCell ref="C48:E48"/>
    <mergeCell ref="F48:I48"/>
    <mergeCell ref="J48:M48"/>
    <mergeCell ref="R44:U44"/>
    <mergeCell ref="D45:E45"/>
    <mergeCell ref="F45:I45"/>
    <mergeCell ref="J45:M45"/>
    <mergeCell ref="N45:Q45"/>
    <mergeCell ref="R45:U45"/>
    <mergeCell ref="D44:E44"/>
    <mergeCell ref="F44:I44"/>
    <mergeCell ref="J44:M44"/>
    <mergeCell ref="N44:Q44"/>
    <mergeCell ref="Q38:U38"/>
    <mergeCell ref="A39:U39"/>
    <mergeCell ref="A43:E43"/>
    <mergeCell ref="F43:I43"/>
    <mergeCell ref="J43:M43"/>
    <mergeCell ref="N43:Q43"/>
    <mergeCell ref="R43:U43"/>
    <mergeCell ref="D36:E36"/>
    <mergeCell ref="F36:I36"/>
    <mergeCell ref="J36:M36"/>
    <mergeCell ref="N36:Q36"/>
    <mergeCell ref="R36:U36"/>
    <mergeCell ref="D37:E37"/>
    <mergeCell ref="F37:I37"/>
    <mergeCell ref="J37:M37"/>
    <mergeCell ref="N37:Q37"/>
    <mergeCell ref="R37:U37"/>
    <mergeCell ref="A15:A37"/>
    <mergeCell ref="B15:E15"/>
    <mergeCell ref="A41:D41"/>
    <mergeCell ref="C34:E34"/>
    <mergeCell ref="F34:I34"/>
    <mergeCell ref="J34:M34"/>
    <mergeCell ref="N34:Q34"/>
    <mergeCell ref="D31:E31"/>
    <mergeCell ref="F31:I31"/>
    <mergeCell ref="J31:M31"/>
    <mergeCell ref="N31:Q31"/>
    <mergeCell ref="R31:U31"/>
    <mergeCell ref="R34:U34"/>
    <mergeCell ref="C35:E35"/>
    <mergeCell ref="F35:I35"/>
    <mergeCell ref="J35:M35"/>
    <mergeCell ref="N35:Q35"/>
    <mergeCell ref="R35:U35"/>
    <mergeCell ref="D32:E32"/>
    <mergeCell ref="F32:I32"/>
    <mergeCell ref="J32:M32"/>
    <mergeCell ref="N32:Q32"/>
    <mergeCell ref="R32:U32"/>
    <mergeCell ref="D33:E33"/>
    <mergeCell ref="F33:I33"/>
    <mergeCell ref="J33:M33"/>
    <mergeCell ref="N33:Q33"/>
    <mergeCell ref="R33:U33"/>
    <mergeCell ref="D27:E27"/>
    <mergeCell ref="F27:I27"/>
    <mergeCell ref="J27:M27"/>
    <mergeCell ref="N27:Q27"/>
    <mergeCell ref="R27:U27"/>
    <mergeCell ref="D28:E28"/>
    <mergeCell ref="F28:I28"/>
    <mergeCell ref="J28:M28"/>
    <mergeCell ref="N28:Q28"/>
    <mergeCell ref="R28:U28"/>
    <mergeCell ref="C29:E29"/>
    <mergeCell ref="F29:I29"/>
    <mergeCell ref="J29:M29"/>
    <mergeCell ref="N29:Q29"/>
    <mergeCell ref="R29:U29"/>
    <mergeCell ref="C30:E30"/>
    <mergeCell ref="F30:I30"/>
    <mergeCell ref="J30:M30"/>
    <mergeCell ref="N30:Q30"/>
    <mergeCell ref="R30:U30"/>
    <mergeCell ref="C23:E23"/>
    <mergeCell ref="F23:I23"/>
    <mergeCell ref="J23:M23"/>
    <mergeCell ref="N23:Q23"/>
    <mergeCell ref="R23:U23"/>
    <mergeCell ref="D24:E24"/>
    <mergeCell ref="F24:I24"/>
    <mergeCell ref="J24:M24"/>
    <mergeCell ref="N24:Q24"/>
    <mergeCell ref="R24:U24"/>
    <mergeCell ref="D25:E25"/>
    <mergeCell ref="F25:I25"/>
    <mergeCell ref="J25:M25"/>
    <mergeCell ref="N25:Q25"/>
    <mergeCell ref="R25:U25"/>
    <mergeCell ref="C26:E26"/>
    <mergeCell ref="F26:I26"/>
    <mergeCell ref="J26:M26"/>
    <mergeCell ref="N26:Q26"/>
    <mergeCell ref="R26:U26"/>
    <mergeCell ref="D22:E22"/>
    <mergeCell ref="F22:I22"/>
    <mergeCell ref="J22:M22"/>
    <mergeCell ref="N22:Q22"/>
    <mergeCell ref="R22:U22"/>
    <mergeCell ref="D19:E19"/>
    <mergeCell ref="F19:I19"/>
    <mergeCell ref="J19:M19"/>
    <mergeCell ref="N19:Q19"/>
    <mergeCell ref="R19:U19"/>
    <mergeCell ref="C20:E20"/>
    <mergeCell ref="F20:I20"/>
    <mergeCell ref="J20:M20"/>
    <mergeCell ref="N20:Q20"/>
    <mergeCell ref="R20:U20"/>
    <mergeCell ref="A3:F3"/>
    <mergeCell ref="P3:U3"/>
    <mergeCell ref="A1:U1"/>
    <mergeCell ref="N16:Q16"/>
    <mergeCell ref="R16:U16"/>
    <mergeCell ref="F15:I15"/>
    <mergeCell ref="J15:M15"/>
    <mergeCell ref="N15:Q15"/>
    <mergeCell ref="R15:U15"/>
    <mergeCell ref="B16:B37"/>
    <mergeCell ref="A8:U10"/>
    <mergeCell ref="A13:U13"/>
    <mergeCell ref="A12:U12"/>
    <mergeCell ref="A5:U5"/>
    <mergeCell ref="C17:E17"/>
    <mergeCell ref="F17:I17"/>
    <mergeCell ref="J17:M17"/>
    <mergeCell ref="N17:Q17"/>
    <mergeCell ref="R17:U17"/>
    <mergeCell ref="D21:E21"/>
    <mergeCell ref="F21:I21"/>
    <mergeCell ref="J21:M21"/>
    <mergeCell ref="N21:Q21"/>
    <mergeCell ref="R21:U21"/>
    <mergeCell ref="C16:E16"/>
    <mergeCell ref="F16:I16"/>
    <mergeCell ref="J16:M16"/>
    <mergeCell ref="D18:E18"/>
    <mergeCell ref="F18:I18"/>
    <mergeCell ref="J18:M18"/>
    <mergeCell ref="N18:Q18"/>
    <mergeCell ref="R18:U18"/>
    <mergeCell ref="A14:E14"/>
    <mergeCell ref="F14:I14"/>
    <mergeCell ref="J14:M14"/>
    <mergeCell ref="N14:Q14"/>
    <mergeCell ref="R14:U14"/>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3" manualBreakCount="3">
    <brk id="71" max="20" man="1"/>
    <brk id="105" max="20" man="1"/>
    <brk id="184"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7"/>
  <sheetViews>
    <sheetView zoomScale="85" zoomScaleNormal="85" zoomScaleSheetLayoutView="70" workbookViewId="0">
      <selection activeCell="V1" sqref="V1"/>
    </sheetView>
  </sheetViews>
  <sheetFormatPr defaultRowHeight="13.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c r="A1" s="1375" t="s">
        <v>457</v>
      </c>
      <c r="B1" s="1375"/>
      <c r="C1" s="1375"/>
      <c r="D1" s="1375"/>
      <c r="E1" s="1375"/>
      <c r="F1" s="1375"/>
      <c r="G1" s="1375"/>
      <c r="H1" s="1375"/>
      <c r="I1" s="1375"/>
      <c r="J1" s="1375"/>
      <c r="K1" s="1375"/>
      <c r="L1" s="1375"/>
      <c r="M1" s="1375"/>
      <c r="N1" s="1375"/>
      <c r="O1" s="1375"/>
      <c r="P1" s="1375"/>
      <c r="Q1" s="1375"/>
      <c r="R1" s="1375"/>
      <c r="S1" s="1375"/>
      <c r="T1" s="1375"/>
      <c r="U1" s="1375"/>
    </row>
    <row r="2" spans="1:21" ht="27" customHeight="1">
      <c r="A2" s="5"/>
      <c r="B2" s="5"/>
      <c r="C2" s="5"/>
      <c r="D2" s="5"/>
      <c r="E2" s="5"/>
      <c r="F2" s="5"/>
      <c r="G2" s="5"/>
      <c r="H2" s="5"/>
      <c r="I2" s="5"/>
      <c r="J2" s="5"/>
      <c r="K2" s="5"/>
      <c r="L2" s="5"/>
      <c r="M2" s="5"/>
      <c r="N2" s="5"/>
      <c r="O2" s="5"/>
      <c r="P2" s="5"/>
      <c r="Q2" s="5"/>
      <c r="R2" s="5"/>
      <c r="S2" s="5"/>
      <c r="T2" s="5"/>
      <c r="U2" s="5"/>
    </row>
    <row r="3" spans="1:21" ht="27" customHeight="1">
      <c r="A3" s="1376" t="s">
        <v>666</v>
      </c>
      <c r="B3" s="1376"/>
      <c r="C3" s="1376"/>
      <c r="D3" s="1376"/>
      <c r="E3" s="1376"/>
      <c r="F3" s="1376"/>
      <c r="G3" s="71"/>
      <c r="H3" s="71"/>
      <c r="I3" s="71"/>
      <c r="J3" s="71"/>
      <c r="K3" s="71"/>
      <c r="L3" s="71"/>
      <c r="M3" s="71"/>
      <c r="N3" s="71"/>
      <c r="O3" s="71"/>
      <c r="P3" s="1569" t="s">
        <v>665</v>
      </c>
      <c r="Q3" s="1569"/>
      <c r="R3" s="1569"/>
      <c r="S3" s="1569"/>
      <c r="T3" s="1569"/>
      <c r="U3" s="1569"/>
    </row>
    <row r="4" spans="1:21" ht="45" customHeight="1">
      <c r="A4" s="1461" t="s">
        <v>58</v>
      </c>
      <c r="B4" s="1461"/>
      <c r="C4" s="1461"/>
      <c r="D4" s="1461"/>
      <c r="E4" s="1461"/>
      <c r="F4" s="1461"/>
      <c r="G4" s="1461"/>
      <c r="H4" s="1461"/>
      <c r="I4" s="1461"/>
      <c r="J4" s="1461"/>
      <c r="K4" s="1461"/>
      <c r="L4" s="1461"/>
      <c r="M4" s="1461"/>
      <c r="N4" s="1461"/>
      <c r="O4" s="1461"/>
      <c r="P4" s="1461"/>
      <c r="Q4" s="1461"/>
      <c r="R4" s="1461"/>
      <c r="S4" s="1461"/>
      <c r="T4" s="1461"/>
      <c r="U4" s="1461"/>
    </row>
    <row r="5" spans="1:21" ht="27" customHeight="1">
      <c r="A5" s="3" t="s">
        <v>1026</v>
      </c>
      <c r="B5" s="3"/>
      <c r="C5" s="3"/>
      <c r="D5" s="249"/>
      <c r="E5" s="250"/>
      <c r="F5" s="250"/>
      <c r="G5" s="250"/>
      <c r="H5" s="250"/>
      <c r="I5" s="250"/>
      <c r="J5" s="250"/>
      <c r="K5" s="250"/>
      <c r="L5" s="250"/>
      <c r="M5" s="250"/>
      <c r="N5" s="250"/>
      <c r="O5" s="250"/>
      <c r="P5" s="250"/>
      <c r="Q5" s="250"/>
      <c r="R5" s="250"/>
      <c r="S5" s="250"/>
      <c r="T5" s="250"/>
      <c r="U5" s="250"/>
    </row>
    <row r="6" spans="1:21" ht="5.0999999999999996" customHeight="1">
      <c r="A6" s="4"/>
      <c r="B6" s="3"/>
      <c r="C6" s="3"/>
      <c r="D6" s="249"/>
      <c r="E6" s="250"/>
      <c r="F6" s="250"/>
      <c r="G6" s="250"/>
      <c r="H6" s="250"/>
      <c r="I6" s="250"/>
      <c r="J6" s="250"/>
      <c r="K6" s="250"/>
      <c r="L6" s="250"/>
      <c r="M6" s="250"/>
      <c r="N6" s="250"/>
      <c r="O6" s="250"/>
      <c r="P6" s="250"/>
      <c r="Q6" s="250"/>
      <c r="R6" s="250"/>
      <c r="S6" s="250"/>
      <c r="T6" s="250"/>
      <c r="U6" s="250"/>
    </row>
    <row r="7" spans="1:21" ht="20.100000000000001" customHeight="1">
      <c r="A7" s="198" t="s">
        <v>667</v>
      </c>
      <c r="B7" s="123"/>
      <c r="C7" s="123"/>
      <c r="D7" s="123"/>
      <c r="E7" s="199"/>
      <c r="F7" s="200"/>
      <c r="G7" s="200"/>
      <c r="H7" s="200"/>
      <c r="I7" s="200"/>
      <c r="J7" s="200"/>
      <c r="K7" s="201"/>
      <c r="L7" s="201"/>
      <c r="M7" s="201"/>
      <c r="N7" s="201"/>
      <c r="O7" s="201"/>
      <c r="P7" s="201"/>
      <c r="Q7" s="201"/>
      <c r="R7" s="201"/>
      <c r="S7" s="201"/>
      <c r="T7" s="201"/>
      <c r="U7" s="201"/>
    </row>
    <row r="8" spans="1:21" ht="5.0999999999999996" customHeight="1">
      <c r="A8" s="202"/>
      <c r="B8" s="202"/>
      <c r="C8" s="202"/>
      <c r="D8" s="202"/>
      <c r="E8" s="199"/>
      <c r="F8" s="200"/>
      <c r="G8" s="200"/>
      <c r="H8" s="200"/>
      <c r="I8" s="200"/>
      <c r="J8" s="200"/>
      <c r="K8" s="201"/>
      <c r="L8" s="201"/>
      <c r="M8" s="201"/>
      <c r="N8" s="201"/>
      <c r="O8" s="201"/>
      <c r="P8" s="201"/>
      <c r="Q8" s="201"/>
      <c r="R8" s="201"/>
      <c r="S8" s="201"/>
      <c r="T8" s="201"/>
      <c r="U8" s="201"/>
    </row>
    <row r="9" spans="1:21" ht="20.100000000000001" customHeight="1">
      <c r="A9" s="203" t="s">
        <v>1027</v>
      </c>
      <c r="B9" s="202"/>
      <c r="C9" s="202"/>
      <c r="D9" s="204"/>
      <c r="E9" s="204"/>
      <c r="F9" s="204"/>
      <c r="G9" s="204"/>
      <c r="H9" s="205"/>
      <c r="I9" s="205"/>
      <c r="J9" s="205"/>
      <c r="K9" s="205"/>
      <c r="L9" s="205"/>
      <c r="M9" s="205"/>
      <c r="N9" s="205"/>
      <c r="O9" s="205"/>
      <c r="P9" s="205"/>
      <c r="Q9" s="205"/>
      <c r="R9" s="205"/>
      <c r="S9" s="205"/>
      <c r="T9" s="205"/>
      <c r="U9" s="205"/>
    </row>
    <row r="10" spans="1:21" ht="20.100000000000001" customHeight="1">
      <c r="A10" s="202"/>
      <c r="B10" s="202"/>
      <c r="C10" s="1684" t="s">
        <v>411</v>
      </c>
      <c r="D10" s="1684"/>
      <c r="E10" s="1684" t="s">
        <v>313</v>
      </c>
      <c r="F10" s="1684"/>
      <c r="G10" s="1685" t="s">
        <v>668</v>
      </c>
      <c r="H10" s="1685"/>
      <c r="I10" s="1685"/>
      <c r="J10" s="1685"/>
      <c r="K10" s="1685" t="s">
        <v>681</v>
      </c>
      <c r="L10" s="1685"/>
      <c r="M10" s="1685"/>
      <c r="N10" s="1685"/>
      <c r="O10" s="1685"/>
      <c r="P10" s="1685"/>
      <c r="Q10" s="1685"/>
      <c r="R10" s="1685"/>
      <c r="S10" s="1685"/>
      <c r="T10" s="1685"/>
      <c r="U10" s="1685"/>
    </row>
    <row r="11" spans="1:21" ht="20.100000000000001" customHeight="1">
      <c r="A11" s="202"/>
      <c r="B11" s="202"/>
      <c r="C11" s="1686" t="s">
        <v>669</v>
      </c>
      <c r="D11" s="1686"/>
      <c r="E11" s="1687"/>
      <c r="F11" s="1687"/>
      <c r="G11" s="1688"/>
      <c r="H11" s="1688"/>
      <c r="I11" s="1688"/>
      <c r="J11" s="1688"/>
      <c r="K11" s="1689"/>
      <c r="L11" s="1689"/>
      <c r="M11" s="1689"/>
      <c r="N11" s="1689"/>
      <c r="O11" s="1689"/>
      <c r="P11" s="1689"/>
      <c r="Q11" s="1689"/>
      <c r="R11" s="1689"/>
      <c r="S11" s="1689"/>
      <c r="T11" s="1689"/>
      <c r="U11" s="1689"/>
    </row>
    <row r="12" spans="1:21" ht="20.100000000000001" customHeight="1">
      <c r="A12" s="202"/>
      <c r="B12" s="202"/>
      <c r="C12" s="1686" t="s">
        <v>714</v>
      </c>
      <c r="D12" s="1686"/>
      <c r="E12" s="1687"/>
      <c r="F12" s="1687"/>
      <c r="G12" s="1688"/>
      <c r="H12" s="1688"/>
      <c r="I12" s="1688"/>
      <c r="J12" s="1688"/>
      <c r="K12" s="1689"/>
      <c r="L12" s="1689"/>
      <c r="M12" s="1689"/>
      <c r="N12" s="1689"/>
      <c r="O12" s="1689"/>
      <c r="P12" s="1689"/>
      <c r="Q12" s="1689"/>
      <c r="R12" s="1689"/>
      <c r="S12" s="1689"/>
      <c r="T12" s="1689"/>
      <c r="U12" s="1689"/>
    </row>
    <row r="13" spans="1:21" ht="20.100000000000001" customHeight="1">
      <c r="A13" s="202"/>
      <c r="B13" s="202"/>
      <c r="C13" s="1686" t="s">
        <v>672</v>
      </c>
      <c r="D13" s="1686"/>
      <c r="E13" s="1687"/>
      <c r="F13" s="1687"/>
      <c r="G13" s="1688"/>
      <c r="H13" s="1688"/>
      <c r="I13" s="1688"/>
      <c r="J13" s="1688"/>
      <c r="K13" s="1689"/>
      <c r="L13" s="1689"/>
      <c r="M13" s="1689"/>
      <c r="N13" s="1689"/>
      <c r="O13" s="1689"/>
      <c r="P13" s="1689"/>
      <c r="Q13" s="1689"/>
      <c r="R13" s="1689"/>
      <c r="S13" s="1689"/>
      <c r="T13" s="1689"/>
      <c r="U13" s="1689"/>
    </row>
    <row r="14" spans="1:21" ht="20.100000000000001" customHeight="1">
      <c r="A14" s="202"/>
      <c r="B14" s="202"/>
      <c r="C14" s="1686" t="s">
        <v>673</v>
      </c>
      <c r="D14" s="1686"/>
      <c r="E14" s="1687"/>
      <c r="F14" s="1687"/>
      <c r="G14" s="1688"/>
      <c r="H14" s="1688"/>
      <c r="I14" s="1688"/>
      <c r="J14" s="1688"/>
      <c r="K14" s="1689"/>
      <c r="L14" s="1689"/>
      <c r="M14" s="1689"/>
      <c r="N14" s="1689"/>
      <c r="O14" s="1689"/>
      <c r="P14" s="1689"/>
      <c r="Q14" s="1689"/>
      <c r="R14" s="1689"/>
      <c r="S14" s="1689"/>
      <c r="T14" s="1689"/>
      <c r="U14" s="1689"/>
    </row>
    <row r="15" spans="1:21" ht="60" customHeight="1">
      <c r="A15" s="202"/>
      <c r="B15" s="202"/>
      <c r="C15" s="1686" t="s">
        <v>674</v>
      </c>
      <c r="D15" s="1686"/>
      <c r="E15" s="1687"/>
      <c r="F15" s="1687"/>
      <c r="G15" s="1688"/>
      <c r="H15" s="1688"/>
      <c r="I15" s="1688"/>
      <c r="J15" s="1688"/>
      <c r="K15" s="1689"/>
      <c r="L15" s="1689"/>
      <c r="M15" s="1689"/>
      <c r="N15" s="1689"/>
      <c r="O15" s="1689"/>
      <c r="P15" s="1689"/>
      <c r="Q15" s="1689"/>
      <c r="R15" s="1689"/>
      <c r="S15" s="1689"/>
      <c r="T15" s="1689"/>
      <c r="U15" s="1689"/>
    </row>
    <row r="16" spans="1:21" ht="20.100000000000001" customHeight="1">
      <c r="A16" s="202"/>
      <c r="B16" s="202"/>
      <c r="C16" s="1686" t="s">
        <v>675</v>
      </c>
      <c r="D16" s="1686"/>
      <c r="E16" s="1687"/>
      <c r="F16" s="1687"/>
      <c r="G16" s="1688"/>
      <c r="H16" s="1688"/>
      <c r="I16" s="1688"/>
      <c r="J16" s="1688"/>
      <c r="K16" s="1689"/>
      <c r="L16" s="1689"/>
      <c r="M16" s="1689"/>
      <c r="N16" s="1689"/>
      <c r="O16" s="1689"/>
      <c r="P16" s="1689"/>
      <c r="Q16" s="1689"/>
      <c r="R16" s="1689"/>
      <c r="S16" s="1689"/>
      <c r="T16" s="1689"/>
      <c r="U16" s="1689"/>
    </row>
    <row r="17" spans="1:21" ht="20.100000000000001" customHeight="1">
      <c r="A17" s="202"/>
      <c r="B17" s="202"/>
      <c r="C17" s="1686" t="s">
        <v>676</v>
      </c>
      <c r="D17" s="1686"/>
      <c r="E17" s="1687"/>
      <c r="F17" s="1687"/>
      <c r="G17" s="1688"/>
      <c r="H17" s="1688"/>
      <c r="I17" s="1688"/>
      <c r="J17" s="1688"/>
      <c r="K17" s="1689"/>
      <c r="L17" s="1689"/>
      <c r="M17" s="1689"/>
      <c r="N17" s="1689"/>
      <c r="O17" s="1689"/>
      <c r="P17" s="1689"/>
      <c r="Q17" s="1689"/>
      <c r="R17" s="1689"/>
      <c r="S17" s="1689"/>
      <c r="T17" s="1689"/>
      <c r="U17" s="1689"/>
    </row>
    <row r="18" spans="1:21" ht="20.100000000000001" customHeight="1">
      <c r="A18" s="202"/>
      <c r="B18" s="202"/>
      <c r="C18" s="1686" t="s">
        <v>677</v>
      </c>
      <c r="D18" s="1686"/>
      <c r="E18" s="1687"/>
      <c r="F18" s="1687"/>
      <c r="G18" s="1688"/>
      <c r="H18" s="1688"/>
      <c r="I18" s="1688"/>
      <c r="J18" s="1688"/>
      <c r="K18" s="1689"/>
      <c r="L18" s="1689"/>
      <c r="M18" s="1689"/>
      <c r="N18" s="1689"/>
      <c r="O18" s="1689"/>
      <c r="P18" s="1689"/>
      <c r="Q18" s="1689"/>
      <c r="R18" s="1689"/>
      <c r="S18" s="1689"/>
      <c r="T18" s="1689"/>
      <c r="U18" s="1689"/>
    </row>
    <row r="19" spans="1:21" ht="20.100000000000001" customHeight="1">
      <c r="A19" s="202"/>
      <c r="B19" s="202"/>
      <c r="C19" s="1686" t="s">
        <v>678</v>
      </c>
      <c r="D19" s="1686"/>
      <c r="E19" s="1687"/>
      <c r="F19" s="1687"/>
      <c r="G19" s="1688"/>
      <c r="H19" s="1688"/>
      <c r="I19" s="1688"/>
      <c r="J19" s="1688"/>
      <c r="K19" s="1689"/>
      <c r="L19" s="1689"/>
      <c r="M19" s="1689"/>
      <c r="N19" s="1689"/>
      <c r="O19" s="1689"/>
      <c r="P19" s="1689"/>
      <c r="Q19" s="1689"/>
      <c r="R19" s="1689"/>
      <c r="S19" s="1689"/>
      <c r="T19" s="1689"/>
      <c r="U19" s="1689"/>
    </row>
    <row r="20" spans="1:21" ht="20.100000000000001" customHeight="1">
      <c r="A20" s="202"/>
      <c r="B20" s="202"/>
      <c r="C20" s="1686" t="s">
        <v>287</v>
      </c>
      <c r="D20" s="1686"/>
      <c r="E20" s="1687"/>
      <c r="F20" s="1687"/>
      <c r="G20" s="1688"/>
      <c r="H20" s="1688"/>
      <c r="I20" s="1688"/>
      <c r="J20" s="1688"/>
      <c r="K20" s="1689"/>
      <c r="L20" s="1689"/>
      <c r="M20" s="1689"/>
      <c r="N20" s="1689"/>
      <c r="O20" s="1689"/>
      <c r="P20" s="1689"/>
      <c r="Q20" s="1689"/>
      <c r="R20" s="1689"/>
      <c r="S20" s="1689"/>
      <c r="T20" s="1689"/>
      <c r="U20" s="1689"/>
    </row>
    <row r="21" spans="1:21" ht="20.100000000000001" customHeight="1">
      <c r="A21" s="202"/>
      <c r="B21" s="202"/>
      <c r="C21" s="1686" t="s">
        <v>288</v>
      </c>
      <c r="D21" s="1686"/>
      <c r="E21" s="1687"/>
      <c r="F21" s="1687"/>
      <c r="G21" s="1688"/>
      <c r="H21" s="1688"/>
      <c r="I21" s="1688"/>
      <c r="J21" s="1688"/>
      <c r="K21" s="1689"/>
      <c r="L21" s="1689"/>
      <c r="M21" s="1689"/>
      <c r="N21" s="1689"/>
      <c r="O21" s="1689"/>
      <c r="P21" s="1689"/>
      <c r="Q21" s="1689"/>
      <c r="R21" s="1689"/>
      <c r="S21" s="1689"/>
      <c r="T21" s="1689"/>
      <c r="U21" s="1689"/>
    </row>
    <row r="22" spans="1:21" ht="39.950000000000003" customHeight="1" thickBot="1">
      <c r="A22" s="202"/>
      <c r="B22" s="202"/>
      <c r="C22" s="1686" t="s">
        <v>679</v>
      </c>
      <c r="D22" s="1686"/>
      <c r="E22" s="1687"/>
      <c r="F22" s="1687"/>
      <c r="G22" s="1695"/>
      <c r="H22" s="1695"/>
      <c r="I22" s="1695"/>
      <c r="J22" s="1695"/>
      <c r="K22" s="1689"/>
      <c r="L22" s="1689"/>
      <c r="M22" s="1689"/>
      <c r="N22" s="1689"/>
      <c r="O22" s="1689"/>
      <c r="P22" s="1689"/>
      <c r="Q22" s="1689"/>
      <c r="R22" s="1689"/>
      <c r="S22" s="1689"/>
      <c r="T22" s="1689"/>
      <c r="U22" s="1689"/>
    </row>
    <row r="23" spans="1:21" ht="20.100000000000001" customHeight="1" thickTop="1">
      <c r="A23" s="202"/>
      <c r="B23" s="202"/>
      <c r="C23" s="1690" t="s">
        <v>682</v>
      </c>
      <c r="D23" s="1690"/>
      <c r="E23" s="1690"/>
      <c r="F23" s="1690"/>
      <c r="G23" s="1691">
        <f>SUM(G11:J22)</f>
        <v>0</v>
      </c>
      <c r="H23" s="1691"/>
      <c r="I23" s="1691"/>
      <c r="J23" s="1691"/>
      <c r="K23" s="1692"/>
      <c r="L23" s="1693"/>
      <c r="M23" s="1693"/>
      <c r="N23" s="1693"/>
      <c r="O23" s="1693"/>
      <c r="P23" s="1693"/>
      <c r="Q23" s="1693"/>
      <c r="R23" s="1693"/>
      <c r="S23" s="1693"/>
      <c r="T23" s="1693"/>
      <c r="U23" s="1694"/>
    </row>
    <row r="24" spans="1:21" ht="5.0999999999999996" customHeight="1">
      <c r="A24" s="202"/>
      <c r="B24" s="202"/>
      <c r="C24" s="202"/>
      <c r="D24" s="202"/>
      <c r="E24" s="199"/>
      <c r="F24" s="200"/>
      <c r="G24" s="200"/>
      <c r="H24" s="200"/>
      <c r="I24" s="200"/>
      <c r="J24" s="200"/>
      <c r="K24" s="201"/>
      <c r="L24" s="201"/>
      <c r="M24" s="201"/>
      <c r="N24" s="201"/>
      <c r="O24" s="201"/>
      <c r="P24" s="201"/>
      <c r="Q24" s="201"/>
      <c r="R24" s="201"/>
      <c r="S24" s="201"/>
      <c r="T24" s="201"/>
      <c r="U24" s="201"/>
    </row>
    <row r="25" spans="1:21" ht="21" customHeight="1">
      <c r="A25" s="13"/>
      <c r="B25" s="6"/>
      <c r="C25" s="6"/>
      <c r="D25" s="6"/>
      <c r="E25" s="6"/>
      <c r="F25" s="12"/>
      <c r="G25" s="12"/>
      <c r="H25" s="12"/>
      <c r="I25" s="12"/>
      <c r="J25" s="12"/>
      <c r="K25" s="12"/>
      <c r="L25" s="12"/>
      <c r="M25" s="12"/>
      <c r="N25" s="12"/>
      <c r="O25" s="12"/>
      <c r="P25" s="12"/>
      <c r="Q25" s="1454" t="s">
        <v>121</v>
      </c>
      <c r="R25" s="1454"/>
      <c r="S25" s="1454"/>
      <c r="T25" s="1454"/>
      <c r="U25" s="1454"/>
    </row>
    <row r="26" spans="1:21" ht="15.75">
      <c r="A26" s="1375" t="s">
        <v>457</v>
      </c>
      <c r="B26" s="1375"/>
      <c r="C26" s="1375"/>
      <c r="D26" s="1375"/>
      <c r="E26" s="1375"/>
      <c r="F26" s="1375"/>
      <c r="G26" s="1375"/>
      <c r="H26" s="1375"/>
      <c r="I26" s="1375"/>
      <c r="J26" s="1375"/>
      <c r="K26" s="1375"/>
      <c r="L26" s="1375"/>
      <c r="M26" s="1375"/>
      <c r="N26" s="1375"/>
      <c r="O26" s="1375"/>
      <c r="P26" s="1375"/>
      <c r="Q26" s="1375"/>
      <c r="R26" s="1375"/>
      <c r="S26" s="1375"/>
      <c r="T26" s="1375"/>
      <c r="U26" s="1375"/>
    </row>
    <row r="27" spans="1:21" ht="27" customHeight="1">
      <c r="A27" s="1461" t="s">
        <v>335</v>
      </c>
      <c r="B27" s="1461"/>
      <c r="C27" s="1461"/>
      <c r="D27" s="5"/>
      <c r="E27" s="5"/>
      <c r="F27" s="5"/>
      <c r="G27" s="5"/>
      <c r="H27" s="5"/>
      <c r="I27" s="5"/>
      <c r="J27" s="5"/>
      <c r="K27" s="5"/>
      <c r="L27" s="5"/>
      <c r="M27" s="5"/>
      <c r="N27" s="5"/>
      <c r="O27" s="5"/>
      <c r="P27" s="5"/>
      <c r="Q27" s="5"/>
      <c r="R27" s="5"/>
      <c r="S27" s="5"/>
      <c r="T27" s="5"/>
      <c r="U27" s="5"/>
    </row>
    <row r="28" spans="1:21" ht="5.0999999999999996" customHeight="1">
      <c r="A28" s="202"/>
      <c r="B28" s="202"/>
      <c r="C28" s="202"/>
      <c r="D28" s="202"/>
      <c r="E28" s="199"/>
      <c r="F28" s="200"/>
      <c r="G28" s="200"/>
      <c r="H28" s="200"/>
      <c r="I28" s="200"/>
      <c r="J28" s="200"/>
      <c r="K28" s="201"/>
      <c r="L28" s="201"/>
      <c r="M28" s="201"/>
      <c r="N28" s="201"/>
      <c r="O28" s="201"/>
      <c r="P28" s="201"/>
      <c r="Q28" s="201"/>
      <c r="R28" s="201"/>
      <c r="S28" s="201"/>
      <c r="T28" s="201"/>
      <c r="U28" s="201"/>
    </row>
    <row r="29" spans="1:21" ht="20.100000000000001" customHeight="1">
      <c r="A29" s="203" t="s">
        <v>1028</v>
      </c>
      <c r="B29" s="202"/>
      <c r="C29" s="202"/>
      <c r="D29" s="204"/>
      <c r="E29" s="204"/>
      <c r="F29" s="204"/>
      <c r="G29" s="204"/>
      <c r="H29" s="205"/>
      <c r="I29" s="205"/>
      <c r="J29" s="205"/>
      <c r="K29" s="205"/>
      <c r="L29" s="205"/>
      <c r="M29" s="205"/>
      <c r="N29" s="205"/>
      <c r="O29" s="205"/>
      <c r="P29" s="205"/>
      <c r="Q29" s="205"/>
      <c r="R29" s="205"/>
      <c r="S29" s="205"/>
      <c r="T29" s="205"/>
      <c r="U29" s="205"/>
    </row>
    <row r="30" spans="1:21" ht="20.100000000000001" customHeight="1">
      <c r="A30" s="202"/>
      <c r="B30" s="202"/>
      <c r="C30" s="1684" t="s">
        <v>411</v>
      </c>
      <c r="D30" s="1684"/>
      <c r="E30" s="1684" t="s">
        <v>313</v>
      </c>
      <c r="F30" s="1684"/>
      <c r="G30" s="1685" t="s">
        <v>668</v>
      </c>
      <c r="H30" s="1685"/>
      <c r="I30" s="1685"/>
      <c r="J30" s="1685"/>
      <c r="K30" s="1685" t="s">
        <v>681</v>
      </c>
      <c r="L30" s="1685"/>
      <c r="M30" s="1685"/>
      <c r="N30" s="1685"/>
      <c r="O30" s="1685"/>
      <c r="P30" s="1685"/>
      <c r="Q30" s="1685"/>
      <c r="R30" s="1685"/>
      <c r="S30" s="1685"/>
      <c r="T30" s="1685"/>
      <c r="U30" s="1685"/>
    </row>
    <row r="31" spans="1:21" ht="20.100000000000001" customHeight="1">
      <c r="A31" s="202"/>
      <c r="B31" s="202"/>
      <c r="C31" s="1686" t="s">
        <v>669</v>
      </c>
      <c r="D31" s="1686"/>
      <c r="E31" s="1687"/>
      <c r="F31" s="1687"/>
      <c r="G31" s="1688"/>
      <c r="H31" s="1688"/>
      <c r="I31" s="1688"/>
      <c r="J31" s="1688"/>
      <c r="K31" s="1689"/>
      <c r="L31" s="1689"/>
      <c r="M31" s="1689"/>
      <c r="N31" s="1689"/>
      <c r="O31" s="1689"/>
      <c r="P31" s="1689"/>
      <c r="Q31" s="1689"/>
      <c r="R31" s="1689"/>
      <c r="S31" s="1689"/>
      <c r="T31" s="1689"/>
      <c r="U31" s="1689"/>
    </row>
    <row r="32" spans="1:21" ht="20.100000000000001" customHeight="1">
      <c r="A32" s="202"/>
      <c r="B32" s="202"/>
      <c r="C32" s="1686" t="s">
        <v>714</v>
      </c>
      <c r="D32" s="1686"/>
      <c r="E32" s="1687"/>
      <c r="F32" s="1687"/>
      <c r="G32" s="1688"/>
      <c r="H32" s="1688"/>
      <c r="I32" s="1688"/>
      <c r="J32" s="1688"/>
      <c r="K32" s="1689"/>
      <c r="L32" s="1689"/>
      <c r="M32" s="1689"/>
      <c r="N32" s="1689"/>
      <c r="O32" s="1689"/>
      <c r="P32" s="1689"/>
      <c r="Q32" s="1689"/>
      <c r="R32" s="1689"/>
      <c r="S32" s="1689"/>
      <c r="T32" s="1689"/>
      <c r="U32" s="1689"/>
    </row>
    <row r="33" spans="1:21" ht="20.100000000000001" customHeight="1">
      <c r="A33" s="202"/>
      <c r="B33" s="202"/>
      <c r="C33" s="1686" t="s">
        <v>672</v>
      </c>
      <c r="D33" s="1686"/>
      <c r="E33" s="1687"/>
      <c r="F33" s="1687"/>
      <c r="G33" s="1688"/>
      <c r="H33" s="1688"/>
      <c r="I33" s="1688"/>
      <c r="J33" s="1688"/>
      <c r="K33" s="1689"/>
      <c r="L33" s="1689"/>
      <c r="M33" s="1689"/>
      <c r="N33" s="1689"/>
      <c r="O33" s="1689"/>
      <c r="P33" s="1689"/>
      <c r="Q33" s="1689"/>
      <c r="R33" s="1689"/>
      <c r="S33" s="1689"/>
      <c r="T33" s="1689"/>
      <c r="U33" s="1689"/>
    </row>
    <row r="34" spans="1:21" ht="20.100000000000001" customHeight="1">
      <c r="A34" s="202"/>
      <c r="B34" s="202"/>
      <c r="C34" s="1686" t="s">
        <v>673</v>
      </c>
      <c r="D34" s="1686"/>
      <c r="E34" s="1687"/>
      <c r="F34" s="1687"/>
      <c r="G34" s="1688"/>
      <c r="H34" s="1688"/>
      <c r="I34" s="1688"/>
      <c r="J34" s="1688"/>
      <c r="K34" s="1689"/>
      <c r="L34" s="1689"/>
      <c r="M34" s="1689"/>
      <c r="N34" s="1689"/>
      <c r="O34" s="1689"/>
      <c r="P34" s="1689"/>
      <c r="Q34" s="1689"/>
      <c r="R34" s="1689"/>
      <c r="S34" s="1689"/>
      <c r="T34" s="1689"/>
      <c r="U34" s="1689"/>
    </row>
    <row r="35" spans="1:21" ht="60" customHeight="1">
      <c r="A35" s="202"/>
      <c r="B35" s="202"/>
      <c r="C35" s="1686" t="s">
        <v>674</v>
      </c>
      <c r="D35" s="1686"/>
      <c r="E35" s="1687"/>
      <c r="F35" s="1687"/>
      <c r="G35" s="1688"/>
      <c r="H35" s="1688"/>
      <c r="I35" s="1688"/>
      <c r="J35" s="1688"/>
      <c r="K35" s="1689"/>
      <c r="L35" s="1689"/>
      <c r="M35" s="1689"/>
      <c r="N35" s="1689"/>
      <c r="O35" s="1689"/>
      <c r="P35" s="1689"/>
      <c r="Q35" s="1689"/>
      <c r="R35" s="1689"/>
      <c r="S35" s="1689"/>
      <c r="T35" s="1689"/>
      <c r="U35" s="1689"/>
    </row>
    <row r="36" spans="1:21" ht="20.100000000000001" customHeight="1">
      <c r="A36" s="202"/>
      <c r="B36" s="202"/>
      <c r="C36" s="1686" t="s">
        <v>675</v>
      </c>
      <c r="D36" s="1686"/>
      <c r="E36" s="1687"/>
      <c r="F36" s="1687"/>
      <c r="G36" s="1688"/>
      <c r="H36" s="1688"/>
      <c r="I36" s="1688"/>
      <c r="J36" s="1688"/>
      <c r="K36" s="1689"/>
      <c r="L36" s="1689"/>
      <c r="M36" s="1689"/>
      <c r="N36" s="1689"/>
      <c r="O36" s="1689"/>
      <c r="P36" s="1689"/>
      <c r="Q36" s="1689"/>
      <c r="R36" s="1689"/>
      <c r="S36" s="1689"/>
      <c r="T36" s="1689"/>
      <c r="U36" s="1689"/>
    </row>
    <row r="37" spans="1:21" ht="20.100000000000001" customHeight="1">
      <c r="A37" s="202"/>
      <c r="B37" s="202"/>
      <c r="C37" s="1686" t="s">
        <v>676</v>
      </c>
      <c r="D37" s="1686"/>
      <c r="E37" s="1687"/>
      <c r="F37" s="1687"/>
      <c r="G37" s="1688"/>
      <c r="H37" s="1688"/>
      <c r="I37" s="1688"/>
      <c r="J37" s="1688"/>
      <c r="K37" s="1689"/>
      <c r="L37" s="1689"/>
      <c r="M37" s="1689"/>
      <c r="N37" s="1689"/>
      <c r="O37" s="1689"/>
      <c r="P37" s="1689"/>
      <c r="Q37" s="1689"/>
      <c r="R37" s="1689"/>
      <c r="S37" s="1689"/>
      <c r="T37" s="1689"/>
      <c r="U37" s="1689"/>
    </row>
    <row r="38" spans="1:21" ht="20.100000000000001" customHeight="1">
      <c r="A38" s="202"/>
      <c r="B38" s="202"/>
      <c r="C38" s="1686" t="s">
        <v>677</v>
      </c>
      <c r="D38" s="1686"/>
      <c r="E38" s="1687"/>
      <c r="F38" s="1687"/>
      <c r="G38" s="1688"/>
      <c r="H38" s="1688"/>
      <c r="I38" s="1688"/>
      <c r="J38" s="1688"/>
      <c r="K38" s="1689"/>
      <c r="L38" s="1689"/>
      <c r="M38" s="1689"/>
      <c r="N38" s="1689"/>
      <c r="O38" s="1689"/>
      <c r="P38" s="1689"/>
      <c r="Q38" s="1689"/>
      <c r="R38" s="1689"/>
      <c r="S38" s="1689"/>
      <c r="T38" s="1689"/>
      <c r="U38" s="1689"/>
    </row>
    <row r="39" spans="1:21" ht="20.100000000000001" customHeight="1">
      <c r="A39" s="202"/>
      <c r="B39" s="202"/>
      <c r="C39" s="1686" t="s">
        <v>678</v>
      </c>
      <c r="D39" s="1686"/>
      <c r="E39" s="1687"/>
      <c r="F39" s="1687"/>
      <c r="G39" s="1688"/>
      <c r="H39" s="1688"/>
      <c r="I39" s="1688"/>
      <c r="J39" s="1688"/>
      <c r="K39" s="1689"/>
      <c r="L39" s="1689"/>
      <c r="M39" s="1689"/>
      <c r="N39" s="1689"/>
      <c r="O39" s="1689"/>
      <c r="P39" s="1689"/>
      <c r="Q39" s="1689"/>
      <c r="R39" s="1689"/>
      <c r="S39" s="1689"/>
      <c r="T39" s="1689"/>
      <c r="U39" s="1689"/>
    </row>
    <row r="40" spans="1:21" ht="20.100000000000001" customHeight="1">
      <c r="A40" s="202"/>
      <c r="B40" s="202"/>
      <c r="C40" s="1686" t="s">
        <v>287</v>
      </c>
      <c r="D40" s="1686"/>
      <c r="E40" s="1687"/>
      <c r="F40" s="1687"/>
      <c r="G40" s="1688"/>
      <c r="H40" s="1688"/>
      <c r="I40" s="1688"/>
      <c r="J40" s="1688"/>
      <c r="K40" s="1689"/>
      <c r="L40" s="1689"/>
      <c r="M40" s="1689"/>
      <c r="N40" s="1689"/>
      <c r="O40" s="1689"/>
      <c r="P40" s="1689"/>
      <c r="Q40" s="1689"/>
      <c r="R40" s="1689"/>
      <c r="S40" s="1689"/>
      <c r="T40" s="1689"/>
      <c r="U40" s="1689"/>
    </row>
    <row r="41" spans="1:21" ht="20.100000000000001" customHeight="1">
      <c r="A41" s="202"/>
      <c r="B41" s="202"/>
      <c r="C41" s="1686" t="s">
        <v>288</v>
      </c>
      <c r="D41" s="1686"/>
      <c r="E41" s="1687"/>
      <c r="F41" s="1687"/>
      <c r="G41" s="1688"/>
      <c r="H41" s="1688"/>
      <c r="I41" s="1688"/>
      <c r="J41" s="1688"/>
      <c r="K41" s="1689"/>
      <c r="L41" s="1689"/>
      <c r="M41" s="1689"/>
      <c r="N41" s="1689"/>
      <c r="O41" s="1689"/>
      <c r="P41" s="1689"/>
      <c r="Q41" s="1689"/>
      <c r="R41" s="1689"/>
      <c r="S41" s="1689"/>
      <c r="T41" s="1689"/>
      <c r="U41" s="1689"/>
    </row>
    <row r="42" spans="1:21" ht="39.950000000000003" customHeight="1" thickBot="1">
      <c r="A42" s="202"/>
      <c r="B42" s="202"/>
      <c r="C42" s="1686" t="s">
        <v>679</v>
      </c>
      <c r="D42" s="1686"/>
      <c r="E42" s="1687"/>
      <c r="F42" s="1687"/>
      <c r="G42" s="1695"/>
      <c r="H42" s="1695"/>
      <c r="I42" s="1695"/>
      <c r="J42" s="1695"/>
      <c r="K42" s="1689"/>
      <c r="L42" s="1689"/>
      <c r="M42" s="1689"/>
      <c r="N42" s="1689"/>
      <c r="O42" s="1689"/>
      <c r="P42" s="1689"/>
      <c r="Q42" s="1689"/>
      <c r="R42" s="1689"/>
      <c r="S42" s="1689"/>
      <c r="T42" s="1689"/>
      <c r="U42" s="1689"/>
    </row>
    <row r="43" spans="1:21" ht="20.100000000000001" customHeight="1" thickTop="1">
      <c r="A43" s="202"/>
      <c r="B43" s="202"/>
      <c r="C43" s="1690" t="s">
        <v>682</v>
      </c>
      <c r="D43" s="1690"/>
      <c r="E43" s="1690"/>
      <c r="F43" s="1690"/>
      <c r="G43" s="1691">
        <f>SUM(G31:J42)</f>
        <v>0</v>
      </c>
      <c r="H43" s="1691"/>
      <c r="I43" s="1691"/>
      <c r="J43" s="1691"/>
      <c r="K43" s="1692"/>
      <c r="L43" s="1693"/>
      <c r="M43" s="1693"/>
      <c r="N43" s="1693"/>
      <c r="O43" s="1693"/>
      <c r="P43" s="1693"/>
      <c r="Q43" s="1693"/>
      <c r="R43" s="1693"/>
      <c r="S43" s="1693"/>
      <c r="T43" s="1693"/>
      <c r="U43" s="1694"/>
    </row>
    <row r="44" spans="1:21" ht="5.0999999999999996" customHeight="1">
      <c r="A44" s="202"/>
      <c r="B44" s="202"/>
      <c r="C44" s="202"/>
      <c r="D44" s="202"/>
      <c r="E44" s="199"/>
      <c r="F44" s="200"/>
      <c r="G44" s="200"/>
      <c r="H44" s="200"/>
      <c r="I44" s="200"/>
      <c r="J44" s="200"/>
      <c r="K44" s="201"/>
      <c r="L44" s="201"/>
      <c r="M44" s="201"/>
      <c r="N44" s="201"/>
      <c r="O44" s="201"/>
      <c r="P44" s="201"/>
      <c r="Q44" s="201"/>
      <c r="R44" s="201"/>
      <c r="S44" s="201"/>
      <c r="T44" s="201"/>
      <c r="U44" s="201"/>
    </row>
    <row r="45" spans="1:21" ht="20.100000000000001" customHeight="1">
      <c r="A45" s="203" t="s">
        <v>1029</v>
      </c>
      <c r="B45" s="202"/>
      <c r="C45" s="202"/>
      <c r="D45" s="204"/>
      <c r="E45" s="204"/>
      <c r="F45" s="204"/>
      <c r="G45" s="204"/>
      <c r="H45" s="205"/>
      <c r="I45" s="205"/>
      <c r="J45" s="205"/>
      <c r="K45" s="205"/>
      <c r="L45" s="205"/>
      <c r="M45" s="205"/>
      <c r="N45" s="205"/>
      <c r="O45" s="205"/>
      <c r="P45" s="205"/>
      <c r="Q45" s="205"/>
      <c r="R45" s="205"/>
      <c r="S45" s="205"/>
      <c r="T45" s="205"/>
      <c r="U45" s="205"/>
    </row>
    <row r="46" spans="1:21" ht="20.100000000000001" customHeight="1">
      <c r="A46" s="202"/>
      <c r="B46" s="202"/>
      <c r="C46" s="1684" t="s">
        <v>411</v>
      </c>
      <c r="D46" s="1684"/>
      <c r="E46" s="1684" t="s">
        <v>313</v>
      </c>
      <c r="F46" s="1684"/>
      <c r="G46" s="1685" t="s">
        <v>668</v>
      </c>
      <c r="H46" s="1685"/>
      <c r="I46" s="1685"/>
      <c r="J46" s="1685"/>
      <c r="K46" s="1685" t="s">
        <v>681</v>
      </c>
      <c r="L46" s="1685"/>
      <c r="M46" s="1685"/>
      <c r="N46" s="1685"/>
      <c r="O46" s="1685"/>
      <c r="P46" s="1685"/>
      <c r="Q46" s="1685"/>
      <c r="R46" s="1685"/>
      <c r="S46" s="1685"/>
      <c r="T46" s="1685"/>
      <c r="U46" s="1685"/>
    </row>
    <row r="47" spans="1:21" ht="20.100000000000001" customHeight="1">
      <c r="A47" s="202"/>
      <c r="B47" s="202"/>
      <c r="C47" s="1686" t="s">
        <v>669</v>
      </c>
      <c r="D47" s="1686"/>
      <c r="E47" s="1687"/>
      <c r="F47" s="1687"/>
      <c r="G47" s="1688"/>
      <c r="H47" s="1688"/>
      <c r="I47" s="1688"/>
      <c r="J47" s="1688"/>
      <c r="K47" s="1689"/>
      <c r="L47" s="1689"/>
      <c r="M47" s="1689"/>
      <c r="N47" s="1689"/>
      <c r="O47" s="1689"/>
      <c r="P47" s="1689"/>
      <c r="Q47" s="1689"/>
      <c r="R47" s="1689"/>
      <c r="S47" s="1689"/>
      <c r="T47" s="1689"/>
      <c r="U47" s="1689"/>
    </row>
    <row r="48" spans="1:21" ht="20.100000000000001" customHeight="1">
      <c r="A48" s="202"/>
      <c r="B48" s="202"/>
      <c r="C48" s="1686" t="s">
        <v>714</v>
      </c>
      <c r="D48" s="1686"/>
      <c r="E48" s="1687"/>
      <c r="F48" s="1687"/>
      <c r="G48" s="1688"/>
      <c r="H48" s="1688"/>
      <c r="I48" s="1688"/>
      <c r="J48" s="1688"/>
      <c r="K48" s="1689"/>
      <c r="L48" s="1689"/>
      <c r="M48" s="1689"/>
      <c r="N48" s="1689"/>
      <c r="O48" s="1689"/>
      <c r="P48" s="1689"/>
      <c r="Q48" s="1689"/>
      <c r="R48" s="1689"/>
      <c r="S48" s="1689"/>
      <c r="T48" s="1689"/>
      <c r="U48" s="1689"/>
    </row>
    <row r="49" spans="1:21" ht="20.100000000000001" customHeight="1">
      <c r="A49" s="202"/>
      <c r="B49" s="202"/>
      <c r="C49" s="1686" t="s">
        <v>672</v>
      </c>
      <c r="D49" s="1686"/>
      <c r="E49" s="1687"/>
      <c r="F49" s="1687"/>
      <c r="G49" s="1688"/>
      <c r="H49" s="1688"/>
      <c r="I49" s="1688"/>
      <c r="J49" s="1688"/>
      <c r="K49" s="1689"/>
      <c r="L49" s="1689"/>
      <c r="M49" s="1689"/>
      <c r="N49" s="1689"/>
      <c r="O49" s="1689"/>
      <c r="P49" s="1689"/>
      <c r="Q49" s="1689"/>
      <c r="R49" s="1689"/>
      <c r="S49" s="1689"/>
      <c r="T49" s="1689"/>
      <c r="U49" s="1689"/>
    </row>
    <row r="50" spans="1:21" ht="20.100000000000001" customHeight="1">
      <c r="A50" s="202"/>
      <c r="B50" s="202"/>
      <c r="C50" s="1686" t="s">
        <v>673</v>
      </c>
      <c r="D50" s="1686"/>
      <c r="E50" s="1687"/>
      <c r="F50" s="1687"/>
      <c r="G50" s="1688"/>
      <c r="H50" s="1688"/>
      <c r="I50" s="1688"/>
      <c r="J50" s="1688"/>
      <c r="K50" s="1689"/>
      <c r="L50" s="1689"/>
      <c r="M50" s="1689"/>
      <c r="N50" s="1689"/>
      <c r="O50" s="1689"/>
      <c r="P50" s="1689"/>
      <c r="Q50" s="1689"/>
      <c r="R50" s="1689"/>
      <c r="S50" s="1689"/>
      <c r="T50" s="1689"/>
      <c r="U50" s="1689"/>
    </row>
    <row r="51" spans="1:21" ht="60" customHeight="1">
      <c r="A51" s="202"/>
      <c r="B51" s="202"/>
      <c r="C51" s="1686" t="s">
        <v>674</v>
      </c>
      <c r="D51" s="1686"/>
      <c r="E51" s="1687"/>
      <c r="F51" s="1687"/>
      <c r="G51" s="1688"/>
      <c r="H51" s="1688"/>
      <c r="I51" s="1688"/>
      <c r="J51" s="1688"/>
      <c r="K51" s="1689"/>
      <c r="L51" s="1689"/>
      <c r="M51" s="1689"/>
      <c r="N51" s="1689"/>
      <c r="O51" s="1689"/>
      <c r="P51" s="1689"/>
      <c r="Q51" s="1689"/>
      <c r="R51" s="1689"/>
      <c r="S51" s="1689"/>
      <c r="T51" s="1689"/>
      <c r="U51" s="1689"/>
    </row>
    <row r="52" spans="1:21" ht="20.100000000000001" customHeight="1">
      <c r="A52" s="202"/>
      <c r="B52" s="202"/>
      <c r="C52" s="1686" t="s">
        <v>675</v>
      </c>
      <c r="D52" s="1686"/>
      <c r="E52" s="1687"/>
      <c r="F52" s="1687"/>
      <c r="G52" s="1688"/>
      <c r="H52" s="1688"/>
      <c r="I52" s="1688"/>
      <c r="J52" s="1688"/>
      <c r="K52" s="1689"/>
      <c r="L52" s="1689"/>
      <c r="M52" s="1689"/>
      <c r="N52" s="1689"/>
      <c r="O52" s="1689"/>
      <c r="P52" s="1689"/>
      <c r="Q52" s="1689"/>
      <c r="R52" s="1689"/>
      <c r="S52" s="1689"/>
      <c r="T52" s="1689"/>
      <c r="U52" s="1689"/>
    </row>
    <row r="53" spans="1:21" ht="20.100000000000001" customHeight="1">
      <c r="A53" s="202"/>
      <c r="B53" s="202"/>
      <c r="C53" s="1686" t="s">
        <v>676</v>
      </c>
      <c r="D53" s="1686"/>
      <c r="E53" s="1687"/>
      <c r="F53" s="1687"/>
      <c r="G53" s="1688"/>
      <c r="H53" s="1688"/>
      <c r="I53" s="1688"/>
      <c r="J53" s="1688"/>
      <c r="K53" s="1689"/>
      <c r="L53" s="1689"/>
      <c r="M53" s="1689"/>
      <c r="N53" s="1689"/>
      <c r="O53" s="1689"/>
      <c r="P53" s="1689"/>
      <c r="Q53" s="1689"/>
      <c r="R53" s="1689"/>
      <c r="S53" s="1689"/>
      <c r="T53" s="1689"/>
      <c r="U53" s="1689"/>
    </row>
    <row r="54" spans="1:21" ht="20.100000000000001" customHeight="1">
      <c r="A54" s="202"/>
      <c r="B54" s="202"/>
      <c r="C54" s="1686" t="s">
        <v>677</v>
      </c>
      <c r="D54" s="1686"/>
      <c r="E54" s="1687"/>
      <c r="F54" s="1687"/>
      <c r="G54" s="1688"/>
      <c r="H54" s="1688"/>
      <c r="I54" s="1688"/>
      <c r="J54" s="1688"/>
      <c r="K54" s="1689"/>
      <c r="L54" s="1689"/>
      <c r="M54" s="1689"/>
      <c r="N54" s="1689"/>
      <c r="O54" s="1689"/>
      <c r="P54" s="1689"/>
      <c r="Q54" s="1689"/>
      <c r="R54" s="1689"/>
      <c r="S54" s="1689"/>
      <c r="T54" s="1689"/>
      <c r="U54" s="1689"/>
    </row>
    <row r="55" spans="1:21" ht="20.100000000000001" customHeight="1">
      <c r="A55" s="202"/>
      <c r="B55" s="202"/>
      <c r="C55" s="1686" t="s">
        <v>678</v>
      </c>
      <c r="D55" s="1686"/>
      <c r="E55" s="1687"/>
      <c r="F55" s="1687"/>
      <c r="G55" s="1688"/>
      <c r="H55" s="1688"/>
      <c r="I55" s="1688"/>
      <c r="J55" s="1688"/>
      <c r="K55" s="1689"/>
      <c r="L55" s="1689"/>
      <c r="M55" s="1689"/>
      <c r="N55" s="1689"/>
      <c r="O55" s="1689"/>
      <c r="P55" s="1689"/>
      <c r="Q55" s="1689"/>
      <c r="R55" s="1689"/>
      <c r="S55" s="1689"/>
      <c r="T55" s="1689"/>
      <c r="U55" s="1689"/>
    </row>
    <row r="56" spans="1:21" ht="20.100000000000001" customHeight="1">
      <c r="A56" s="202"/>
      <c r="B56" s="202"/>
      <c r="C56" s="1686" t="s">
        <v>287</v>
      </c>
      <c r="D56" s="1686"/>
      <c r="E56" s="1687"/>
      <c r="F56" s="1687"/>
      <c r="G56" s="1688"/>
      <c r="H56" s="1688"/>
      <c r="I56" s="1688"/>
      <c r="J56" s="1688"/>
      <c r="K56" s="1689"/>
      <c r="L56" s="1689"/>
      <c r="M56" s="1689"/>
      <c r="N56" s="1689"/>
      <c r="O56" s="1689"/>
      <c r="P56" s="1689"/>
      <c r="Q56" s="1689"/>
      <c r="R56" s="1689"/>
      <c r="S56" s="1689"/>
      <c r="T56" s="1689"/>
      <c r="U56" s="1689"/>
    </row>
    <row r="57" spans="1:21" ht="20.100000000000001" customHeight="1">
      <c r="A57" s="202"/>
      <c r="B57" s="202"/>
      <c r="C57" s="1686" t="s">
        <v>288</v>
      </c>
      <c r="D57" s="1686"/>
      <c r="E57" s="1687"/>
      <c r="F57" s="1687"/>
      <c r="G57" s="1688"/>
      <c r="H57" s="1688"/>
      <c r="I57" s="1688"/>
      <c r="J57" s="1688"/>
      <c r="K57" s="1689"/>
      <c r="L57" s="1689"/>
      <c r="M57" s="1689"/>
      <c r="N57" s="1689"/>
      <c r="O57" s="1689"/>
      <c r="P57" s="1689"/>
      <c r="Q57" s="1689"/>
      <c r="R57" s="1689"/>
      <c r="S57" s="1689"/>
      <c r="T57" s="1689"/>
      <c r="U57" s="1689"/>
    </row>
    <row r="58" spans="1:21" ht="39.950000000000003" customHeight="1" thickBot="1">
      <c r="A58" s="202"/>
      <c r="B58" s="202"/>
      <c r="C58" s="1686" t="s">
        <v>679</v>
      </c>
      <c r="D58" s="1686"/>
      <c r="E58" s="1687"/>
      <c r="F58" s="1687"/>
      <c r="G58" s="1695"/>
      <c r="H58" s="1695"/>
      <c r="I58" s="1695"/>
      <c r="J58" s="1695"/>
      <c r="K58" s="1689"/>
      <c r="L58" s="1689"/>
      <c r="M58" s="1689"/>
      <c r="N58" s="1689"/>
      <c r="O58" s="1689"/>
      <c r="P58" s="1689"/>
      <c r="Q58" s="1689"/>
      <c r="R58" s="1689"/>
      <c r="S58" s="1689"/>
      <c r="T58" s="1689"/>
      <c r="U58" s="1689"/>
    </row>
    <row r="59" spans="1:21" ht="20.100000000000001" customHeight="1" thickTop="1">
      <c r="A59" s="202"/>
      <c r="B59" s="202"/>
      <c r="C59" s="1690" t="s">
        <v>682</v>
      </c>
      <c r="D59" s="1690"/>
      <c r="E59" s="1690"/>
      <c r="F59" s="1690"/>
      <c r="G59" s="1691">
        <f>SUM(G47:J58)</f>
        <v>0</v>
      </c>
      <c r="H59" s="1691"/>
      <c r="I59" s="1691"/>
      <c r="J59" s="1691"/>
      <c r="K59" s="1692"/>
      <c r="L59" s="1693"/>
      <c r="M59" s="1693"/>
      <c r="N59" s="1693"/>
      <c r="O59" s="1693"/>
      <c r="P59" s="1693"/>
      <c r="Q59" s="1693"/>
      <c r="R59" s="1693"/>
      <c r="S59" s="1693"/>
      <c r="T59" s="1693"/>
      <c r="U59" s="1694"/>
    </row>
    <row r="60" spans="1:21" ht="21" customHeight="1">
      <c r="A60" s="13"/>
      <c r="B60" s="6"/>
      <c r="C60" s="6"/>
      <c r="D60" s="6"/>
      <c r="E60" s="6"/>
      <c r="F60" s="12"/>
      <c r="G60" s="12"/>
      <c r="H60" s="12"/>
      <c r="I60" s="12"/>
      <c r="J60" s="12"/>
      <c r="K60" s="12"/>
      <c r="L60" s="12"/>
      <c r="M60" s="12"/>
      <c r="N60" s="12"/>
      <c r="O60" s="12"/>
      <c r="P60" s="12"/>
      <c r="Q60" s="1454" t="s">
        <v>121</v>
      </c>
      <c r="R60" s="1454"/>
      <c r="S60" s="1454"/>
      <c r="T60" s="1454"/>
      <c r="U60" s="1454"/>
    </row>
    <row r="61" spans="1:21" ht="15.75">
      <c r="A61" s="1375" t="s">
        <v>457</v>
      </c>
      <c r="B61" s="1375"/>
      <c r="C61" s="1375"/>
      <c r="D61" s="1375"/>
      <c r="E61" s="1375"/>
      <c r="F61" s="1375"/>
      <c r="G61" s="1375"/>
      <c r="H61" s="1375"/>
      <c r="I61" s="1375"/>
      <c r="J61" s="1375"/>
      <c r="K61" s="1375"/>
      <c r="L61" s="1375"/>
      <c r="M61" s="1375"/>
      <c r="N61" s="1375"/>
      <c r="O61" s="1375"/>
      <c r="P61" s="1375"/>
      <c r="Q61" s="1375"/>
      <c r="R61" s="1375"/>
      <c r="S61" s="1375"/>
      <c r="T61" s="1375"/>
      <c r="U61" s="1375"/>
    </row>
    <row r="62" spans="1:21" ht="27" customHeight="1">
      <c r="A62" s="1461" t="s">
        <v>335</v>
      </c>
      <c r="B62" s="1461"/>
      <c r="C62" s="1461"/>
      <c r="D62" s="5"/>
      <c r="E62" s="5"/>
      <c r="F62" s="5"/>
      <c r="G62" s="5"/>
      <c r="H62" s="5"/>
      <c r="I62" s="5"/>
      <c r="J62" s="5"/>
      <c r="K62" s="5"/>
      <c r="L62" s="5"/>
      <c r="M62" s="5"/>
      <c r="N62" s="5"/>
      <c r="O62" s="5"/>
      <c r="P62" s="5"/>
      <c r="Q62" s="5"/>
      <c r="R62" s="5"/>
      <c r="S62" s="5"/>
      <c r="T62" s="5"/>
      <c r="U62" s="5"/>
    </row>
    <row r="63" spans="1:21" ht="5.0999999999999996" customHeight="1">
      <c r="A63" s="4"/>
      <c r="B63" s="3"/>
      <c r="C63" s="3"/>
      <c r="D63" s="249"/>
      <c r="E63" s="250"/>
      <c r="F63" s="250"/>
      <c r="G63" s="250"/>
      <c r="H63" s="250"/>
      <c r="I63" s="250"/>
      <c r="J63" s="250"/>
      <c r="K63" s="250"/>
      <c r="L63" s="250"/>
      <c r="M63" s="250"/>
      <c r="N63" s="250"/>
      <c r="O63" s="250"/>
      <c r="P63" s="250"/>
      <c r="Q63" s="250"/>
      <c r="R63" s="250"/>
      <c r="S63" s="250"/>
      <c r="T63" s="250"/>
      <c r="U63" s="250"/>
    </row>
    <row r="64" spans="1:21" ht="20.100000000000001" customHeight="1">
      <c r="A64" s="198" t="s">
        <v>684</v>
      </c>
      <c r="B64" s="123"/>
      <c r="C64" s="123"/>
      <c r="D64" s="123"/>
      <c r="E64" s="199"/>
      <c r="F64" s="200"/>
      <c r="G64" s="200"/>
      <c r="H64" s="200"/>
      <c r="I64" s="200"/>
      <c r="J64" s="200"/>
      <c r="K64" s="201"/>
      <c r="L64" s="201"/>
      <c r="M64" s="201"/>
      <c r="N64" s="201"/>
      <c r="O64" s="201"/>
      <c r="P64" s="201"/>
      <c r="Q64" s="201"/>
      <c r="R64" s="201"/>
      <c r="S64" s="201"/>
      <c r="T64" s="201"/>
      <c r="U64" s="201"/>
    </row>
    <row r="65" spans="1:21" ht="5.0999999999999996" customHeight="1">
      <c r="A65" s="202"/>
      <c r="B65" s="202"/>
      <c r="C65" s="202"/>
      <c r="D65" s="202"/>
      <c r="E65" s="199"/>
      <c r="F65" s="200"/>
      <c r="G65" s="200"/>
      <c r="H65" s="200"/>
      <c r="I65" s="200"/>
      <c r="J65" s="200"/>
      <c r="K65" s="201"/>
      <c r="L65" s="201"/>
      <c r="M65" s="201"/>
      <c r="N65" s="201"/>
      <c r="O65" s="201"/>
      <c r="P65" s="201"/>
      <c r="Q65" s="201"/>
      <c r="R65" s="201"/>
      <c r="S65" s="201"/>
      <c r="T65" s="201"/>
      <c r="U65" s="201"/>
    </row>
    <row r="66" spans="1:21" ht="20.100000000000001" customHeight="1">
      <c r="A66" s="203" t="s">
        <v>1027</v>
      </c>
      <c r="B66" s="202"/>
      <c r="C66" s="202"/>
      <c r="D66" s="204"/>
      <c r="E66" s="204"/>
      <c r="F66" s="204"/>
      <c r="G66" s="204"/>
      <c r="H66" s="205"/>
      <c r="I66" s="205"/>
      <c r="J66" s="205"/>
      <c r="K66" s="205"/>
      <c r="L66" s="205"/>
      <c r="M66" s="205"/>
      <c r="N66" s="205"/>
      <c r="O66" s="205"/>
      <c r="P66" s="205"/>
      <c r="Q66" s="205"/>
      <c r="R66" s="205"/>
      <c r="S66" s="205"/>
      <c r="T66" s="205"/>
      <c r="U66" s="205"/>
    </row>
    <row r="67" spans="1:21" ht="20.100000000000001" customHeight="1">
      <c r="A67" s="202"/>
      <c r="B67" s="202"/>
      <c r="C67" s="1684" t="s">
        <v>411</v>
      </c>
      <c r="D67" s="1684"/>
      <c r="E67" s="1684" t="s">
        <v>313</v>
      </c>
      <c r="F67" s="1684"/>
      <c r="G67" s="1685" t="s">
        <v>668</v>
      </c>
      <c r="H67" s="1685"/>
      <c r="I67" s="1685"/>
      <c r="J67" s="1685"/>
      <c r="K67" s="1685" t="s">
        <v>681</v>
      </c>
      <c r="L67" s="1685"/>
      <c r="M67" s="1685"/>
      <c r="N67" s="1685"/>
      <c r="O67" s="1685"/>
      <c r="P67" s="1685"/>
      <c r="Q67" s="1685"/>
      <c r="R67" s="1685"/>
      <c r="S67" s="1685"/>
      <c r="T67" s="1685"/>
      <c r="U67" s="1685"/>
    </row>
    <row r="68" spans="1:21" ht="20.100000000000001" customHeight="1">
      <c r="A68" s="202"/>
      <c r="B68" s="202"/>
      <c r="C68" s="1686" t="s">
        <v>669</v>
      </c>
      <c r="D68" s="1686"/>
      <c r="E68" s="1687"/>
      <c r="F68" s="1687"/>
      <c r="G68" s="1688"/>
      <c r="H68" s="1688"/>
      <c r="I68" s="1688"/>
      <c r="J68" s="1688"/>
      <c r="K68" s="1689"/>
      <c r="L68" s="1689"/>
      <c r="M68" s="1689"/>
      <c r="N68" s="1689"/>
      <c r="O68" s="1689"/>
      <c r="P68" s="1689"/>
      <c r="Q68" s="1689"/>
      <c r="R68" s="1689"/>
      <c r="S68" s="1689"/>
      <c r="T68" s="1689"/>
      <c r="U68" s="1689"/>
    </row>
    <row r="69" spans="1:21" ht="20.100000000000001" customHeight="1">
      <c r="A69" s="202"/>
      <c r="B69" s="202"/>
      <c r="C69" s="1686" t="s">
        <v>714</v>
      </c>
      <c r="D69" s="1686"/>
      <c r="E69" s="1687"/>
      <c r="F69" s="1687"/>
      <c r="G69" s="1688"/>
      <c r="H69" s="1688"/>
      <c r="I69" s="1688"/>
      <c r="J69" s="1688"/>
      <c r="K69" s="1689"/>
      <c r="L69" s="1689"/>
      <c r="M69" s="1689"/>
      <c r="N69" s="1689"/>
      <c r="O69" s="1689"/>
      <c r="P69" s="1689"/>
      <c r="Q69" s="1689"/>
      <c r="R69" s="1689"/>
      <c r="S69" s="1689"/>
      <c r="T69" s="1689"/>
      <c r="U69" s="1689"/>
    </row>
    <row r="70" spans="1:21" ht="20.100000000000001" customHeight="1">
      <c r="A70" s="202"/>
      <c r="B70" s="202"/>
      <c r="C70" s="1686" t="s">
        <v>672</v>
      </c>
      <c r="D70" s="1686"/>
      <c r="E70" s="1687"/>
      <c r="F70" s="1687"/>
      <c r="G70" s="1688"/>
      <c r="H70" s="1688"/>
      <c r="I70" s="1688"/>
      <c r="J70" s="1688"/>
      <c r="K70" s="1689"/>
      <c r="L70" s="1689"/>
      <c r="M70" s="1689"/>
      <c r="N70" s="1689"/>
      <c r="O70" s="1689"/>
      <c r="P70" s="1689"/>
      <c r="Q70" s="1689"/>
      <c r="R70" s="1689"/>
      <c r="S70" s="1689"/>
      <c r="T70" s="1689"/>
      <c r="U70" s="1689"/>
    </row>
    <row r="71" spans="1:21" ht="20.100000000000001" customHeight="1">
      <c r="A71" s="202"/>
      <c r="B71" s="202"/>
      <c r="C71" s="1686" t="s">
        <v>673</v>
      </c>
      <c r="D71" s="1686"/>
      <c r="E71" s="1687"/>
      <c r="F71" s="1687"/>
      <c r="G71" s="1688"/>
      <c r="H71" s="1688"/>
      <c r="I71" s="1688"/>
      <c r="J71" s="1688"/>
      <c r="K71" s="1689"/>
      <c r="L71" s="1689"/>
      <c r="M71" s="1689"/>
      <c r="N71" s="1689"/>
      <c r="O71" s="1689"/>
      <c r="P71" s="1689"/>
      <c r="Q71" s="1689"/>
      <c r="R71" s="1689"/>
      <c r="S71" s="1689"/>
      <c r="T71" s="1689"/>
      <c r="U71" s="1689"/>
    </row>
    <row r="72" spans="1:21" ht="60" customHeight="1">
      <c r="A72" s="202"/>
      <c r="B72" s="202"/>
      <c r="C72" s="1686" t="s">
        <v>674</v>
      </c>
      <c r="D72" s="1686"/>
      <c r="E72" s="1687"/>
      <c r="F72" s="1687"/>
      <c r="G72" s="1688"/>
      <c r="H72" s="1688"/>
      <c r="I72" s="1688"/>
      <c r="J72" s="1688"/>
      <c r="K72" s="1689"/>
      <c r="L72" s="1689"/>
      <c r="M72" s="1689"/>
      <c r="N72" s="1689"/>
      <c r="O72" s="1689"/>
      <c r="P72" s="1689"/>
      <c r="Q72" s="1689"/>
      <c r="R72" s="1689"/>
      <c r="S72" s="1689"/>
      <c r="T72" s="1689"/>
      <c r="U72" s="1689"/>
    </row>
    <row r="73" spans="1:21" ht="20.100000000000001" customHeight="1">
      <c r="A73" s="202"/>
      <c r="B73" s="202"/>
      <c r="C73" s="1686" t="s">
        <v>675</v>
      </c>
      <c r="D73" s="1686"/>
      <c r="E73" s="1687"/>
      <c r="F73" s="1687"/>
      <c r="G73" s="1688"/>
      <c r="H73" s="1688"/>
      <c r="I73" s="1688"/>
      <c r="J73" s="1688"/>
      <c r="K73" s="1689"/>
      <c r="L73" s="1689"/>
      <c r="M73" s="1689"/>
      <c r="N73" s="1689"/>
      <c r="O73" s="1689"/>
      <c r="P73" s="1689"/>
      <c r="Q73" s="1689"/>
      <c r="R73" s="1689"/>
      <c r="S73" s="1689"/>
      <c r="T73" s="1689"/>
      <c r="U73" s="1689"/>
    </row>
    <row r="74" spans="1:21" ht="20.100000000000001" customHeight="1">
      <c r="A74" s="202"/>
      <c r="B74" s="202"/>
      <c r="C74" s="1686" t="s">
        <v>676</v>
      </c>
      <c r="D74" s="1686"/>
      <c r="E74" s="1687"/>
      <c r="F74" s="1687"/>
      <c r="G74" s="1688"/>
      <c r="H74" s="1688"/>
      <c r="I74" s="1688"/>
      <c r="J74" s="1688"/>
      <c r="K74" s="1689"/>
      <c r="L74" s="1689"/>
      <c r="M74" s="1689"/>
      <c r="N74" s="1689"/>
      <c r="O74" s="1689"/>
      <c r="P74" s="1689"/>
      <c r="Q74" s="1689"/>
      <c r="R74" s="1689"/>
      <c r="S74" s="1689"/>
      <c r="T74" s="1689"/>
      <c r="U74" s="1689"/>
    </row>
    <row r="75" spans="1:21" ht="20.100000000000001" customHeight="1">
      <c r="A75" s="202"/>
      <c r="B75" s="202"/>
      <c r="C75" s="1686" t="s">
        <v>677</v>
      </c>
      <c r="D75" s="1686"/>
      <c r="E75" s="1687"/>
      <c r="F75" s="1687"/>
      <c r="G75" s="1688"/>
      <c r="H75" s="1688"/>
      <c r="I75" s="1688"/>
      <c r="J75" s="1688"/>
      <c r="K75" s="1689"/>
      <c r="L75" s="1689"/>
      <c r="M75" s="1689"/>
      <c r="N75" s="1689"/>
      <c r="O75" s="1689"/>
      <c r="P75" s="1689"/>
      <c r="Q75" s="1689"/>
      <c r="R75" s="1689"/>
      <c r="S75" s="1689"/>
      <c r="T75" s="1689"/>
      <c r="U75" s="1689"/>
    </row>
    <row r="76" spans="1:21" ht="20.100000000000001" customHeight="1">
      <c r="A76" s="202"/>
      <c r="B76" s="202"/>
      <c r="C76" s="1686" t="s">
        <v>678</v>
      </c>
      <c r="D76" s="1686"/>
      <c r="E76" s="1687"/>
      <c r="F76" s="1687"/>
      <c r="G76" s="1688"/>
      <c r="H76" s="1688"/>
      <c r="I76" s="1688"/>
      <c r="J76" s="1688"/>
      <c r="K76" s="1689"/>
      <c r="L76" s="1689"/>
      <c r="M76" s="1689"/>
      <c r="N76" s="1689"/>
      <c r="O76" s="1689"/>
      <c r="P76" s="1689"/>
      <c r="Q76" s="1689"/>
      <c r="R76" s="1689"/>
      <c r="S76" s="1689"/>
      <c r="T76" s="1689"/>
      <c r="U76" s="1689"/>
    </row>
    <row r="77" spans="1:21" ht="20.100000000000001" customHeight="1">
      <c r="A77" s="202"/>
      <c r="B77" s="202"/>
      <c r="C77" s="1686" t="s">
        <v>287</v>
      </c>
      <c r="D77" s="1686"/>
      <c r="E77" s="1687"/>
      <c r="F77" s="1687"/>
      <c r="G77" s="1688"/>
      <c r="H77" s="1688"/>
      <c r="I77" s="1688"/>
      <c r="J77" s="1688"/>
      <c r="K77" s="1689"/>
      <c r="L77" s="1689"/>
      <c r="M77" s="1689"/>
      <c r="N77" s="1689"/>
      <c r="O77" s="1689"/>
      <c r="P77" s="1689"/>
      <c r="Q77" s="1689"/>
      <c r="R77" s="1689"/>
      <c r="S77" s="1689"/>
      <c r="T77" s="1689"/>
      <c r="U77" s="1689"/>
    </row>
    <row r="78" spans="1:21" ht="20.100000000000001" customHeight="1">
      <c r="A78" s="202"/>
      <c r="B78" s="202"/>
      <c r="C78" s="1686" t="s">
        <v>288</v>
      </c>
      <c r="D78" s="1686"/>
      <c r="E78" s="1687"/>
      <c r="F78" s="1687"/>
      <c r="G78" s="1688"/>
      <c r="H78" s="1688"/>
      <c r="I78" s="1688"/>
      <c r="J78" s="1688"/>
      <c r="K78" s="1689"/>
      <c r="L78" s="1689"/>
      <c r="M78" s="1689"/>
      <c r="N78" s="1689"/>
      <c r="O78" s="1689"/>
      <c r="P78" s="1689"/>
      <c r="Q78" s="1689"/>
      <c r="R78" s="1689"/>
      <c r="S78" s="1689"/>
      <c r="T78" s="1689"/>
      <c r="U78" s="1689"/>
    </row>
    <row r="79" spans="1:21" ht="39.950000000000003" customHeight="1" thickBot="1">
      <c r="A79" s="202"/>
      <c r="B79" s="202"/>
      <c r="C79" s="1686" t="s">
        <v>679</v>
      </c>
      <c r="D79" s="1686"/>
      <c r="E79" s="1687"/>
      <c r="F79" s="1687"/>
      <c r="G79" s="1695"/>
      <c r="H79" s="1695"/>
      <c r="I79" s="1695"/>
      <c r="J79" s="1695"/>
      <c r="K79" s="1689"/>
      <c r="L79" s="1689"/>
      <c r="M79" s="1689"/>
      <c r="N79" s="1689"/>
      <c r="O79" s="1689"/>
      <c r="P79" s="1689"/>
      <c r="Q79" s="1689"/>
      <c r="R79" s="1689"/>
      <c r="S79" s="1689"/>
      <c r="T79" s="1689"/>
      <c r="U79" s="1689"/>
    </row>
    <row r="80" spans="1:21" ht="20.100000000000001" customHeight="1" thickTop="1">
      <c r="A80" s="202"/>
      <c r="B80" s="202"/>
      <c r="C80" s="1690" t="s">
        <v>682</v>
      </c>
      <c r="D80" s="1690"/>
      <c r="E80" s="1690"/>
      <c r="F80" s="1690"/>
      <c r="G80" s="1691">
        <f>SUM(G68:J79)</f>
        <v>0</v>
      </c>
      <c r="H80" s="1691"/>
      <c r="I80" s="1691"/>
      <c r="J80" s="1691"/>
      <c r="K80" s="1692"/>
      <c r="L80" s="1693"/>
      <c r="M80" s="1693"/>
      <c r="N80" s="1693"/>
      <c r="O80" s="1693"/>
      <c r="P80" s="1693"/>
      <c r="Q80" s="1693"/>
      <c r="R80" s="1693"/>
      <c r="S80" s="1693"/>
      <c r="T80" s="1693"/>
      <c r="U80" s="1694"/>
    </row>
    <row r="81" spans="1:21" ht="5.0999999999999996" customHeight="1">
      <c r="A81" s="202"/>
      <c r="B81" s="202"/>
      <c r="C81" s="202"/>
      <c r="D81" s="202"/>
      <c r="E81" s="199"/>
      <c r="F81" s="200"/>
      <c r="G81" s="200"/>
      <c r="H81" s="200"/>
      <c r="I81" s="200"/>
      <c r="J81" s="200"/>
      <c r="K81" s="201"/>
      <c r="L81" s="201"/>
      <c r="M81" s="201"/>
      <c r="N81" s="201"/>
      <c r="O81" s="201"/>
      <c r="P81" s="201"/>
      <c r="Q81" s="201"/>
      <c r="R81" s="201"/>
      <c r="S81" s="201"/>
      <c r="T81" s="201"/>
      <c r="U81" s="201"/>
    </row>
    <row r="82" spans="1:21" ht="21" customHeight="1">
      <c r="A82" s="13"/>
      <c r="B82" s="6"/>
      <c r="C82" s="6"/>
      <c r="D82" s="6"/>
      <c r="E82" s="6"/>
      <c r="F82" s="12"/>
      <c r="G82" s="12"/>
      <c r="H82" s="12"/>
      <c r="I82" s="12"/>
      <c r="J82" s="12"/>
      <c r="K82" s="12"/>
      <c r="L82" s="12"/>
      <c r="M82" s="12"/>
      <c r="N82" s="12"/>
      <c r="O82" s="12"/>
      <c r="P82" s="12"/>
      <c r="Q82" s="1454" t="s">
        <v>121</v>
      </c>
      <c r="R82" s="1454"/>
      <c r="S82" s="1454"/>
      <c r="T82" s="1454"/>
      <c r="U82" s="1454"/>
    </row>
    <row r="83" spans="1:21" ht="15.75">
      <c r="A83" s="1375" t="s">
        <v>457</v>
      </c>
      <c r="B83" s="1375"/>
      <c r="C83" s="1375"/>
      <c r="D83" s="1375"/>
      <c r="E83" s="1375"/>
      <c r="F83" s="1375"/>
      <c r="G83" s="1375"/>
      <c r="H83" s="1375"/>
      <c r="I83" s="1375"/>
      <c r="J83" s="1375"/>
      <c r="K83" s="1375"/>
      <c r="L83" s="1375"/>
      <c r="M83" s="1375"/>
      <c r="N83" s="1375"/>
      <c r="O83" s="1375"/>
      <c r="P83" s="1375"/>
      <c r="Q83" s="1375"/>
      <c r="R83" s="1375"/>
      <c r="S83" s="1375"/>
      <c r="T83" s="1375"/>
      <c r="U83" s="1375"/>
    </row>
    <row r="84" spans="1:21" ht="27" customHeight="1">
      <c r="A84" s="1461" t="s">
        <v>335</v>
      </c>
      <c r="B84" s="1461"/>
      <c r="C84" s="1461"/>
      <c r="D84" s="5"/>
      <c r="E84" s="5"/>
      <c r="F84" s="5"/>
      <c r="G84" s="5"/>
      <c r="H84" s="5"/>
      <c r="I84" s="5"/>
      <c r="J84" s="5"/>
      <c r="K84" s="5"/>
      <c r="L84" s="5"/>
      <c r="M84" s="5"/>
      <c r="N84" s="5"/>
      <c r="O84" s="5"/>
      <c r="P84" s="5"/>
      <c r="Q84" s="5"/>
      <c r="R84" s="5"/>
      <c r="S84" s="5"/>
      <c r="T84" s="5"/>
      <c r="U84" s="5"/>
    </row>
    <row r="85" spans="1:21" ht="5.0999999999999996" customHeight="1">
      <c r="A85" s="202"/>
      <c r="B85" s="202"/>
      <c r="C85" s="202"/>
      <c r="D85" s="202"/>
      <c r="E85" s="199"/>
      <c r="F85" s="200"/>
      <c r="G85" s="200"/>
      <c r="H85" s="200"/>
      <c r="I85" s="200"/>
      <c r="J85" s="200"/>
      <c r="K85" s="201"/>
      <c r="L85" s="201"/>
      <c r="M85" s="201"/>
      <c r="N85" s="201"/>
      <c r="O85" s="201"/>
      <c r="P85" s="201"/>
      <c r="Q85" s="201"/>
      <c r="R85" s="201"/>
      <c r="S85" s="201"/>
      <c r="T85" s="201"/>
      <c r="U85" s="201"/>
    </row>
    <row r="86" spans="1:21" ht="20.100000000000001" customHeight="1">
      <c r="A86" s="203" t="s">
        <v>1028</v>
      </c>
      <c r="B86" s="202"/>
      <c r="C86" s="202"/>
      <c r="D86" s="204"/>
      <c r="E86" s="204"/>
      <c r="F86" s="204"/>
      <c r="G86" s="204"/>
      <c r="H86" s="205"/>
      <c r="I86" s="205"/>
      <c r="J86" s="205"/>
      <c r="K86" s="205"/>
      <c r="L86" s="205"/>
      <c r="M86" s="205"/>
      <c r="N86" s="205"/>
      <c r="O86" s="205"/>
      <c r="P86" s="205"/>
      <c r="Q86" s="205"/>
      <c r="R86" s="205"/>
      <c r="S86" s="205"/>
      <c r="T86" s="205"/>
      <c r="U86" s="205"/>
    </row>
    <row r="87" spans="1:21" ht="20.100000000000001" customHeight="1">
      <c r="A87" s="202"/>
      <c r="B87" s="202"/>
      <c r="C87" s="1684" t="s">
        <v>411</v>
      </c>
      <c r="D87" s="1684"/>
      <c r="E87" s="1684" t="s">
        <v>313</v>
      </c>
      <c r="F87" s="1684"/>
      <c r="G87" s="1685" t="s">
        <v>668</v>
      </c>
      <c r="H87" s="1685"/>
      <c r="I87" s="1685"/>
      <c r="J87" s="1685"/>
      <c r="K87" s="1685" t="s">
        <v>681</v>
      </c>
      <c r="L87" s="1685"/>
      <c r="M87" s="1685"/>
      <c r="N87" s="1685"/>
      <c r="O87" s="1685"/>
      <c r="P87" s="1685"/>
      <c r="Q87" s="1685"/>
      <c r="R87" s="1685"/>
      <c r="S87" s="1685"/>
      <c r="T87" s="1685"/>
      <c r="U87" s="1685"/>
    </row>
    <row r="88" spans="1:21" ht="20.100000000000001" customHeight="1">
      <c r="A88" s="202"/>
      <c r="B88" s="202"/>
      <c r="C88" s="1686" t="s">
        <v>669</v>
      </c>
      <c r="D88" s="1686"/>
      <c r="E88" s="1687"/>
      <c r="F88" s="1687"/>
      <c r="G88" s="1688"/>
      <c r="H88" s="1688"/>
      <c r="I88" s="1688"/>
      <c r="J88" s="1688"/>
      <c r="K88" s="1689"/>
      <c r="L88" s="1689"/>
      <c r="M88" s="1689"/>
      <c r="N88" s="1689"/>
      <c r="O88" s="1689"/>
      <c r="P88" s="1689"/>
      <c r="Q88" s="1689"/>
      <c r="R88" s="1689"/>
      <c r="S88" s="1689"/>
      <c r="T88" s="1689"/>
      <c r="U88" s="1689"/>
    </row>
    <row r="89" spans="1:21" ht="20.100000000000001" customHeight="1">
      <c r="A89" s="202"/>
      <c r="B89" s="202"/>
      <c r="C89" s="1686" t="s">
        <v>714</v>
      </c>
      <c r="D89" s="1686"/>
      <c r="E89" s="1687"/>
      <c r="F89" s="1687"/>
      <c r="G89" s="1688"/>
      <c r="H89" s="1688"/>
      <c r="I89" s="1688"/>
      <c r="J89" s="1688"/>
      <c r="K89" s="1689"/>
      <c r="L89" s="1689"/>
      <c r="M89" s="1689"/>
      <c r="N89" s="1689"/>
      <c r="O89" s="1689"/>
      <c r="P89" s="1689"/>
      <c r="Q89" s="1689"/>
      <c r="R89" s="1689"/>
      <c r="S89" s="1689"/>
      <c r="T89" s="1689"/>
      <c r="U89" s="1689"/>
    </row>
    <row r="90" spans="1:21" ht="20.100000000000001" customHeight="1">
      <c r="A90" s="202"/>
      <c r="B90" s="202"/>
      <c r="C90" s="1686" t="s">
        <v>672</v>
      </c>
      <c r="D90" s="1686"/>
      <c r="E90" s="1687"/>
      <c r="F90" s="1687"/>
      <c r="G90" s="1688"/>
      <c r="H90" s="1688"/>
      <c r="I90" s="1688"/>
      <c r="J90" s="1688"/>
      <c r="K90" s="1689"/>
      <c r="L90" s="1689"/>
      <c r="M90" s="1689"/>
      <c r="N90" s="1689"/>
      <c r="O90" s="1689"/>
      <c r="P90" s="1689"/>
      <c r="Q90" s="1689"/>
      <c r="R90" s="1689"/>
      <c r="S90" s="1689"/>
      <c r="T90" s="1689"/>
      <c r="U90" s="1689"/>
    </row>
    <row r="91" spans="1:21" ht="20.100000000000001" customHeight="1">
      <c r="A91" s="202"/>
      <c r="B91" s="202"/>
      <c r="C91" s="1686" t="s">
        <v>673</v>
      </c>
      <c r="D91" s="1686"/>
      <c r="E91" s="1687"/>
      <c r="F91" s="1687"/>
      <c r="G91" s="1688"/>
      <c r="H91" s="1688"/>
      <c r="I91" s="1688"/>
      <c r="J91" s="1688"/>
      <c r="K91" s="1689"/>
      <c r="L91" s="1689"/>
      <c r="M91" s="1689"/>
      <c r="N91" s="1689"/>
      <c r="O91" s="1689"/>
      <c r="P91" s="1689"/>
      <c r="Q91" s="1689"/>
      <c r="R91" s="1689"/>
      <c r="S91" s="1689"/>
      <c r="T91" s="1689"/>
      <c r="U91" s="1689"/>
    </row>
    <row r="92" spans="1:21" ht="60" customHeight="1">
      <c r="A92" s="202"/>
      <c r="B92" s="202"/>
      <c r="C92" s="1686" t="s">
        <v>674</v>
      </c>
      <c r="D92" s="1686"/>
      <c r="E92" s="1687"/>
      <c r="F92" s="1687"/>
      <c r="G92" s="1688"/>
      <c r="H92" s="1688"/>
      <c r="I92" s="1688"/>
      <c r="J92" s="1688"/>
      <c r="K92" s="1689"/>
      <c r="L92" s="1689"/>
      <c r="M92" s="1689"/>
      <c r="N92" s="1689"/>
      <c r="O92" s="1689"/>
      <c r="P92" s="1689"/>
      <c r="Q92" s="1689"/>
      <c r="R92" s="1689"/>
      <c r="S92" s="1689"/>
      <c r="T92" s="1689"/>
      <c r="U92" s="1689"/>
    </row>
    <row r="93" spans="1:21" ht="20.100000000000001" customHeight="1">
      <c r="A93" s="202"/>
      <c r="B93" s="202"/>
      <c r="C93" s="1686" t="s">
        <v>675</v>
      </c>
      <c r="D93" s="1686"/>
      <c r="E93" s="1687"/>
      <c r="F93" s="1687"/>
      <c r="G93" s="1688"/>
      <c r="H93" s="1688"/>
      <c r="I93" s="1688"/>
      <c r="J93" s="1688"/>
      <c r="K93" s="1689"/>
      <c r="L93" s="1689"/>
      <c r="M93" s="1689"/>
      <c r="N93" s="1689"/>
      <c r="O93" s="1689"/>
      <c r="P93" s="1689"/>
      <c r="Q93" s="1689"/>
      <c r="R93" s="1689"/>
      <c r="S93" s="1689"/>
      <c r="T93" s="1689"/>
      <c r="U93" s="1689"/>
    </row>
    <row r="94" spans="1:21" ht="20.100000000000001" customHeight="1">
      <c r="A94" s="202"/>
      <c r="B94" s="202"/>
      <c r="C94" s="1686" t="s">
        <v>676</v>
      </c>
      <c r="D94" s="1686"/>
      <c r="E94" s="1687"/>
      <c r="F94" s="1687"/>
      <c r="G94" s="1688"/>
      <c r="H94" s="1688"/>
      <c r="I94" s="1688"/>
      <c r="J94" s="1688"/>
      <c r="K94" s="1689"/>
      <c r="L94" s="1689"/>
      <c r="M94" s="1689"/>
      <c r="N94" s="1689"/>
      <c r="O94" s="1689"/>
      <c r="P94" s="1689"/>
      <c r="Q94" s="1689"/>
      <c r="R94" s="1689"/>
      <c r="S94" s="1689"/>
      <c r="T94" s="1689"/>
      <c r="U94" s="1689"/>
    </row>
    <row r="95" spans="1:21" ht="20.100000000000001" customHeight="1">
      <c r="A95" s="202"/>
      <c r="B95" s="202"/>
      <c r="C95" s="1686" t="s">
        <v>677</v>
      </c>
      <c r="D95" s="1686"/>
      <c r="E95" s="1687"/>
      <c r="F95" s="1687"/>
      <c r="G95" s="1688"/>
      <c r="H95" s="1688"/>
      <c r="I95" s="1688"/>
      <c r="J95" s="1688"/>
      <c r="K95" s="1689"/>
      <c r="L95" s="1689"/>
      <c r="M95" s="1689"/>
      <c r="N95" s="1689"/>
      <c r="O95" s="1689"/>
      <c r="P95" s="1689"/>
      <c r="Q95" s="1689"/>
      <c r="R95" s="1689"/>
      <c r="S95" s="1689"/>
      <c r="T95" s="1689"/>
      <c r="U95" s="1689"/>
    </row>
    <row r="96" spans="1:21" ht="20.100000000000001" customHeight="1">
      <c r="A96" s="202"/>
      <c r="B96" s="202"/>
      <c r="C96" s="1686" t="s">
        <v>678</v>
      </c>
      <c r="D96" s="1686"/>
      <c r="E96" s="1687"/>
      <c r="F96" s="1687"/>
      <c r="G96" s="1688"/>
      <c r="H96" s="1688"/>
      <c r="I96" s="1688"/>
      <c r="J96" s="1688"/>
      <c r="K96" s="1689"/>
      <c r="L96" s="1689"/>
      <c r="M96" s="1689"/>
      <c r="N96" s="1689"/>
      <c r="O96" s="1689"/>
      <c r="P96" s="1689"/>
      <c r="Q96" s="1689"/>
      <c r="R96" s="1689"/>
      <c r="S96" s="1689"/>
      <c r="T96" s="1689"/>
      <c r="U96" s="1689"/>
    </row>
    <row r="97" spans="1:21" ht="20.100000000000001" customHeight="1">
      <c r="A97" s="202"/>
      <c r="B97" s="202"/>
      <c r="C97" s="1686" t="s">
        <v>287</v>
      </c>
      <c r="D97" s="1686"/>
      <c r="E97" s="1687"/>
      <c r="F97" s="1687"/>
      <c r="G97" s="1688"/>
      <c r="H97" s="1688"/>
      <c r="I97" s="1688"/>
      <c r="J97" s="1688"/>
      <c r="K97" s="1689"/>
      <c r="L97" s="1689"/>
      <c r="M97" s="1689"/>
      <c r="N97" s="1689"/>
      <c r="O97" s="1689"/>
      <c r="P97" s="1689"/>
      <c r="Q97" s="1689"/>
      <c r="R97" s="1689"/>
      <c r="S97" s="1689"/>
      <c r="T97" s="1689"/>
      <c r="U97" s="1689"/>
    </row>
    <row r="98" spans="1:21" ht="20.100000000000001" customHeight="1">
      <c r="A98" s="202"/>
      <c r="B98" s="202"/>
      <c r="C98" s="1686" t="s">
        <v>288</v>
      </c>
      <c r="D98" s="1686"/>
      <c r="E98" s="1687"/>
      <c r="F98" s="1687"/>
      <c r="G98" s="1688"/>
      <c r="H98" s="1688"/>
      <c r="I98" s="1688"/>
      <c r="J98" s="1688"/>
      <c r="K98" s="1689"/>
      <c r="L98" s="1689"/>
      <c r="M98" s="1689"/>
      <c r="N98" s="1689"/>
      <c r="O98" s="1689"/>
      <c r="P98" s="1689"/>
      <c r="Q98" s="1689"/>
      <c r="R98" s="1689"/>
      <c r="S98" s="1689"/>
      <c r="T98" s="1689"/>
      <c r="U98" s="1689"/>
    </row>
    <row r="99" spans="1:21" ht="39.950000000000003" customHeight="1" thickBot="1">
      <c r="A99" s="202"/>
      <c r="B99" s="202"/>
      <c r="C99" s="1686" t="s">
        <v>679</v>
      </c>
      <c r="D99" s="1686"/>
      <c r="E99" s="1687"/>
      <c r="F99" s="1687"/>
      <c r="G99" s="1695"/>
      <c r="H99" s="1695"/>
      <c r="I99" s="1695"/>
      <c r="J99" s="1695"/>
      <c r="K99" s="1689"/>
      <c r="L99" s="1689"/>
      <c r="M99" s="1689"/>
      <c r="N99" s="1689"/>
      <c r="O99" s="1689"/>
      <c r="P99" s="1689"/>
      <c r="Q99" s="1689"/>
      <c r="R99" s="1689"/>
      <c r="S99" s="1689"/>
      <c r="T99" s="1689"/>
      <c r="U99" s="1689"/>
    </row>
    <row r="100" spans="1:21" ht="20.100000000000001" customHeight="1" thickTop="1">
      <c r="A100" s="202"/>
      <c r="B100" s="202"/>
      <c r="C100" s="1690" t="s">
        <v>682</v>
      </c>
      <c r="D100" s="1690"/>
      <c r="E100" s="1690"/>
      <c r="F100" s="1690"/>
      <c r="G100" s="1691">
        <f>SUM(G88:J99)</f>
        <v>0</v>
      </c>
      <c r="H100" s="1691"/>
      <c r="I100" s="1691"/>
      <c r="J100" s="1691"/>
      <c r="K100" s="1692"/>
      <c r="L100" s="1693"/>
      <c r="M100" s="1693"/>
      <c r="N100" s="1693"/>
      <c r="O100" s="1693"/>
      <c r="P100" s="1693"/>
      <c r="Q100" s="1693"/>
      <c r="R100" s="1693"/>
      <c r="S100" s="1693"/>
      <c r="T100" s="1693"/>
      <c r="U100" s="1694"/>
    </row>
    <row r="101" spans="1:21" ht="5.0999999999999996" customHeight="1">
      <c r="A101" s="202"/>
      <c r="B101" s="202"/>
      <c r="C101" s="202"/>
      <c r="D101" s="202"/>
      <c r="E101" s="199"/>
      <c r="F101" s="200"/>
      <c r="G101" s="200"/>
      <c r="H101" s="200"/>
      <c r="I101" s="200"/>
      <c r="J101" s="200"/>
      <c r="K101" s="201"/>
      <c r="L101" s="201"/>
      <c r="M101" s="201"/>
      <c r="N101" s="201"/>
      <c r="O101" s="201"/>
      <c r="P101" s="201"/>
      <c r="Q101" s="201"/>
      <c r="R101" s="201"/>
      <c r="S101" s="201"/>
      <c r="T101" s="201"/>
      <c r="U101" s="201"/>
    </row>
    <row r="102" spans="1:21" ht="20.100000000000001" customHeight="1">
      <c r="A102" s="203" t="s">
        <v>1029</v>
      </c>
      <c r="B102" s="202"/>
      <c r="C102" s="202"/>
      <c r="D102" s="204"/>
      <c r="E102" s="204"/>
      <c r="F102" s="204"/>
      <c r="G102" s="204"/>
      <c r="H102" s="205"/>
      <c r="I102" s="205"/>
      <c r="J102" s="205"/>
      <c r="K102" s="205"/>
      <c r="L102" s="205"/>
      <c r="M102" s="205"/>
      <c r="N102" s="205"/>
      <c r="O102" s="205"/>
      <c r="P102" s="205"/>
      <c r="Q102" s="205"/>
      <c r="R102" s="205"/>
      <c r="S102" s="205"/>
      <c r="T102" s="205"/>
      <c r="U102" s="205"/>
    </row>
    <row r="103" spans="1:21" ht="20.100000000000001" customHeight="1">
      <c r="A103" s="202"/>
      <c r="B103" s="202"/>
      <c r="C103" s="1684" t="s">
        <v>411</v>
      </c>
      <c r="D103" s="1684"/>
      <c r="E103" s="1684" t="s">
        <v>313</v>
      </c>
      <c r="F103" s="1684"/>
      <c r="G103" s="1685" t="s">
        <v>668</v>
      </c>
      <c r="H103" s="1685"/>
      <c r="I103" s="1685"/>
      <c r="J103" s="1685"/>
      <c r="K103" s="1685" t="s">
        <v>681</v>
      </c>
      <c r="L103" s="1685"/>
      <c r="M103" s="1685"/>
      <c r="N103" s="1685"/>
      <c r="O103" s="1685"/>
      <c r="P103" s="1685"/>
      <c r="Q103" s="1685"/>
      <c r="R103" s="1685"/>
      <c r="S103" s="1685"/>
      <c r="T103" s="1685"/>
      <c r="U103" s="1685"/>
    </row>
    <row r="104" spans="1:21" ht="20.100000000000001" customHeight="1">
      <c r="A104" s="202"/>
      <c r="B104" s="202"/>
      <c r="C104" s="1686" t="s">
        <v>669</v>
      </c>
      <c r="D104" s="1686"/>
      <c r="E104" s="1687"/>
      <c r="F104" s="1687"/>
      <c r="G104" s="1688"/>
      <c r="H104" s="1688"/>
      <c r="I104" s="1688"/>
      <c r="J104" s="1688"/>
      <c r="K104" s="1689"/>
      <c r="L104" s="1689"/>
      <c r="M104" s="1689"/>
      <c r="N104" s="1689"/>
      <c r="O104" s="1689"/>
      <c r="P104" s="1689"/>
      <c r="Q104" s="1689"/>
      <c r="R104" s="1689"/>
      <c r="S104" s="1689"/>
      <c r="T104" s="1689"/>
      <c r="U104" s="1689"/>
    </row>
    <row r="105" spans="1:21" ht="20.100000000000001" customHeight="1">
      <c r="A105" s="202"/>
      <c r="B105" s="202"/>
      <c r="C105" s="1686" t="s">
        <v>714</v>
      </c>
      <c r="D105" s="1686"/>
      <c r="E105" s="1687"/>
      <c r="F105" s="1687"/>
      <c r="G105" s="1688"/>
      <c r="H105" s="1688"/>
      <c r="I105" s="1688"/>
      <c r="J105" s="1688"/>
      <c r="K105" s="1689"/>
      <c r="L105" s="1689"/>
      <c r="M105" s="1689"/>
      <c r="N105" s="1689"/>
      <c r="O105" s="1689"/>
      <c r="P105" s="1689"/>
      <c r="Q105" s="1689"/>
      <c r="R105" s="1689"/>
      <c r="S105" s="1689"/>
      <c r="T105" s="1689"/>
      <c r="U105" s="1689"/>
    </row>
    <row r="106" spans="1:21" ht="20.100000000000001" customHeight="1">
      <c r="A106" s="202"/>
      <c r="B106" s="202"/>
      <c r="C106" s="1686" t="s">
        <v>672</v>
      </c>
      <c r="D106" s="1686"/>
      <c r="E106" s="1687"/>
      <c r="F106" s="1687"/>
      <c r="G106" s="1688"/>
      <c r="H106" s="1688"/>
      <c r="I106" s="1688"/>
      <c r="J106" s="1688"/>
      <c r="K106" s="1689"/>
      <c r="L106" s="1689"/>
      <c r="M106" s="1689"/>
      <c r="N106" s="1689"/>
      <c r="O106" s="1689"/>
      <c r="P106" s="1689"/>
      <c r="Q106" s="1689"/>
      <c r="R106" s="1689"/>
      <c r="S106" s="1689"/>
      <c r="T106" s="1689"/>
      <c r="U106" s="1689"/>
    </row>
    <row r="107" spans="1:21" ht="20.100000000000001" customHeight="1">
      <c r="A107" s="202"/>
      <c r="B107" s="202"/>
      <c r="C107" s="1686" t="s">
        <v>673</v>
      </c>
      <c r="D107" s="1686"/>
      <c r="E107" s="1687"/>
      <c r="F107" s="1687"/>
      <c r="G107" s="1688"/>
      <c r="H107" s="1688"/>
      <c r="I107" s="1688"/>
      <c r="J107" s="1688"/>
      <c r="K107" s="1689"/>
      <c r="L107" s="1689"/>
      <c r="M107" s="1689"/>
      <c r="N107" s="1689"/>
      <c r="O107" s="1689"/>
      <c r="P107" s="1689"/>
      <c r="Q107" s="1689"/>
      <c r="R107" s="1689"/>
      <c r="S107" s="1689"/>
      <c r="T107" s="1689"/>
      <c r="U107" s="1689"/>
    </row>
    <row r="108" spans="1:21" ht="60" customHeight="1">
      <c r="A108" s="202"/>
      <c r="B108" s="202"/>
      <c r="C108" s="1686" t="s">
        <v>674</v>
      </c>
      <c r="D108" s="1686"/>
      <c r="E108" s="1687"/>
      <c r="F108" s="1687"/>
      <c r="G108" s="1688"/>
      <c r="H108" s="1688"/>
      <c r="I108" s="1688"/>
      <c r="J108" s="1688"/>
      <c r="K108" s="1689"/>
      <c r="L108" s="1689"/>
      <c r="M108" s="1689"/>
      <c r="N108" s="1689"/>
      <c r="O108" s="1689"/>
      <c r="P108" s="1689"/>
      <c r="Q108" s="1689"/>
      <c r="R108" s="1689"/>
      <c r="S108" s="1689"/>
      <c r="T108" s="1689"/>
      <c r="U108" s="1689"/>
    </row>
    <row r="109" spans="1:21" ht="20.100000000000001" customHeight="1">
      <c r="A109" s="202"/>
      <c r="B109" s="202"/>
      <c r="C109" s="1686" t="s">
        <v>675</v>
      </c>
      <c r="D109" s="1686"/>
      <c r="E109" s="1687"/>
      <c r="F109" s="1687"/>
      <c r="G109" s="1688"/>
      <c r="H109" s="1688"/>
      <c r="I109" s="1688"/>
      <c r="J109" s="1688"/>
      <c r="K109" s="1689"/>
      <c r="L109" s="1689"/>
      <c r="M109" s="1689"/>
      <c r="N109" s="1689"/>
      <c r="O109" s="1689"/>
      <c r="P109" s="1689"/>
      <c r="Q109" s="1689"/>
      <c r="R109" s="1689"/>
      <c r="S109" s="1689"/>
      <c r="T109" s="1689"/>
      <c r="U109" s="1689"/>
    </row>
    <row r="110" spans="1:21" ht="20.100000000000001" customHeight="1">
      <c r="A110" s="202"/>
      <c r="B110" s="202"/>
      <c r="C110" s="1686" t="s">
        <v>676</v>
      </c>
      <c r="D110" s="1686"/>
      <c r="E110" s="1687"/>
      <c r="F110" s="1687"/>
      <c r="G110" s="1688"/>
      <c r="H110" s="1688"/>
      <c r="I110" s="1688"/>
      <c r="J110" s="1688"/>
      <c r="K110" s="1689"/>
      <c r="L110" s="1689"/>
      <c r="M110" s="1689"/>
      <c r="N110" s="1689"/>
      <c r="O110" s="1689"/>
      <c r="P110" s="1689"/>
      <c r="Q110" s="1689"/>
      <c r="R110" s="1689"/>
      <c r="S110" s="1689"/>
      <c r="T110" s="1689"/>
      <c r="U110" s="1689"/>
    </row>
    <row r="111" spans="1:21" ht="20.100000000000001" customHeight="1">
      <c r="A111" s="202"/>
      <c r="B111" s="202"/>
      <c r="C111" s="1686" t="s">
        <v>677</v>
      </c>
      <c r="D111" s="1686"/>
      <c r="E111" s="1687"/>
      <c r="F111" s="1687"/>
      <c r="G111" s="1688"/>
      <c r="H111" s="1688"/>
      <c r="I111" s="1688"/>
      <c r="J111" s="1688"/>
      <c r="K111" s="1689"/>
      <c r="L111" s="1689"/>
      <c r="M111" s="1689"/>
      <c r="N111" s="1689"/>
      <c r="O111" s="1689"/>
      <c r="P111" s="1689"/>
      <c r="Q111" s="1689"/>
      <c r="R111" s="1689"/>
      <c r="S111" s="1689"/>
      <c r="T111" s="1689"/>
      <c r="U111" s="1689"/>
    </row>
    <row r="112" spans="1:21" ht="20.100000000000001" customHeight="1">
      <c r="A112" s="202"/>
      <c r="B112" s="202"/>
      <c r="C112" s="1686" t="s">
        <v>678</v>
      </c>
      <c r="D112" s="1686"/>
      <c r="E112" s="1687"/>
      <c r="F112" s="1687"/>
      <c r="G112" s="1688"/>
      <c r="H112" s="1688"/>
      <c r="I112" s="1688"/>
      <c r="J112" s="1688"/>
      <c r="K112" s="1689"/>
      <c r="L112" s="1689"/>
      <c r="M112" s="1689"/>
      <c r="N112" s="1689"/>
      <c r="O112" s="1689"/>
      <c r="P112" s="1689"/>
      <c r="Q112" s="1689"/>
      <c r="R112" s="1689"/>
      <c r="S112" s="1689"/>
      <c r="T112" s="1689"/>
      <c r="U112" s="1689"/>
    </row>
    <row r="113" spans="1:21" ht="20.100000000000001" customHeight="1">
      <c r="A113" s="202"/>
      <c r="B113" s="202"/>
      <c r="C113" s="1686" t="s">
        <v>287</v>
      </c>
      <c r="D113" s="1686"/>
      <c r="E113" s="1687"/>
      <c r="F113" s="1687"/>
      <c r="G113" s="1688"/>
      <c r="H113" s="1688"/>
      <c r="I113" s="1688"/>
      <c r="J113" s="1688"/>
      <c r="K113" s="1689"/>
      <c r="L113" s="1689"/>
      <c r="M113" s="1689"/>
      <c r="N113" s="1689"/>
      <c r="O113" s="1689"/>
      <c r="P113" s="1689"/>
      <c r="Q113" s="1689"/>
      <c r="R113" s="1689"/>
      <c r="S113" s="1689"/>
      <c r="T113" s="1689"/>
      <c r="U113" s="1689"/>
    </row>
    <row r="114" spans="1:21" ht="20.100000000000001" customHeight="1">
      <c r="A114" s="202"/>
      <c r="B114" s="202"/>
      <c r="C114" s="1686" t="s">
        <v>288</v>
      </c>
      <c r="D114" s="1686"/>
      <c r="E114" s="1687"/>
      <c r="F114" s="1687"/>
      <c r="G114" s="1688"/>
      <c r="H114" s="1688"/>
      <c r="I114" s="1688"/>
      <c r="J114" s="1688"/>
      <c r="K114" s="1689"/>
      <c r="L114" s="1689"/>
      <c r="M114" s="1689"/>
      <c r="N114" s="1689"/>
      <c r="O114" s="1689"/>
      <c r="P114" s="1689"/>
      <c r="Q114" s="1689"/>
      <c r="R114" s="1689"/>
      <c r="S114" s="1689"/>
      <c r="T114" s="1689"/>
      <c r="U114" s="1689"/>
    </row>
    <row r="115" spans="1:21" ht="39.950000000000003" customHeight="1" thickBot="1">
      <c r="A115" s="202"/>
      <c r="B115" s="202"/>
      <c r="C115" s="1686" t="s">
        <v>679</v>
      </c>
      <c r="D115" s="1686"/>
      <c r="E115" s="1687"/>
      <c r="F115" s="1687"/>
      <c r="G115" s="1695"/>
      <c r="H115" s="1695"/>
      <c r="I115" s="1695"/>
      <c r="J115" s="1695"/>
      <c r="K115" s="1689"/>
      <c r="L115" s="1689"/>
      <c r="M115" s="1689"/>
      <c r="N115" s="1689"/>
      <c r="O115" s="1689"/>
      <c r="P115" s="1689"/>
      <c r="Q115" s="1689"/>
      <c r="R115" s="1689"/>
      <c r="S115" s="1689"/>
      <c r="T115" s="1689"/>
      <c r="U115" s="1689"/>
    </row>
    <row r="116" spans="1:21" ht="20.100000000000001" customHeight="1" thickTop="1">
      <c r="A116" s="202"/>
      <c r="B116" s="202"/>
      <c r="C116" s="1690" t="s">
        <v>682</v>
      </c>
      <c r="D116" s="1690"/>
      <c r="E116" s="1690"/>
      <c r="F116" s="1690"/>
      <c r="G116" s="1691">
        <f>SUM(G104:J115)</f>
        <v>0</v>
      </c>
      <c r="H116" s="1691"/>
      <c r="I116" s="1691"/>
      <c r="J116" s="1691"/>
      <c r="K116" s="1692"/>
      <c r="L116" s="1693"/>
      <c r="M116" s="1693"/>
      <c r="N116" s="1693"/>
      <c r="O116" s="1693"/>
      <c r="P116" s="1693"/>
      <c r="Q116" s="1693"/>
      <c r="R116" s="1693"/>
      <c r="S116" s="1693"/>
      <c r="T116" s="1693"/>
      <c r="U116" s="1694"/>
    </row>
    <row r="117" spans="1:21" ht="21" customHeight="1">
      <c r="A117" s="13"/>
      <c r="B117" s="6"/>
      <c r="C117" s="6"/>
      <c r="D117" s="6"/>
      <c r="E117" s="6"/>
      <c r="F117" s="12"/>
      <c r="G117" s="12"/>
      <c r="H117" s="12"/>
      <c r="I117" s="12"/>
      <c r="J117" s="12"/>
      <c r="K117" s="12"/>
      <c r="L117" s="12"/>
      <c r="M117" s="12"/>
      <c r="N117" s="12"/>
      <c r="O117" s="12"/>
      <c r="P117" s="12"/>
      <c r="Q117" s="1454" t="s">
        <v>121</v>
      </c>
      <c r="R117" s="1454"/>
      <c r="S117" s="1454"/>
      <c r="T117" s="1454"/>
      <c r="U117" s="1454"/>
    </row>
    <row r="118" spans="1:21" ht="15.75">
      <c r="A118" s="1375" t="s">
        <v>457</v>
      </c>
      <c r="B118" s="1375"/>
      <c r="C118" s="1375"/>
      <c r="D118" s="1375"/>
      <c r="E118" s="1375"/>
      <c r="F118" s="1375"/>
      <c r="G118" s="1375"/>
      <c r="H118" s="1375"/>
      <c r="I118" s="1375"/>
      <c r="J118" s="1375"/>
      <c r="K118" s="1375"/>
      <c r="L118" s="1375"/>
      <c r="M118" s="1375"/>
      <c r="N118" s="1375"/>
      <c r="O118" s="1375"/>
      <c r="P118" s="1375"/>
      <c r="Q118" s="1375"/>
      <c r="R118" s="1375"/>
      <c r="S118" s="1375"/>
      <c r="T118" s="1375"/>
      <c r="U118" s="1375"/>
    </row>
    <row r="119" spans="1:21" ht="27" customHeight="1">
      <c r="A119" s="1461" t="s">
        <v>335</v>
      </c>
      <c r="B119" s="1461"/>
      <c r="C119" s="1461"/>
      <c r="D119" s="5"/>
      <c r="E119" s="5"/>
      <c r="F119" s="5"/>
      <c r="G119" s="5"/>
      <c r="H119" s="5"/>
      <c r="I119" s="5"/>
      <c r="J119" s="5"/>
      <c r="K119" s="5"/>
      <c r="L119" s="5"/>
      <c r="M119" s="5"/>
      <c r="N119" s="5"/>
      <c r="O119" s="5"/>
      <c r="P119" s="5"/>
      <c r="Q119" s="5"/>
      <c r="R119" s="5"/>
      <c r="S119" s="5"/>
      <c r="T119" s="5"/>
      <c r="U119" s="5"/>
    </row>
    <row r="120" spans="1:21" ht="20.100000000000001" customHeight="1">
      <c r="A120" s="198" t="s">
        <v>685</v>
      </c>
      <c r="B120" s="123"/>
      <c r="C120" s="123"/>
      <c r="D120" s="123"/>
      <c r="E120" s="199"/>
      <c r="F120" s="200"/>
      <c r="G120" s="200"/>
      <c r="H120" s="200"/>
      <c r="I120" s="200"/>
      <c r="J120" s="200"/>
      <c r="K120" s="201"/>
      <c r="L120" s="201"/>
      <c r="M120" s="201"/>
      <c r="N120" s="201"/>
      <c r="O120" s="201"/>
      <c r="P120" s="201"/>
      <c r="Q120" s="201"/>
      <c r="R120" s="201"/>
      <c r="S120" s="201"/>
      <c r="T120" s="201"/>
      <c r="U120" s="201"/>
    </row>
    <row r="121" spans="1:21" ht="5.0999999999999996" customHeight="1">
      <c r="A121" s="202"/>
      <c r="B121" s="202"/>
      <c r="C121" s="202"/>
      <c r="D121" s="202"/>
      <c r="E121" s="199"/>
      <c r="F121" s="200"/>
      <c r="G121" s="200"/>
      <c r="H121" s="200"/>
      <c r="I121" s="200"/>
      <c r="J121" s="200"/>
      <c r="K121" s="201"/>
      <c r="L121" s="201"/>
      <c r="M121" s="201"/>
      <c r="N121" s="201"/>
      <c r="O121" s="201"/>
      <c r="P121" s="201"/>
      <c r="Q121" s="201"/>
      <c r="R121" s="201"/>
      <c r="S121" s="201"/>
      <c r="T121" s="201"/>
      <c r="U121" s="201"/>
    </row>
    <row r="122" spans="1:21" ht="20.100000000000001" customHeight="1">
      <c r="A122" s="203" t="s">
        <v>1027</v>
      </c>
      <c r="B122" s="202"/>
      <c r="C122" s="202"/>
      <c r="D122" s="204"/>
      <c r="E122" s="204"/>
      <c r="F122" s="204"/>
      <c r="G122" s="204"/>
      <c r="H122" s="205"/>
      <c r="I122" s="205"/>
      <c r="J122" s="205"/>
      <c r="K122" s="205"/>
      <c r="L122" s="205"/>
      <c r="M122" s="205"/>
      <c r="N122" s="205"/>
      <c r="O122" s="205"/>
      <c r="P122" s="205"/>
      <c r="Q122" s="205"/>
      <c r="R122" s="205"/>
      <c r="S122" s="205"/>
      <c r="T122" s="205"/>
      <c r="U122" s="205"/>
    </row>
    <row r="123" spans="1:21" ht="20.100000000000001" customHeight="1">
      <c r="A123" s="202"/>
      <c r="B123" s="202"/>
      <c r="C123" s="1684" t="s">
        <v>411</v>
      </c>
      <c r="D123" s="1684"/>
      <c r="E123" s="1684" t="s">
        <v>313</v>
      </c>
      <c r="F123" s="1684"/>
      <c r="G123" s="1685" t="s">
        <v>668</v>
      </c>
      <c r="H123" s="1685"/>
      <c r="I123" s="1685"/>
      <c r="J123" s="1685"/>
      <c r="K123" s="1685" t="s">
        <v>681</v>
      </c>
      <c r="L123" s="1685"/>
      <c r="M123" s="1685"/>
      <c r="N123" s="1685"/>
      <c r="O123" s="1685"/>
      <c r="P123" s="1685"/>
      <c r="Q123" s="1685"/>
      <c r="R123" s="1685"/>
      <c r="S123" s="1685"/>
      <c r="T123" s="1685"/>
      <c r="U123" s="1685"/>
    </row>
    <row r="124" spans="1:21" ht="60" customHeight="1">
      <c r="A124" s="202"/>
      <c r="B124" s="202"/>
      <c r="C124" s="1686" t="s">
        <v>674</v>
      </c>
      <c r="D124" s="1686"/>
      <c r="E124" s="1687"/>
      <c r="F124" s="1687"/>
      <c r="G124" s="1688"/>
      <c r="H124" s="1688"/>
      <c r="I124" s="1688"/>
      <c r="J124" s="1688"/>
      <c r="K124" s="1689"/>
      <c r="L124" s="1689"/>
      <c r="M124" s="1689"/>
      <c r="N124" s="1689"/>
      <c r="O124" s="1689"/>
      <c r="P124" s="1689"/>
      <c r="Q124" s="1689"/>
      <c r="R124" s="1689"/>
      <c r="S124" s="1689"/>
      <c r="T124" s="1689"/>
      <c r="U124" s="1689"/>
    </row>
    <row r="125" spans="1:21" ht="20.100000000000001" customHeight="1">
      <c r="A125" s="202"/>
      <c r="B125" s="202"/>
      <c r="C125" s="1686" t="s">
        <v>676</v>
      </c>
      <c r="D125" s="1686"/>
      <c r="E125" s="1687"/>
      <c r="F125" s="1687"/>
      <c r="G125" s="1688"/>
      <c r="H125" s="1688"/>
      <c r="I125" s="1688"/>
      <c r="J125" s="1688"/>
      <c r="K125" s="1689"/>
      <c r="L125" s="1689"/>
      <c r="M125" s="1689"/>
      <c r="N125" s="1689"/>
      <c r="O125" s="1689"/>
      <c r="P125" s="1689"/>
      <c r="Q125" s="1689"/>
      <c r="R125" s="1689"/>
      <c r="S125" s="1689"/>
      <c r="T125" s="1689"/>
      <c r="U125" s="1689"/>
    </row>
    <row r="126" spans="1:21" ht="20.100000000000001" customHeight="1">
      <c r="A126" s="202"/>
      <c r="B126" s="202"/>
      <c r="C126" s="1686" t="s">
        <v>678</v>
      </c>
      <c r="D126" s="1686"/>
      <c r="E126" s="1687"/>
      <c r="F126" s="1687"/>
      <c r="G126" s="1688"/>
      <c r="H126" s="1688"/>
      <c r="I126" s="1688"/>
      <c r="J126" s="1688"/>
      <c r="K126" s="1689"/>
      <c r="L126" s="1689"/>
      <c r="M126" s="1689"/>
      <c r="N126" s="1689"/>
      <c r="O126" s="1689"/>
      <c r="P126" s="1689"/>
      <c r="Q126" s="1689"/>
      <c r="R126" s="1689"/>
      <c r="S126" s="1689"/>
      <c r="T126" s="1689"/>
      <c r="U126" s="1689"/>
    </row>
    <row r="127" spans="1:21" ht="20.100000000000001" customHeight="1">
      <c r="A127" s="202"/>
      <c r="B127" s="202"/>
      <c r="C127" s="1686" t="s">
        <v>287</v>
      </c>
      <c r="D127" s="1686"/>
      <c r="E127" s="1687"/>
      <c r="F127" s="1687"/>
      <c r="G127" s="1688"/>
      <c r="H127" s="1688"/>
      <c r="I127" s="1688"/>
      <c r="J127" s="1688"/>
      <c r="K127" s="1689"/>
      <c r="L127" s="1689"/>
      <c r="M127" s="1689"/>
      <c r="N127" s="1689"/>
      <c r="O127" s="1689"/>
      <c r="P127" s="1689"/>
      <c r="Q127" s="1689"/>
      <c r="R127" s="1689"/>
      <c r="S127" s="1689"/>
      <c r="T127" s="1689"/>
      <c r="U127" s="1689"/>
    </row>
    <row r="128" spans="1:21" ht="20.100000000000001" customHeight="1">
      <c r="A128" s="202"/>
      <c r="B128" s="202"/>
      <c r="C128" s="1686" t="s">
        <v>288</v>
      </c>
      <c r="D128" s="1686"/>
      <c r="E128" s="1687"/>
      <c r="F128" s="1687"/>
      <c r="G128" s="1688"/>
      <c r="H128" s="1688"/>
      <c r="I128" s="1688"/>
      <c r="J128" s="1688"/>
      <c r="K128" s="1689"/>
      <c r="L128" s="1689"/>
      <c r="M128" s="1689"/>
      <c r="N128" s="1689"/>
      <c r="O128" s="1689"/>
      <c r="P128" s="1689"/>
      <c r="Q128" s="1689"/>
      <c r="R128" s="1689"/>
      <c r="S128" s="1689"/>
      <c r="T128" s="1689"/>
      <c r="U128" s="1689"/>
    </row>
    <row r="129" spans="1:21" ht="39.950000000000003" customHeight="1" thickBot="1">
      <c r="A129" s="202"/>
      <c r="B129" s="202"/>
      <c r="C129" s="1686" t="s">
        <v>679</v>
      </c>
      <c r="D129" s="1686"/>
      <c r="E129" s="1687"/>
      <c r="F129" s="1687"/>
      <c r="G129" s="1695"/>
      <c r="H129" s="1695"/>
      <c r="I129" s="1695"/>
      <c r="J129" s="1695"/>
      <c r="K129" s="1689"/>
      <c r="L129" s="1689"/>
      <c r="M129" s="1689"/>
      <c r="N129" s="1689"/>
      <c r="O129" s="1689"/>
      <c r="P129" s="1689"/>
      <c r="Q129" s="1689"/>
      <c r="R129" s="1689"/>
      <c r="S129" s="1689"/>
      <c r="T129" s="1689"/>
      <c r="U129" s="1689"/>
    </row>
    <row r="130" spans="1:21" ht="20.100000000000001" customHeight="1" thickTop="1">
      <c r="A130" s="202"/>
      <c r="B130" s="202"/>
      <c r="C130" s="1696" t="s">
        <v>682</v>
      </c>
      <c r="D130" s="1696"/>
      <c r="E130" s="1696"/>
      <c r="F130" s="1696"/>
      <c r="G130" s="1691">
        <f>SUM(G124:J129)</f>
        <v>0</v>
      </c>
      <c r="H130" s="1691"/>
      <c r="I130" s="1691"/>
      <c r="J130" s="1691"/>
      <c r="K130" s="1692"/>
      <c r="L130" s="1693"/>
      <c r="M130" s="1693"/>
      <c r="N130" s="1693"/>
      <c r="O130" s="1693"/>
      <c r="P130" s="1693"/>
      <c r="Q130" s="1693"/>
      <c r="R130" s="1693"/>
      <c r="S130" s="1693"/>
      <c r="T130" s="1693"/>
      <c r="U130" s="1694"/>
    </row>
    <row r="131" spans="1:21" ht="5.0999999999999996" customHeight="1">
      <c r="A131" s="202"/>
      <c r="B131" s="202"/>
      <c r="C131" s="202"/>
      <c r="D131" s="202"/>
      <c r="E131" s="199"/>
      <c r="F131" s="200"/>
      <c r="G131" s="200"/>
      <c r="H131" s="200"/>
      <c r="I131" s="200"/>
      <c r="J131" s="200"/>
      <c r="K131" s="201"/>
      <c r="L131" s="201"/>
      <c r="M131" s="201"/>
      <c r="N131" s="201"/>
      <c r="O131" s="201"/>
      <c r="P131" s="201"/>
      <c r="Q131" s="201"/>
      <c r="R131" s="201"/>
      <c r="S131" s="201"/>
      <c r="T131" s="201"/>
      <c r="U131" s="201"/>
    </row>
    <row r="132" spans="1:21" ht="20.100000000000001" customHeight="1">
      <c r="A132" s="203" t="s">
        <v>1028</v>
      </c>
      <c r="B132" s="202"/>
      <c r="C132" s="202"/>
      <c r="D132" s="204"/>
      <c r="E132" s="204"/>
      <c r="F132" s="204"/>
      <c r="G132" s="204"/>
      <c r="H132" s="205"/>
      <c r="I132" s="205"/>
      <c r="J132" s="205"/>
      <c r="K132" s="205"/>
      <c r="L132" s="205"/>
      <c r="M132" s="205"/>
      <c r="N132" s="205"/>
      <c r="O132" s="205"/>
      <c r="P132" s="205"/>
      <c r="Q132" s="205"/>
      <c r="R132" s="205"/>
      <c r="S132" s="205"/>
      <c r="T132" s="205"/>
      <c r="U132" s="205"/>
    </row>
    <row r="133" spans="1:21" ht="20.100000000000001" customHeight="1">
      <c r="A133" s="202"/>
      <c r="B133" s="202"/>
      <c r="C133" s="1684" t="s">
        <v>411</v>
      </c>
      <c r="D133" s="1684"/>
      <c r="E133" s="1684" t="s">
        <v>313</v>
      </c>
      <c r="F133" s="1684"/>
      <c r="G133" s="1685" t="s">
        <v>668</v>
      </c>
      <c r="H133" s="1685"/>
      <c r="I133" s="1685"/>
      <c r="J133" s="1685"/>
      <c r="K133" s="1685" t="s">
        <v>681</v>
      </c>
      <c r="L133" s="1685"/>
      <c r="M133" s="1685"/>
      <c r="N133" s="1685"/>
      <c r="O133" s="1685"/>
      <c r="P133" s="1685"/>
      <c r="Q133" s="1685"/>
      <c r="R133" s="1685"/>
      <c r="S133" s="1685"/>
      <c r="T133" s="1685"/>
      <c r="U133" s="1685"/>
    </row>
    <row r="134" spans="1:21" ht="60" customHeight="1">
      <c r="A134" s="202"/>
      <c r="B134" s="202"/>
      <c r="C134" s="1686" t="s">
        <v>674</v>
      </c>
      <c r="D134" s="1686"/>
      <c r="E134" s="1687"/>
      <c r="F134" s="1687"/>
      <c r="G134" s="1688"/>
      <c r="H134" s="1688"/>
      <c r="I134" s="1688"/>
      <c r="J134" s="1688"/>
      <c r="K134" s="1689"/>
      <c r="L134" s="1689"/>
      <c r="M134" s="1689"/>
      <c r="N134" s="1689"/>
      <c r="O134" s="1689"/>
      <c r="P134" s="1689"/>
      <c r="Q134" s="1689"/>
      <c r="R134" s="1689"/>
      <c r="S134" s="1689"/>
      <c r="T134" s="1689"/>
      <c r="U134" s="1689"/>
    </row>
    <row r="135" spans="1:21" ht="20.100000000000001" customHeight="1">
      <c r="A135" s="202"/>
      <c r="B135" s="202"/>
      <c r="C135" s="1686" t="s">
        <v>676</v>
      </c>
      <c r="D135" s="1686"/>
      <c r="E135" s="1687"/>
      <c r="F135" s="1687"/>
      <c r="G135" s="1688"/>
      <c r="H135" s="1688"/>
      <c r="I135" s="1688"/>
      <c r="J135" s="1688"/>
      <c r="K135" s="1689"/>
      <c r="L135" s="1689"/>
      <c r="M135" s="1689"/>
      <c r="N135" s="1689"/>
      <c r="O135" s="1689"/>
      <c r="P135" s="1689"/>
      <c r="Q135" s="1689"/>
      <c r="R135" s="1689"/>
      <c r="S135" s="1689"/>
      <c r="T135" s="1689"/>
      <c r="U135" s="1689"/>
    </row>
    <row r="136" spans="1:21" ht="20.100000000000001" customHeight="1">
      <c r="A136" s="202"/>
      <c r="B136" s="202"/>
      <c r="C136" s="1686" t="s">
        <v>678</v>
      </c>
      <c r="D136" s="1686"/>
      <c r="E136" s="1687"/>
      <c r="F136" s="1687"/>
      <c r="G136" s="1688"/>
      <c r="H136" s="1688"/>
      <c r="I136" s="1688"/>
      <c r="J136" s="1688"/>
      <c r="K136" s="1689"/>
      <c r="L136" s="1689"/>
      <c r="M136" s="1689"/>
      <c r="N136" s="1689"/>
      <c r="O136" s="1689"/>
      <c r="P136" s="1689"/>
      <c r="Q136" s="1689"/>
      <c r="R136" s="1689"/>
      <c r="S136" s="1689"/>
      <c r="T136" s="1689"/>
      <c r="U136" s="1689"/>
    </row>
    <row r="137" spans="1:21" ht="20.100000000000001" customHeight="1">
      <c r="A137" s="202"/>
      <c r="B137" s="202"/>
      <c r="C137" s="1686" t="s">
        <v>287</v>
      </c>
      <c r="D137" s="1686"/>
      <c r="E137" s="1687"/>
      <c r="F137" s="1687"/>
      <c r="G137" s="1688"/>
      <c r="H137" s="1688"/>
      <c r="I137" s="1688"/>
      <c r="J137" s="1688"/>
      <c r="K137" s="1689"/>
      <c r="L137" s="1689"/>
      <c r="M137" s="1689"/>
      <c r="N137" s="1689"/>
      <c r="O137" s="1689"/>
      <c r="P137" s="1689"/>
      <c r="Q137" s="1689"/>
      <c r="R137" s="1689"/>
      <c r="S137" s="1689"/>
      <c r="T137" s="1689"/>
      <c r="U137" s="1689"/>
    </row>
    <row r="138" spans="1:21" ht="20.100000000000001" customHeight="1">
      <c r="A138" s="202"/>
      <c r="B138" s="202"/>
      <c r="C138" s="1686" t="s">
        <v>288</v>
      </c>
      <c r="D138" s="1686"/>
      <c r="E138" s="1687"/>
      <c r="F138" s="1687"/>
      <c r="G138" s="1688"/>
      <c r="H138" s="1688"/>
      <c r="I138" s="1688"/>
      <c r="J138" s="1688"/>
      <c r="K138" s="1689"/>
      <c r="L138" s="1689"/>
      <c r="M138" s="1689"/>
      <c r="N138" s="1689"/>
      <c r="O138" s="1689"/>
      <c r="P138" s="1689"/>
      <c r="Q138" s="1689"/>
      <c r="R138" s="1689"/>
      <c r="S138" s="1689"/>
      <c r="T138" s="1689"/>
      <c r="U138" s="1689"/>
    </row>
    <row r="139" spans="1:21" ht="39.950000000000003" customHeight="1" thickBot="1">
      <c r="A139" s="202"/>
      <c r="B139" s="202"/>
      <c r="C139" s="1686" t="s">
        <v>679</v>
      </c>
      <c r="D139" s="1686"/>
      <c r="E139" s="1687"/>
      <c r="F139" s="1687"/>
      <c r="G139" s="1688"/>
      <c r="H139" s="1688"/>
      <c r="I139" s="1688"/>
      <c r="J139" s="1688"/>
      <c r="K139" s="1689"/>
      <c r="L139" s="1689"/>
      <c r="M139" s="1689"/>
      <c r="N139" s="1689"/>
      <c r="O139" s="1689"/>
      <c r="P139" s="1689"/>
      <c r="Q139" s="1689"/>
      <c r="R139" s="1689"/>
      <c r="S139" s="1689"/>
      <c r="T139" s="1689"/>
      <c r="U139" s="1689"/>
    </row>
    <row r="140" spans="1:21" ht="20.100000000000001" customHeight="1" thickTop="1">
      <c r="A140" s="202"/>
      <c r="B140" s="202"/>
      <c r="C140" s="1696" t="s">
        <v>682</v>
      </c>
      <c r="D140" s="1696"/>
      <c r="E140" s="1696"/>
      <c r="F140" s="1696"/>
      <c r="G140" s="1691">
        <f>SUM(G134:J139)</f>
        <v>0</v>
      </c>
      <c r="H140" s="1691"/>
      <c r="I140" s="1691"/>
      <c r="J140" s="1691"/>
      <c r="K140" s="1692"/>
      <c r="L140" s="1693"/>
      <c r="M140" s="1693"/>
      <c r="N140" s="1693"/>
      <c r="O140" s="1693"/>
      <c r="P140" s="1693"/>
      <c r="Q140" s="1693"/>
      <c r="R140" s="1693"/>
      <c r="S140" s="1693"/>
      <c r="T140" s="1693"/>
      <c r="U140" s="1694"/>
    </row>
    <row r="141" spans="1:21" ht="5.0999999999999996" customHeight="1">
      <c r="A141" s="202"/>
      <c r="B141" s="202"/>
      <c r="C141" s="202"/>
      <c r="D141" s="202"/>
      <c r="E141" s="199"/>
      <c r="F141" s="200"/>
      <c r="G141" s="200"/>
      <c r="H141" s="200"/>
      <c r="I141" s="200"/>
      <c r="J141" s="200"/>
      <c r="K141" s="201"/>
      <c r="L141" s="201"/>
      <c r="M141" s="201"/>
      <c r="N141" s="201"/>
      <c r="O141" s="201"/>
      <c r="P141" s="201"/>
      <c r="Q141" s="201"/>
      <c r="R141" s="201"/>
      <c r="S141" s="201"/>
      <c r="T141" s="201"/>
      <c r="U141" s="201"/>
    </row>
    <row r="142" spans="1:21" ht="20.100000000000001" customHeight="1">
      <c r="A142" s="203" t="s">
        <v>1029</v>
      </c>
      <c r="B142" s="202"/>
      <c r="C142" s="202"/>
      <c r="D142" s="204"/>
      <c r="E142" s="204"/>
      <c r="F142" s="204"/>
      <c r="G142" s="204"/>
      <c r="H142" s="205"/>
      <c r="I142" s="205"/>
      <c r="J142" s="205"/>
      <c r="K142" s="205"/>
      <c r="L142" s="205"/>
      <c r="M142" s="205"/>
      <c r="N142" s="205"/>
      <c r="O142" s="205"/>
      <c r="P142" s="205"/>
      <c r="Q142" s="205"/>
      <c r="R142" s="205"/>
      <c r="S142" s="205"/>
      <c r="T142" s="205"/>
      <c r="U142" s="205"/>
    </row>
    <row r="143" spans="1:21" ht="20.100000000000001" customHeight="1">
      <c r="A143" s="202"/>
      <c r="B143" s="202"/>
      <c r="C143" s="1684" t="s">
        <v>411</v>
      </c>
      <c r="D143" s="1684"/>
      <c r="E143" s="1684" t="s">
        <v>313</v>
      </c>
      <c r="F143" s="1684"/>
      <c r="G143" s="1685" t="s">
        <v>668</v>
      </c>
      <c r="H143" s="1685"/>
      <c r="I143" s="1685"/>
      <c r="J143" s="1685"/>
      <c r="K143" s="1685" t="s">
        <v>681</v>
      </c>
      <c r="L143" s="1685"/>
      <c r="M143" s="1685"/>
      <c r="N143" s="1685"/>
      <c r="O143" s="1685"/>
      <c r="P143" s="1685"/>
      <c r="Q143" s="1685"/>
      <c r="R143" s="1685"/>
      <c r="S143" s="1685"/>
      <c r="T143" s="1685"/>
      <c r="U143" s="1685"/>
    </row>
    <row r="144" spans="1:21" ht="60" customHeight="1">
      <c r="A144" s="202"/>
      <c r="B144" s="202"/>
      <c r="C144" s="1686" t="s">
        <v>674</v>
      </c>
      <c r="D144" s="1686"/>
      <c r="E144" s="1687"/>
      <c r="F144" s="1687"/>
      <c r="G144" s="1688"/>
      <c r="H144" s="1688"/>
      <c r="I144" s="1688"/>
      <c r="J144" s="1688"/>
      <c r="K144" s="1689"/>
      <c r="L144" s="1689"/>
      <c r="M144" s="1689"/>
      <c r="N144" s="1689"/>
      <c r="O144" s="1689"/>
      <c r="P144" s="1689"/>
      <c r="Q144" s="1689"/>
      <c r="R144" s="1689"/>
      <c r="S144" s="1689"/>
      <c r="T144" s="1689"/>
      <c r="U144" s="1689"/>
    </row>
    <row r="145" spans="1:21" ht="20.100000000000001" customHeight="1">
      <c r="A145" s="202"/>
      <c r="B145" s="202"/>
      <c r="C145" s="1686" t="s">
        <v>676</v>
      </c>
      <c r="D145" s="1686"/>
      <c r="E145" s="1687"/>
      <c r="F145" s="1687"/>
      <c r="G145" s="1688"/>
      <c r="H145" s="1688"/>
      <c r="I145" s="1688"/>
      <c r="J145" s="1688"/>
      <c r="K145" s="1689"/>
      <c r="L145" s="1689"/>
      <c r="M145" s="1689"/>
      <c r="N145" s="1689"/>
      <c r="O145" s="1689"/>
      <c r="P145" s="1689"/>
      <c r="Q145" s="1689"/>
      <c r="R145" s="1689"/>
      <c r="S145" s="1689"/>
      <c r="T145" s="1689"/>
      <c r="U145" s="1689"/>
    </row>
    <row r="146" spans="1:21" ht="20.100000000000001" customHeight="1">
      <c r="A146" s="202"/>
      <c r="B146" s="202"/>
      <c r="C146" s="1686" t="s">
        <v>678</v>
      </c>
      <c r="D146" s="1686"/>
      <c r="E146" s="1687"/>
      <c r="F146" s="1687"/>
      <c r="G146" s="1688"/>
      <c r="H146" s="1688"/>
      <c r="I146" s="1688"/>
      <c r="J146" s="1688"/>
      <c r="K146" s="1689"/>
      <c r="L146" s="1689"/>
      <c r="M146" s="1689"/>
      <c r="N146" s="1689"/>
      <c r="O146" s="1689"/>
      <c r="P146" s="1689"/>
      <c r="Q146" s="1689"/>
      <c r="R146" s="1689"/>
      <c r="S146" s="1689"/>
      <c r="T146" s="1689"/>
      <c r="U146" s="1689"/>
    </row>
    <row r="147" spans="1:21" ht="20.100000000000001" customHeight="1">
      <c r="A147" s="202"/>
      <c r="B147" s="202"/>
      <c r="C147" s="1686" t="s">
        <v>287</v>
      </c>
      <c r="D147" s="1686"/>
      <c r="E147" s="1687"/>
      <c r="F147" s="1687"/>
      <c r="G147" s="1688"/>
      <c r="H147" s="1688"/>
      <c r="I147" s="1688"/>
      <c r="J147" s="1688"/>
      <c r="K147" s="1689"/>
      <c r="L147" s="1689"/>
      <c r="M147" s="1689"/>
      <c r="N147" s="1689"/>
      <c r="O147" s="1689"/>
      <c r="P147" s="1689"/>
      <c r="Q147" s="1689"/>
      <c r="R147" s="1689"/>
      <c r="S147" s="1689"/>
      <c r="T147" s="1689"/>
      <c r="U147" s="1689"/>
    </row>
    <row r="148" spans="1:21" ht="20.100000000000001" customHeight="1">
      <c r="A148" s="202"/>
      <c r="B148" s="202"/>
      <c r="C148" s="1686" t="s">
        <v>288</v>
      </c>
      <c r="D148" s="1686"/>
      <c r="E148" s="1687"/>
      <c r="F148" s="1687"/>
      <c r="G148" s="1688"/>
      <c r="H148" s="1688"/>
      <c r="I148" s="1688"/>
      <c r="J148" s="1688"/>
      <c r="K148" s="1689"/>
      <c r="L148" s="1689"/>
      <c r="M148" s="1689"/>
      <c r="N148" s="1689"/>
      <c r="O148" s="1689"/>
      <c r="P148" s="1689"/>
      <c r="Q148" s="1689"/>
      <c r="R148" s="1689"/>
      <c r="S148" s="1689"/>
      <c r="T148" s="1689"/>
      <c r="U148" s="1689"/>
    </row>
    <row r="149" spans="1:21" ht="39.950000000000003" customHeight="1" thickBot="1">
      <c r="A149" s="202"/>
      <c r="B149" s="202"/>
      <c r="C149" s="1686" t="s">
        <v>679</v>
      </c>
      <c r="D149" s="1686"/>
      <c r="E149" s="1687"/>
      <c r="F149" s="1687"/>
      <c r="G149" s="1695"/>
      <c r="H149" s="1695"/>
      <c r="I149" s="1695"/>
      <c r="J149" s="1695"/>
      <c r="K149" s="1689"/>
      <c r="L149" s="1689"/>
      <c r="M149" s="1689"/>
      <c r="N149" s="1689"/>
      <c r="O149" s="1689"/>
      <c r="P149" s="1689"/>
      <c r="Q149" s="1689"/>
      <c r="R149" s="1689"/>
      <c r="S149" s="1689"/>
      <c r="T149" s="1689"/>
      <c r="U149" s="1689"/>
    </row>
    <row r="150" spans="1:21" ht="20.100000000000001" customHeight="1" thickTop="1">
      <c r="A150" s="202"/>
      <c r="B150" s="202"/>
      <c r="C150" s="1696" t="s">
        <v>682</v>
      </c>
      <c r="D150" s="1696"/>
      <c r="E150" s="1696"/>
      <c r="F150" s="1696"/>
      <c r="G150" s="1691">
        <f>SUM(G144:J149)</f>
        <v>0</v>
      </c>
      <c r="H150" s="1691"/>
      <c r="I150" s="1691"/>
      <c r="J150" s="1691"/>
      <c r="K150" s="1692"/>
      <c r="L150" s="1693"/>
      <c r="M150" s="1693"/>
      <c r="N150" s="1693"/>
      <c r="O150" s="1693"/>
      <c r="P150" s="1693"/>
      <c r="Q150" s="1693"/>
      <c r="R150" s="1693"/>
      <c r="S150" s="1693"/>
      <c r="T150" s="1693"/>
      <c r="U150" s="1694"/>
    </row>
    <row r="151" spans="1:21" ht="5.0999999999999996" customHeight="1">
      <c r="A151" s="4"/>
      <c r="B151" s="3"/>
      <c r="C151" s="3"/>
      <c r="D151" s="249"/>
      <c r="E151" s="250"/>
      <c r="F151" s="250"/>
      <c r="G151" s="250"/>
      <c r="H151" s="250"/>
      <c r="I151" s="250"/>
      <c r="J151" s="250"/>
      <c r="K151" s="250"/>
      <c r="L151" s="250"/>
      <c r="M151" s="250"/>
      <c r="N151" s="250"/>
      <c r="O151" s="250"/>
      <c r="P151" s="250"/>
      <c r="Q151" s="250"/>
      <c r="R151" s="250"/>
      <c r="S151" s="250"/>
      <c r="T151" s="250"/>
      <c r="U151" s="250"/>
    </row>
    <row r="152" spans="1:21" ht="21" customHeight="1">
      <c r="A152" s="13"/>
      <c r="B152" s="6"/>
      <c r="C152" s="6"/>
      <c r="D152" s="6"/>
      <c r="E152" s="6"/>
      <c r="F152" s="12"/>
      <c r="G152" s="12"/>
      <c r="H152" s="12"/>
      <c r="I152" s="12"/>
      <c r="J152" s="12"/>
      <c r="K152" s="12"/>
      <c r="L152" s="12"/>
      <c r="M152" s="12"/>
      <c r="N152" s="12"/>
      <c r="O152" s="12"/>
      <c r="P152" s="12"/>
      <c r="Q152" s="1454" t="s">
        <v>121</v>
      </c>
      <c r="R152" s="1454"/>
      <c r="S152" s="1454"/>
      <c r="T152" s="1454"/>
      <c r="U152" s="1454"/>
    </row>
    <row r="153" spans="1:21" ht="15.75">
      <c r="A153" s="1375" t="s">
        <v>457</v>
      </c>
      <c r="B153" s="1375"/>
      <c r="C153" s="1375"/>
      <c r="D153" s="1375"/>
      <c r="E153" s="1375"/>
      <c r="F153" s="1375"/>
      <c r="G153" s="1375"/>
      <c r="H153" s="1375"/>
      <c r="I153" s="1375"/>
      <c r="J153" s="1375"/>
      <c r="K153" s="1375"/>
      <c r="L153" s="1375"/>
      <c r="M153" s="1375"/>
      <c r="N153" s="1375"/>
      <c r="O153" s="1375"/>
      <c r="P153" s="1375"/>
      <c r="Q153" s="1375"/>
      <c r="R153" s="1375"/>
      <c r="S153" s="1375"/>
      <c r="T153" s="1375"/>
      <c r="U153" s="1375"/>
    </row>
    <row r="154" spans="1:21" ht="27" customHeight="1">
      <c r="A154" s="1461" t="s">
        <v>335</v>
      </c>
      <c r="B154" s="1461"/>
      <c r="C154" s="1461"/>
      <c r="D154" s="5"/>
      <c r="E154" s="5"/>
      <c r="F154" s="5"/>
      <c r="G154" s="5"/>
      <c r="H154" s="5"/>
      <c r="I154" s="5"/>
      <c r="J154" s="5"/>
      <c r="K154" s="5"/>
      <c r="L154" s="5"/>
      <c r="M154" s="5"/>
      <c r="N154" s="5"/>
      <c r="O154" s="5"/>
      <c r="P154" s="5"/>
      <c r="Q154" s="5"/>
      <c r="R154" s="5"/>
      <c r="S154" s="5"/>
      <c r="T154" s="5"/>
      <c r="U154" s="5"/>
    </row>
    <row r="155" spans="1:21" ht="20.100000000000001" customHeight="1">
      <c r="A155" s="198" t="s">
        <v>686</v>
      </c>
      <c r="B155" s="123"/>
      <c r="C155" s="123"/>
      <c r="D155" s="123"/>
      <c r="E155" s="199"/>
      <c r="F155" s="200"/>
      <c r="G155" s="200"/>
      <c r="H155" s="200"/>
      <c r="I155" s="200"/>
      <c r="J155" s="200"/>
      <c r="K155" s="201"/>
      <c r="L155" s="201"/>
      <c r="M155" s="201"/>
      <c r="N155" s="201"/>
      <c r="O155" s="201"/>
      <c r="P155" s="201"/>
      <c r="Q155" s="201"/>
      <c r="R155" s="201"/>
      <c r="S155" s="201"/>
      <c r="T155" s="201"/>
      <c r="U155" s="201"/>
    </row>
    <row r="156" spans="1:21" ht="20.100000000000001" customHeight="1">
      <c r="A156" s="203" t="s">
        <v>1027</v>
      </c>
      <c r="B156" s="202"/>
      <c r="C156" s="202"/>
      <c r="D156" s="204"/>
      <c r="E156" s="204"/>
      <c r="F156" s="204"/>
      <c r="G156" s="204"/>
      <c r="H156" s="205"/>
      <c r="I156" s="205"/>
      <c r="J156" s="205"/>
      <c r="K156" s="205"/>
      <c r="L156" s="205"/>
      <c r="M156" s="205"/>
      <c r="N156" s="205"/>
      <c r="O156" s="205"/>
      <c r="P156" s="205"/>
      <c r="Q156" s="205"/>
      <c r="R156" s="205"/>
      <c r="S156" s="205"/>
      <c r="T156" s="205"/>
      <c r="U156" s="205"/>
    </row>
    <row r="157" spans="1:21" ht="20.100000000000001" customHeight="1">
      <c r="A157" s="202"/>
      <c r="B157" s="202"/>
      <c r="C157" s="1684" t="s">
        <v>668</v>
      </c>
      <c r="D157" s="1684"/>
      <c r="E157" s="1684"/>
      <c r="F157" s="1685" t="s">
        <v>680</v>
      </c>
      <c r="G157" s="1685"/>
      <c r="H157" s="1685"/>
      <c r="I157" s="1685"/>
      <c r="J157" s="1685"/>
      <c r="K157" s="1685"/>
      <c r="L157" s="1685"/>
      <c r="M157" s="1685"/>
      <c r="N157" s="1685"/>
      <c r="O157" s="1685"/>
      <c r="P157" s="1685"/>
      <c r="Q157" s="1685"/>
      <c r="R157" s="1685"/>
      <c r="S157" s="1685"/>
      <c r="T157" s="1685"/>
      <c r="U157" s="1685"/>
    </row>
    <row r="158" spans="1:21" ht="20.100000000000001" customHeight="1">
      <c r="A158" s="202"/>
      <c r="B158" s="202"/>
      <c r="C158" s="1684"/>
      <c r="D158" s="1684"/>
      <c r="E158" s="1684"/>
      <c r="F158" s="1697" t="s">
        <v>687</v>
      </c>
      <c r="G158" s="1698"/>
      <c r="H158" s="1698"/>
      <c r="I158" s="256" t="s">
        <v>167</v>
      </c>
      <c r="J158" s="1698" t="s">
        <v>278</v>
      </c>
      <c r="K158" s="1698"/>
      <c r="L158" s="1698"/>
      <c r="M158" s="256" t="s">
        <v>167</v>
      </c>
      <c r="N158" s="1698" t="s">
        <v>688</v>
      </c>
      <c r="O158" s="1698"/>
      <c r="P158" s="1698"/>
      <c r="Q158" s="256" t="s">
        <v>167</v>
      </c>
      <c r="R158" s="1698" t="s">
        <v>692</v>
      </c>
      <c r="S158" s="1698"/>
      <c r="T158" s="1698"/>
      <c r="U158" s="1699"/>
    </row>
    <row r="159" spans="1:21" ht="20.100000000000001" customHeight="1">
      <c r="A159" s="202"/>
      <c r="B159" s="206"/>
      <c r="C159" s="1700">
        <f>IF(R159=0,ROUND(F159*J159*N159,0),ROUND(F159*J159*N159*R159,0))</f>
        <v>0</v>
      </c>
      <c r="D159" s="1700"/>
      <c r="E159" s="1700"/>
      <c r="F159" s="1701"/>
      <c r="G159" s="1702"/>
      <c r="H159" s="1702"/>
      <c r="I159" s="255" t="s">
        <v>167</v>
      </c>
      <c r="J159" s="1703"/>
      <c r="K159" s="1703"/>
      <c r="L159" s="1703"/>
      <c r="M159" s="255" t="s">
        <v>167</v>
      </c>
      <c r="N159" s="1704"/>
      <c r="O159" s="1704"/>
      <c r="P159" s="1704"/>
      <c r="Q159" s="255" t="s">
        <v>167</v>
      </c>
      <c r="R159" s="1705"/>
      <c r="S159" s="1705"/>
      <c r="T159" s="1705"/>
      <c r="U159" s="1706"/>
    </row>
    <row r="160" spans="1:21" ht="20.100000000000001" customHeight="1">
      <c r="A160" s="202"/>
      <c r="B160" s="206"/>
      <c r="C160" s="1707" t="s">
        <v>693</v>
      </c>
      <c r="D160" s="1708"/>
      <c r="E160" s="1708"/>
      <c r="F160" s="1708"/>
      <c r="G160" s="1708"/>
      <c r="H160" s="1708"/>
      <c r="I160" s="1708"/>
      <c r="J160" s="1708"/>
      <c r="K160" s="1708"/>
      <c r="L160" s="1708"/>
      <c r="M160" s="1708"/>
      <c r="N160" s="1708"/>
      <c r="O160" s="1708"/>
      <c r="P160" s="1708"/>
      <c r="Q160" s="1708"/>
      <c r="R160" s="1708"/>
      <c r="S160" s="1708"/>
      <c r="T160" s="1708"/>
      <c r="U160" s="1709"/>
    </row>
    <row r="161" spans="1:21" ht="20.100000000000001" customHeight="1">
      <c r="A161" s="202"/>
      <c r="B161" s="206"/>
      <c r="C161" s="1710" t="s">
        <v>914</v>
      </c>
      <c r="D161" s="1711"/>
      <c r="E161" s="1711"/>
      <c r="F161" s="1711"/>
      <c r="G161" s="1711"/>
      <c r="H161" s="1711"/>
      <c r="I161" s="1711"/>
      <c r="J161" s="1711"/>
      <c r="K161" s="1711"/>
      <c r="L161" s="1711"/>
      <c r="M161" s="1711"/>
      <c r="N161" s="1711"/>
      <c r="O161" s="1711"/>
      <c r="P161" s="1711"/>
      <c r="Q161" s="1711"/>
      <c r="R161" s="1711"/>
      <c r="S161" s="1711"/>
      <c r="T161" s="1711"/>
      <c r="U161" s="1712"/>
    </row>
    <row r="162" spans="1:21" ht="20.100000000000001" customHeight="1">
      <c r="A162" s="202"/>
      <c r="B162" s="206"/>
      <c r="C162" s="1713"/>
      <c r="D162" s="1714"/>
      <c r="E162" s="1714"/>
      <c r="F162" s="1714"/>
      <c r="G162" s="1714"/>
      <c r="H162" s="1714"/>
      <c r="I162" s="1714"/>
      <c r="J162" s="1714"/>
      <c r="K162" s="1714"/>
      <c r="L162" s="1714"/>
      <c r="M162" s="1714"/>
      <c r="N162" s="1714"/>
      <c r="O162" s="1714"/>
      <c r="P162" s="1714"/>
      <c r="Q162" s="1714"/>
      <c r="R162" s="1714"/>
      <c r="S162" s="1714"/>
      <c r="T162" s="1714"/>
      <c r="U162" s="1715"/>
    </row>
    <row r="163" spans="1:21" ht="20.100000000000001" customHeight="1">
      <c r="A163" s="202"/>
      <c r="B163" s="206"/>
      <c r="C163" s="1710" t="s">
        <v>694</v>
      </c>
      <c r="D163" s="1711"/>
      <c r="E163" s="1711"/>
      <c r="F163" s="1711"/>
      <c r="G163" s="1711"/>
      <c r="H163" s="1711"/>
      <c r="I163" s="1711"/>
      <c r="J163" s="1711"/>
      <c r="K163" s="1711"/>
      <c r="L163" s="1711"/>
      <c r="M163" s="1711"/>
      <c r="N163" s="1711"/>
      <c r="O163" s="1711"/>
      <c r="P163" s="1711"/>
      <c r="Q163" s="1711"/>
      <c r="R163" s="1711"/>
      <c r="S163" s="1711"/>
      <c r="T163" s="1711"/>
      <c r="U163" s="1712"/>
    </row>
    <row r="164" spans="1:21" ht="20.100000000000001" customHeight="1">
      <c r="A164" s="202"/>
      <c r="B164" s="206"/>
      <c r="C164" s="1716"/>
      <c r="D164" s="1717"/>
      <c r="E164" s="1717"/>
      <c r="F164" s="1717"/>
      <c r="G164" s="1717"/>
      <c r="H164" s="1717"/>
      <c r="I164" s="1717"/>
      <c r="J164" s="1717"/>
      <c r="K164" s="1717"/>
      <c r="L164" s="1717"/>
      <c r="M164" s="1717"/>
      <c r="N164" s="1717"/>
      <c r="O164" s="1717"/>
      <c r="P164" s="1717"/>
      <c r="Q164" s="1717"/>
      <c r="R164" s="1717"/>
      <c r="S164" s="1717"/>
      <c r="T164" s="1717"/>
      <c r="U164" s="1718"/>
    </row>
    <row r="165" spans="1:21" ht="5.0999999999999996" customHeight="1">
      <c r="A165" s="202"/>
      <c r="B165" s="206"/>
      <c r="C165" s="204"/>
      <c r="D165" s="204"/>
      <c r="E165" s="207"/>
      <c r="F165" s="205"/>
      <c r="G165" s="205"/>
      <c r="H165" s="205"/>
      <c r="I165" s="205"/>
      <c r="J165" s="205"/>
      <c r="K165" s="208"/>
      <c r="L165" s="208"/>
      <c r="M165" s="208"/>
      <c r="N165" s="208"/>
      <c r="O165" s="208"/>
      <c r="P165" s="208"/>
      <c r="Q165" s="208"/>
      <c r="R165" s="208"/>
      <c r="S165" s="208"/>
      <c r="T165" s="208"/>
      <c r="U165" s="208"/>
    </row>
    <row r="166" spans="1:21" ht="20.100000000000001" customHeight="1">
      <c r="A166" s="203" t="s">
        <v>1028</v>
      </c>
      <c r="B166" s="202"/>
      <c r="C166" s="202"/>
      <c r="D166" s="204"/>
      <c r="E166" s="204"/>
      <c r="F166" s="204"/>
      <c r="G166" s="204"/>
      <c r="H166" s="205"/>
      <c r="I166" s="205"/>
      <c r="J166" s="205"/>
      <c r="K166" s="205"/>
      <c r="L166" s="205"/>
      <c r="M166" s="205"/>
      <c r="N166" s="205"/>
      <c r="O166" s="205"/>
      <c r="P166" s="205"/>
      <c r="Q166" s="205"/>
      <c r="R166" s="205"/>
      <c r="S166" s="205"/>
      <c r="T166" s="205"/>
      <c r="U166" s="205"/>
    </row>
    <row r="167" spans="1:21" ht="20.100000000000001" customHeight="1">
      <c r="A167" s="202"/>
      <c r="B167" s="202"/>
      <c r="C167" s="1684" t="s">
        <v>668</v>
      </c>
      <c r="D167" s="1684"/>
      <c r="E167" s="1684"/>
      <c r="F167" s="1685" t="s">
        <v>680</v>
      </c>
      <c r="G167" s="1685"/>
      <c r="H167" s="1685"/>
      <c r="I167" s="1685"/>
      <c r="J167" s="1685"/>
      <c r="K167" s="1685"/>
      <c r="L167" s="1685"/>
      <c r="M167" s="1685"/>
      <c r="N167" s="1685"/>
      <c r="O167" s="1685"/>
      <c r="P167" s="1685"/>
      <c r="Q167" s="1685"/>
      <c r="R167" s="1685"/>
      <c r="S167" s="1685"/>
      <c r="T167" s="1685"/>
      <c r="U167" s="1685"/>
    </row>
    <row r="168" spans="1:21" ht="20.100000000000001" customHeight="1">
      <c r="A168" s="202"/>
      <c r="B168" s="202"/>
      <c r="C168" s="1684"/>
      <c r="D168" s="1684"/>
      <c r="E168" s="1684"/>
      <c r="F168" s="1697" t="s">
        <v>687</v>
      </c>
      <c r="G168" s="1698"/>
      <c r="H168" s="1698"/>
      <c r="I168" s="256" t="s">
        <v>167</v>
      </c>
      <c r="J168" s="1698" t="s">
        <v>278</v>
      </c>
      <c r="K168" s="1698"/>
      <c r="L168" s="1698"/>
      <c r="M168" s="256" t="s">
        <v>167</v>
      </c>
      <c r="N168" s="1698" t="s">
        <v>688</v>
      </c>
      <c r="O168" s="1698"/>
      <c r="P168" s="1698"/>
      <c r="Q168" s="256" t="s">
        <v>167</v>
      </c>
      <c r="R168" s="1698" t="s">
        <v>692</v>
      </c>
      <c r="S168" s="1698"/>
      <c r="T168" s="1698"/>
      <c r="U168" s="1699"/>
    </row>
    <row r="169" spans="1:21" ht="20.100000000000001" customHeight="1">
      <c r="A169" s="202"/>
      <c r="B169" s="206"/>
      <c r="C169" s="1700">
        <f>IF(R169=0,ROUND(F169*J169*N169,0),ROUND(F169*J169*N169*R169,0))</f>
        <v>0</v>
      </c>
      <c r="D169" s="1700"/>
      <c r="E169" s="1700"/>
      <c r="F169" s="1701"/>
      <c r="G169" s="1702"/>
      <c r="H169" s="1702"/>
      <c r="I169" s="255" t="s">
        <v>167</v>
      </c>
      <c r="J169" s="1703"/>
      <c r="K169" s="1703"/>
      <c r="L169" s="1703"/>
      <c r="M169" s="255" t="s">
        <v>167</v>
      </c>
      <c r="N169" s="1704"/>
      <c r="O169" s="1704"/>
      <c r="P169" s="1704"/>
      <c r="Q169" s="255" t="s">
        <v>167</v>
      </c>
      <c r="R169" s="1705"/>
      <c r="S169" s="1705"/>
      <c r="T169" s="1705"/>
      <c r="U169" s="1706"/>
    </row>
    <row r="170" spans="1:21" ht="20.100000000000001" customHeight="1">
      <c r="A170" s="202"/>
      <c r="B170" s="206"/>
      <c r="C170" s="1707" t="s">
        <v>693</v>
      </c>
      <c r="D170" s="1708"/>
      <c r="E170" s="1708"/>
      <c r="F170" s="1708"/>
      <c r="G170" s="1708"/>
      <c r="H170" s="1708"/>
      <c r="I170" s="1708"/>
      <c r="J170" s="1708"/>
      <c r="K170" s="1708"/>
      <c r="L170" s="1708"/>
      <c r="M170" s="1708"/>
      <c r="N170" s="1708"/>
      <c r="O170" s="1708"/>
      <c r="P170" s="1708"/>
      <c r="Q170" s="1708"/>
      <c r="R170" s="1708"/>
      <c r="S170" s="1708"/>
      <c r="T170" s="1708"/>
      <c r="U170" s="1709"/>
    </row>
    <row r="171" spans="1:21" ht="20.100000000000001" customHeight="1">
      <c r="A171" s="202"/>
      <c r="B171" s="206"/>
      <c r="C171" s="1710" t="s">
        <v>915</v>
      </c>
      <c r="D171" s="1711"/>
      <c r="E171" s="1711"/>
      <c r="F171" s="1711"/>
      <c r="G171" s="1711"/>
      <c r="H171" s="1711"/>
      <c r="I171" s="1711"/>
      <c r="J171" s="1711"/>
      <c r="K171" s="1711"/>
      <c r="L171" s="1711"/>
      <c r="M171" s="1711"/>
      <c r="N171" s="1711"/>
      <c r="O171" s="1711"/>
      <c r="P171" s="1711"/>
      <c r="Q171" s="1711"/>
      <c r="R171" s="1711"/>
      <c r="S171" s="1711"/>
      <c r="T171" s="1711"/>
      <c r="U171" s="1712"/>
    </row>
    <row r="172" spans="1:21" ht="20.100000000000001" customHeight="1">
      <c r="A172" s="202"/>
      <c r="B172" s="206"/>
      <c r="C172" s="1713"/>
      <c r="D172" s="1714"/>
      <c r="E172" s="1714"/>
      <c r="F172" s="1714"/>
      <c r="G172" s="1714"/>
      <c r="H172" s="1714"/>
      <c r="I172" s="1714"/>
      <c r="J172" s="1714"/>
      <c r="K172" s="1714"/>
      <c r="L172" s="1714"/>
      <c r="M172" s="1714"/>
      <c r="N172" s="1714"/>
      <c r="O172" s="1714"/>
      <c r="P172" s="1714"/>
      <c r="Q172" s="1714"/>
      <c r="R172" s="1714"/>
      <c r="S172" s="1714"/>
      <c r="T172" s="1714"/>
      <c r="U172" s="1715"/>
    </row>
    <row r="173" spans="1:21" ht="20.100000000000001" customHeight="1">
      <c r="A173" s="202"/>
      <c r="B173" s="206"/>
      <c r="C173" s="1710" t="s">
        <v>694</v>
      </c>
      <c r="D173" s="1711"/>
      <c r="E173" s="1711"/>
      <c r="F173" s="1711"/>
      <c r="G173" s="1711"/>
      <c r="H173" s="1711"/>
      <c r="I173" s="1711"/>
      <c r="J173" s="1711"/>
      <c r="K173" s="1711"/>
      <c r="L173" s="1711"/>
      <c r="M173" s="1711"/>
      <c r="N173" s="1711"/>
      <c r="O173" s="1711"/>
      <c r="P173" s="1711"/>
      <c r="Q173" s="1711"/>
      <c r="R173" s="1711"/>
      <c r="S173" s="1711"/>
      <c r="T173" s="1711"/>
      <c r="U173" s="1712"/>
    </row>
    <row r="174" spans="1:21" ht="20.100000000000001" customHeight="1">
      <c r="A174" s="202"/>
      <c r="B174" s="206"/>
      <c r="C174" s="1716"/>
      <c r="D174" s="1717"/>
      <c r="E174" s="1717"/>
      <c r="F174" s="1717"/>
      <c r="G174" s="1717"/>
      <c r="H174" s="1717"/>
      <c r="I174" s="1717"/>
      <c r="J174" s="1717"/>
      <c r="K174" s="1717"/>
      <c r="L174" s="1717"/>
      <c r="M174" s="1717"/>
      <c r="N174" s="1717"/>
      <c r="O174" s="1717"/>
      <c r="P174" s="1717"/>
      <c r="Q174" s="1717"/>
      <c r="R174" s="1717"/>
      <c r="S174" s="1717"/>
      <c r="T174" s="1717"/>
      <c r="U174" s="1718"/>
    </row>
    <row r="175" spans="1:21" ht="5.0999999999999996" customHeight="1">
      <c r="A175" s="202"/>
      <c r="B175" s="206"/>
      <c r="C175" s="204"/>
      <c r="D175" s="204"/>
      <c r="E175" s="207"/>
      <c r="F175" s="205"/>
      <c r="G175" s="205"/>
      <c r="H175" s="205"/>
      <c r="I175" s="205"/>
      <c r="J175" s="205"/>
      <c r="K175" s="208"/>
      <c r="L175" s="208"/>
      <c r="M175" s="208"/>
      <c r="N175" s="208"/>
      <c r="O175" s="208"/>
      <c r="P175" s="208"/>
      <c r="Q175" s="208"/>
      <c r="R175" s="208"/>
      <c r="S175" s="208"/>
      <c r="T175" s="208"/>
      <c r="U175" s="208"/>
    </row>
    <row r="176" spans="1:21" ht="20.100000000000001" customHeight="1">
      <c r="A176" s="203" t="s">
        <v>1029</v>
      </c>
      <c r="B176" s="202"/>
      <c r="C176" s="202"/>
      <c r="D176" s="204"/>
      <c r="E176" s="204"/>
      <c r="F176" s="204"/>
      <c r="G176" s="204"/>
      <c r="H176" s="205"/>
      <c r="I176" s="205"/>
      <c r="J176" s="205"/>
      <c r="K176" s="205"/>
      <c r="L176" s="205"/>
      <c r="M176" s="205"/>
      <c r="N176" s="205"/>
      <c r="O176" s="205"/>
      <c r="P176" s="205"/>
      <c r="Q176" s="205"/>
      <c r="R176" s="205"/>
      <c r="S176" s="205"/>
      <c r="T176" s="205"/>
      <c r="U176" s="205"/>
    </row>
    <row r="177" spans="1:21" ht="20.100000000000001" customHeight="1">
      <c r="A177" s="202"/>
      <c r="B177" s="202"/>
      <c r="C177" s="1684" t="s">
        <v>668</v>
      </c>
      <c r="D177" s="1684"/>
      <c r="E177" s="1684"/>
      <c r="F177" s="1685" t="s">
        <v>680</v>
      </c>
      <c r="G177" s="1685"/>
      <c r="H177" s="1685"/>
      <c r="I177" s="1685"/>
      <c r="J177" s="1685"/>
      <c r="K177" s="1685"/>
      <c r="L177" s="1685"/>
      <c r="M177" s="1685"/>
      <c r="N177" s="1685"/>
      <c r="O177" s="1685"/>
      <c r="P177" s="1685"/>
      <c r="Q177" s="1685"/>
      <c r="R177" s="1685"/>
      <c r="S177" s="1685"/>
      <c r="T177" s="1685"/>
      <c r="U177" s="1685"/>
    </row>
    <row r="178" spans="1:21" ht="20.100000000000001" customHeight="1">
      <c r="A178" s="202"/>
      <c r="B178" s="202"/>
      <c r="C178" s="1684"/>
      <c r="D178" s="1684"/>
      <c r="E178" s="1684"/>
      <c r="F178" s="1697" t="s">
        <v>687</v>
      </c>
      <c r="G178" s="1698"/>
      <c r="H178" s="1698"/>
      <c r="I178" s="256" t="s">
        <v>167</v>
      </c>
      <c r="J178" s="1698" t="s">
        <v>278</v>
      </c>
      <c r="K178" s="1698"/>
      <c r="L178" s="1698"/>
      <c r="M178" s="256" t="s">
        <v>167</v>
      </c>
      <c r="N178" s="1698" t="s">
        <v>688</v>
      </c>
      <c r="O178" s="1698"/>
      <c r="P178" s="1698"/>
      <c r="Q178" s="256" t="s">
        <v>167</v>
      </c>
      <c r="R178" s="1698" t="s">
        <v>692</v>
      </c>
      <c r="S178" s="1698"/>
      <c r="T178" s="1698"/>
      <c r="U178" s="1699"/>
    </row>
    <row r="179" spans="1:21" ht="20.100000000000001" customHeight="1">
      <c r="A179" s="202"/>
      <c r="B179" s="206"/>
      <c r="C179" s="1700">
        <f>IF(R179=0,ROUND(F179*J179*N179,0),ROUND(F179*J179*N179*R179,0))</f>
        <v>0</v>
      </c>
      <c r="D179" s="1700"/>
      <c r="E179" s="1700"/>
      <c r="F179" s="1701"/>
      <c r="G179" s="1702"/>
      <c r="H179" s="1702"/>
      <c r="I179" s="255" t="s">
        <v>167</v>
      </c>
      <c r="J179" s="1703"/>
      <c r="K179" s="1703"/>
      <c r="L179" s="1703"/>
      <c r="M179" s="255" t="s">
        <v>167</v>
      </c>
      <c r="N179" s="1704"/>
      <c r="O179" s="1704"/>
      <c r="P179" s="1704"/>
      <c r="Q179" s="255" t="s">
        <v>167</v>
      </c>
      <c r="R179" s="1705"/>
      <c r="S179" s="1705"/>
      <c r="T179" s="1705"/>
      <c r="U179" s="1706"/>
    </row>
    <row r="180" spans="1:21" ht="20.100000000000001" customHeight="1">
      <c r="A180" s="202"/>
      <c r="B180" s="206"/>
      <c r="C180" s="1707" t="s">
        <v>693</v>
      </c>
      <c r="D180" s="1708"/>
      <c r="E180" s="1708"/>
      <c r="F180" s="1708"/>
      <c r="G180" s="1708"/>
      <c r="H180" s="1708"/>
      <c r="I180" s="1708"/>
      <c r="J180" s="1708"/>
      <c r="K180" s="1708"/>
      <c r="L180" s="1708"/>
      <c r="M180" s="1708"/>
      <c r="N180" s="1708"/>
      <c r="O180" s="1708"/>
      <c r="P180" s="1708"/>
      <c r="Q180" s="1708"/>
      <c r="R180" s="1708"/>
      <c r="S180" s="1708"/>
      <c r="T180" s="1708"/>
      <c r="U180" s="1709"/>
    </row>
    <row r="181" spans="1:21" ht="20.100000000000001" customHeight="1">
      <c r="A181" s="202"/>
      <c r="B181" s="206"/>
      <c r="C181" s="1719" t="s">
        <v>915</v>
      </c>
      <c r="D181" s="1720"/>
      <c r="E181" s="1720"/>
      <c r="F181" s="1720"/>
      <c r="G181" s="1720"/>
      <c r="H181" s="1720"/>
      <c r="I181" s="1720"/>
      <c r="J181" s="1720"/>
      <c r="K181" s="1720"/>
      <c r="L181" s="1720"/>
      <c r="M181" s="1720"/>
      <c r="N181" s="1720"/>
      <c r="O181" s="1720"/>
      <c r="P181" s="1720"/>
      <c r="Q181" s="1720"/>
      <c r="R181" s="1720"/>
      <c r="S181" s="1720"/>
      <c r="T181" s="1720"/>
      <c r="U181" s="1721"/>
    </row>
    <row r="182" spans="1:21" ht="20.100000000000001" customHeight="1">
      <c r="A182" s="202"/>
      <c r="B182" s="206"/>
      <c r="C182" s="1713"/>
      <c r="D182" s="1714"/>
      <c r="E182" s="1714"/>
      <c r="F182" s="1714"/>
      <c r="G182" s="1714"/>
      <c r="H182" s="1714"/>
      <c r="I182" s="1714"/>
      <c r="J182" s="1714"/>
      <c r="K182" s="1714"/>
      <c r="L182" s="1714"/>
      <c r="M182" s="1714"/>
      <c r="N182" s="1714"/>
      <c r="O182" s="1714"/>
      <c r="P182" s="1714"/>
      <c r="Q182" s="1714"/>
      <c r="R182" s="1714"/>
      <c r="S182" s="1714"/>
      <c r="T182" s="1714"/>
      <c r="U182" s="1715"/>
    </row>
    <row r="183" spans="1:21" ht="20.100000000000001" customHeight="1">
      <c r="A183" s="202"/>
      <c r="B183" s="206"/>
      <c r="C183" s="1710" t="s">
        <v>694</v>
      </c>
      <c r="D183" s="1711"/>
      <c r="E183" s="1711"/>
      <c r="F183" s="1711"/>
      <c r="G183" s="1711"/>
      <c r="H183" s="1711"/>
      <c r="I183" s="1711"/>
      <c r="J183" s="1711"/>
      <c r="K183" s="1711"/>
      <c r="L183" s="1711"/>
      <c r="M183" s="1711"/>
      <c r="N183" s="1711"/>
      <c r="O183" s="1711"/>
      <c r="P183" s="1711"/>
      <c r="Q183" s="1711"/>
      <c r="R183" s="1711"/>
      <c r="S183" s="1711"/>
      <c r="T183" s="1711"/>
      <c r="U183" s="1712"/>
    </row>
    <row r="184" spans="1:21" ht="20.100000000000001" customHeight="1">
      <c r="A184" s="202"/>
      <c r="B184" s="206"/>
      <c r="C184" s="1716"/>
      <c r="D184" s="1717"/>
      <c r="E184" s="1717"/>
      <c r="F184" s="1717"/>
      <c r="G184" s="1717"/>
      <c r="H184" s="1717"/>
      <c r="I184" s="1717"/>
      <c r="J184" s="1717"/>
      <c r="K184" s="1717"/>
      <c r="L184" s="1717"/>
      <c r="M184" s="1717"/>
      <c r="N184" s="1717"/>
      <c r="O184" s="1717"/>
      <c r="P184" s="1717"/>
      <c r="Q184" s="1717"/>
      <c r="R184" s="1717"/>
      <c r="S184" s="1717"/>
      <c r="T184" s="1717"/>
      <c r="U184" s="1718"/>
    </row>
    <row r="185" spans="1:21" ht="5.0999999999999996" customHeight="1">
      <c r="A185" s="4"/>
      <c r="B185" s="3"/>
      <c r="C185" s="3"/>
      <c r="D185" s="249"/>
      <c r="E185" s="250"/>
      <c r="F185" s="250"/>
      <c r="G185" s="250"/>
      <c r="H185" s="250"/>
      <c r="I185" s="250"/>
      <c r="J185" s="250"/>
      <c r="K185" s="250"/>
      <c r="L185" s="250"/>
      <c r="M185" s="250"/>
      <c r="N185" s="250"/>
      <c r="O185" s="250"/>
      <c r="P185" s="250"/>
      <c r="Q185" s="250"/>
      <c r="R185" s="250"/>
      <c r="S185" s="250"/>
      <c r="T185" s="250"/>
      <c r="U185" s="250"/>
    </row>
    <row r="186" spans="1:21" ht="21" customHeight="1">
      <c r="A186" s="13"/>
      <c r="B186" s="6"/>
      <c r="C186" s="6"/>
      <c r="D186" s="6"/>
      <c r="E186" s="6"/>
      <c r="F186" s="12"/>
      <c r="G186" s="12"/>
      <c r="H186" s="12"/>
      <c r="I186" s="12"/>
      <c r="J186" s="12"/>
      <c r="K186" s="12"/>
      <c r="L186" s="12"/>
      <c r="M186" s="12"/>
      <c r="N186" s="12"/>
      <c r="O186" s="12"/>
      <c r="P186" s="12"/>
      <c r="Q186" s="1454" t="s">
        <v>121</v>
      </c>
      <c r="R186" s="1454"/>
      <c r="S186" s="1454"/>
      <c r="T186" s="1454"/>
      <c r="U186" s="1454"/>
    </row>
    <row r="187" spans="1:21" ht="15.75">
      <c r="A187" s="1375" t="s">
        <v>457</v>
      </c>
      <c r="B187" s="1375"/>
      <c r="C187" s="1375"/>
      <c r="D187" s="1375"/>
      <c r="E187" s="1375"/>
      <c r="F187" s="1375"/>
      <c r="G187" s="1375"/>
      <c r="H187" s="1375"/>
      <c r="I187" s="1375"/>
      <c r="J187" s="1375"/>
      <c r="K187" s="1375"/>
      <c r="L187" s="1375"/>
      <c r="M187" s="1375"/>
      <c r="N187" s="1375"/>
      <c r="O187" s="1375"/>
      <c r="P187" s="1375"/>
      <c r="Q187" s="1375"/>
      <c r="R187" s="1375"/>
      <c r="S187" s="1375"/>
      <c r="T187" s="1375"/>
      <c r="U187" s="1375"/>
    </row>
    <row r="188" spans="1:21" ht="27" customHeight="1">
      <c r="A188" s="1461" t="s">
        <v>335</v>
      </c>
      <c r="B188" s="1461"/>
      <c r="C188" s="1461"/>
      <c r="D188" s="5"/>
      <c r="E188" s="5"/>
      <c r="F188" s="5"/>
      <c r="G188" s="5"/>
      <c r="H188" s="5"/>
      <c r="I188" s="5"/>
      <c r="J188" s="5"/>
      <c r="K188" s="5"/>
      <c r="L188" s="5"/>
      <c r="M188" s="5"/>
      <c r="N188" s="5"/>
      <c r="O188" s="5"/>
      <c r="P188" s="5"/>
      <c r="Q188" s="5"/>
      <c r="R188" s="5"/>
      <c r="S188" s="5"/>
      <c r="T188" s="5"/>
      <c r="U188" s="5"/>
    </row>
    <row r="189" spans="1:21" ht="20.100000000000001" customHeight="1">
      <c r="A189" s="198" t="s">
        <v>689</v>
      </c>
      <c r="B189" s="123"/>
      <c r="C189" s="123"/>
      <c r="D189" s="123"/>
      <c r="E189" s="199"/>
      <c r="F189" s="200"/>
      <c r="G189" s="200"/>
      <c r="H189" s="200"/>
      <c r="I189" s="200"/>
      <c r="J189" s="200"/>
      <c r="K189" s="201"/>
      <c r="L189" s="201"/>
      <c r="M189" s="201"/>
      <c r="N189" s="201"/>
      <c r="O189" s="201"/>
      <c r="P189" s="201"/>
      <c r="Q189" s="201"/>
      <c r="R189" s="201"/>
      <c r="S189" s="201"/>
      <c r="T189" s="201"/>
      <c r="U189" s="201"/>
    </row>
    <row r="190" spans="1:21" ht="20.100000000000001" customHeight="1">
      <c r="A190" s="203" t="s">
        <v>1027</v>
      </c>
      <c r="B190" s="202"/>
      <c r="C190" s="202"/>
      <c r="D190" s="204"/>
      <c r="E190" s="204"/>
      <c r="F190" s="204"/>
      <c r="G190" s="204"/>
      <c r="H190" s="205"/>
      <c r="I190" s="205"/>
      <c r="J190" s="205"/>
      <c r="K190" s="205"/>
      <c r="L190" s="205"/>
      <c r="M190" s="205"/>
      <c r="N190" s="205"/>
      <c r="O190" s="205"/>
      <c r="P190" s="205"/>
      <c r="Q190" s="205"/>
      <c r="R190" s="205"/>
      <c r="S190" s="205"/>
      <c r="T190" s="205"/>
      <c r="U190" s="205"/>
    </row>
    <row r="191" spans="1:21" ht="39.950000000000003" customHeight="1">
      <c r="A191" s="202"/>
      <c r="B191" s="206"/>
      <c r="C191" s="1685" t="s">
        <v>690</v>
      </c>
      <c r="D191" s="1685"/>
      <c r="E191" s="1685"/>
      <c r="F191" s="1685" t="s">
        <v>668</v>
      </c>
      <c r="G191" s="1685"/>
      <c r="H191" s="1685"/>
      <c r="I191" s="1685"/>
      <c r="J191" s="1724" t="s">
        <v>681</v>
      </c>
      <c r="K191" s="1724"/>
      <c r="L191" s="1724"/>
      <c r="M191" s="1724"/>
      <c r="N191" s="1724"/>
      <c r="O191" s="1724"/>
      <c r="P191" s="1724"/>
      <c r="Q191" s="1724"/>
      <c r="R191" s="1725" t="s">
        <v>691</v>
      </c>
      <c r="S191" s="1725"/>
      <c r="T191" s="1725"/>
      <c r="U191" s="1725"/>
    </row>
    <row r="192" spans="1:21" ht="20.100000000000001" customHeight="1">
      <c r="A192" s="202"/>
      <c r="B192" s="206"/>
      <c r="C192" s="1689"/>
      <c r="D192" s="1689"/>
      <c r="E192" s="1689"/>
      <c r="F192" s="1688"/>
      <c r="G192" s="1688"/>
      <c r="H192" s="1688"/>
      <c r="I192" s="1688"/>
      <c r="J192" s="1722"/>
      <c r="K192" s="1722"/>
      <c r="L192" s="1722"/>
      <c r="M192" s="1722"/>
      <c r="N192" s="1722"/>
      <c r="O192" s="1722"/>
      <c r="P192" s="1722"/>
      <c r="Q192" s="1722"/>
      <c r="R192" s="1723"/>
      <c r="S192" s="1723"/>
      <c r="T192" s="1723"/>
      <c r="U192" s="1723"/>
    </row>
    <row r="193" spans="1:21" ht="20.100000000000001" customHeight="1">
      <c r="A193" s="202"/>
      <c r="B193" s="206"/>
      <c r="C193" s="1689"/>
      <c r="D193" s="1689"/>
      <c r="E193" s="1689"/>
      <c r="F193" s="1688"/>
      <c r="G193" s="1688"/>
      <c r="H193" s="1688"/>
      <c r="I193" s="1688"/>
      <c r="J193" s="1722"/>
      <c r="K193" s="1722"/>
      <c r="L193" s="1722"/>
      <c r="M193" s="1722"/>
      <c r="N193" s="1722"/>
      <c r="O193" s="1722"/>
      <c r="P193" s="1722"/>
      <c r="Q193" s="1722"/>
      <c r="R193" s="1723"/>
      <c r="S193" s="1723"/>
      <c r="T193" s="1723"/>
      <c r="U193" s="1723"/>
    </row>
    <row r="194" spans="1:21" ht="20.100000000000001" customHeight="1">
      <c r="A194" s="202"/>
      <c r="B194" s="206"/>
      <c r="C194" s="1689"/>
      <c r="D194" s="1689"/>
      <c r="E194" s="1689"/>
      <c r="F194" s="1688"/>
      <c r="G194" s="1688"/>
      <c r="H194" s="1688"/>
      <c r="I194" s="1688"/>
      <c r="J194" s="1722"/>
      <c r="K194" s="1722"/>
      <c r="L194" s="1722"/>
      <c r="M194" s="1722"/>
      <c r="N194" s="1722"/>
      <c r="O194" s="1722"/>
      <c r="P194" s="1722"/>
      <c r="Q194" s="1722"/>
      <c r="R194" s="1723"/>
      <c r="S194" s="1723"/>
      <c r="T194" s="1723"/>
      <c r="U194" s="1723"/>
    </row>
    <row r="195" spans="1:21" ht="20.100000000000001" customHeight="1">
      <c r="A195" s="202"/>
      <c r="B195" s="206"/>
      <c r="C195" s="1689"/>
      <c r="D195" s="1689"/>
      <c r="E195" s="1689"/>
      <c r="F195" s="1688"/>
      <c r="G195" s="1688"/>
      <c r="H195" s="1688"/>
      <c r="I195" s="1688"/>
      <c r="J195" s="1722"/>
      <c r="K195" s="1722"/>
      <c r="L195" s="1722"/>
      <c r="M195" s="1722"/>
      <c r="N195" s="1722"/>
      <c r="O195" s="1722"/>
      <c r="P195" s="1722"/>
      <c r="Q195" s="1722"/>
      <c r="R195" s="1723"/>
      <c r="S195" s="1723"/>
      <c r="T195" s="1723"/>
      <c r="U195" s="1723"/>
    </row>
    <row r="196" spans="1:21" ht="20.100000000000001" customHeight="1">
      <c r="A196" s="202"/>
      <c r="B196" s="206"/>
      <c r="C196" s="1689"/>
      <c r="D196" s="1689"/>
      <c r="E196" s="1689"/>
      <c r="F196" s="1688"/>
      <c r="G196" s="1688"/>
      <c r="H196" s="1688"/>
      <c r="I196" s="1688"/>
      <c r="J196" s="1722"/>
      <c r="K196" s="1722"/>
      <c r="L196" s="1722"/>
      <c r="M196" s="1722"/>
      <c r="N196" s="1722"/>
      <c r="O196" s="1722"/>
      <c r="P196" s="1722"/>
      <c r="Q196" s="1722"/>
      <c r="R196" s="1723"/>
      <c r="S196" s="1723"/>
      <c r="T196" s="1723"/>
      <c r="U196" s="1723"/>
    </row>
    <row r="197" spans="1:21" ht="20.100000000000001" customHeight="1">
      <c r="A197" s="202"/>
      <c r="B197" s="206"/>
      <c r="C197" s="1689"/>
      <c r="D197" s="1689"/>
      <c r="E197" s="1689"/>
      <c r="F197" s="1688"/>
      <c r="G197" s="1688"/>
      <c r="H197" s="1688"/>
      <c r="I197" s="1688"/>
      <c r="J197" s="1722"/>
      <c r="K197" s="1722"/>
      <c r="L197" s="1722"/>
      <c r="M197" s="1722"/>
      <c r="N197" s="1722"/>
      <c r="O197" s="1722"/>
      <c r="P197" s="1722"/>
      <c r="Q197" s="1722"/>
      <c r="R197" s="1723"/>
      <c r="S197" s="1723"/>
      <c r="T197" s="1723"/>
      <c r="U197" s="1723"/>
    </row>
    <row r="198" spans="1:21" ht="20.100000000000001" customHeight="1">
      <c r="A198" s="202"/>
      <c r="B198" s="206"/>
      <c r="C198" s="1689"/>
      <c r="D198" s="1689"/>
      <c r="E198" s="1689"/>
      <c r="F198" s="1688"/>
      <c r="G198" s="1688"/>
      <c r="H198" s="1688"/>
      <c r="I198" s="1688"/>
      <c r="J198" s="1722"/>
      <c r="K198" s="1722"/>
      <c r="L198" s="1722"/>
      <c r="M198" s="1722"/>
      <c r="N198" s="1722"/>
      <c r="O198" s="1722"/>
      <c r="P198" s="1722"/>
      <c r="Q198" s="1722"/>
      <c r="R198" s="1723"/>
      <c r="S198" s="1723"/>
      <c r="T198" s="1723"/>
      <c r="U198" s="1723"/>
    </row>
    <row r="199" spans="1:21" ht="20.100000000000001" customHeight="1" thickBot="1">
      <c r="A199" s="202"/>
      <c r="B199" s="206"/>
      <c r="C199" s="1689"/>
      <c r="D199" s="1689"/>
      <c r="E199" s="1689"/>
      <c r="F199" s="1695"/>
      <c r="G199" s="1695"/>
      <c r="H199" s="1695"/>
      <c r="I199" s="1695"/>
      <c r="J199" s="1722"/>
      <c r="K199" s="1722"/>
      <c r="L199" s="1722"/>
      <c r="M199" s="1722"/>
      <c r="N199" s="1722"/>
      <c r="O199" s="1722"/>
      <c r="P199" s="1722"/>
      <c r="Q199" s="1722"/>
      <c r="R199" s="1723"/>
      <c r="S199" s="1723"/>
      <c r="T199" s="1723"/>
      <c r="U199" s="1723"/>
    </row>
    <row r="200" spans="1:21" ht="20.100000000000001" customHeight="1" thickTop="1">
      <c r="A200" s="202"/>
      <c r="B200" s="206"/>
      <c r="C200" s="1726" t="s">
        <v>682</v>
      </c>
      <c r="D200" s="1726"/>
      <c r="E200" s="1726"/>
      <c r="F200" s="1691">
        <f>SUM(F192:I199)</f>
        <v>0</v>
      </c>
      <c r="G200" s="1691"/>
      <c r="H200" s="1691"/>
      <c r="I200" s="1691"/>
      <c r="J200" s="1727"/>
      <c r="K200" s="1727"/>
      <c r="L200" s="1727"/>
      <c r="M200" s="1727"/>
      <c r="N200" s="1727"/>
      <c r="O200" s="1727"/>
      <c r="P200" s="1727"/>
      <c r="Q200" s="1727"/>
      <c r="R200" s="1723"/>
      <c r="S200" s="1723"/>
      <c r="T200" s="1723"/>
      <c r="U200" s="1723"/>
    </row>
    <row r="201" spans="1:21" ht="5.0999999999999996" customHeight="1">
      <c r="A201" s="202"/>
      <c r="B201" s="206"/>
      <c r="C201" s="204"/>
      <c r="D201" s="204"/>
      <c r="E201" s="207"/>
      <c r="F201" s="205"/>
      <c r="G201" s="205"/>
      <c r="H201" s="205"/>
      <c r="I201" s="205"/>
      <c r="J201" s="205"/>
      <c r="K201" s="208"/>
      <c r="L201" s="208"/>
      <c r="M201" s="208"/>
      <c r="N201" s="208"/>
      <c r="O201" s="208"/>
      <c r="P201" s="208"/>
      <c r="Q201" s="208"/>
      <c r="R201" s="208"/>
      <c r="S201" s="208"/>
      <c r="T201" s="208"/>
      <c r="U201" s="208"/>
    </row>
    <row r="202" spans="1:21" ht="20.100000000000001" customHeight="1">
      <c r="A202" s="203" t="s">
        <v>1028</v>
      </c>
      <c r="B202" s="202"/>
      <c r="C202" s="202"/>
      <c r="D202" s="204"/>
      <c r="E202" s="204"/>
      <c r="F202" s="204"/>
      <c r="G202" s="204"/>
      <c r="H202" s="205"/>
      <c r="I202" s="205"/>
      <c r="J202" s="205"/>
      <c r="K202" s="205"/>
      <c r="L202" s="205"/>
      <c r="M202" s="205"/>
      <c r="N202" s="205"/>
      <c r="O202" s="205"/>
      <c r="P202" s="205"/>
      <c r="Q202" s="205"/>
      <c r="R202" s="205"/>
      <c r="S202" s="205"/>
      <c r="T202" s="205"/>
      <c r="U202" s="205"/>
    </row>
    <row r="203" spans="1:21" ht="39.950000000000003" customHeight="1">
      <c r="A203" s="202"/>
      <c r="B203" s="206"/>
      <c r="C203" s="1685" t="s">
        <v>690</v>
      </c>
      <c r="D203" s="1685"/>
      <c r="E203" s="1685"/>
      <c r="F203" s="1685" t="s">
        <v>668</v>
      </c>
      <c r="G203" s="1685"/>
      <c r="H203" s="1685"/>
      <c r="I203" s="1685"/>
      <c r="J203" s="1724" t="s">
        <v>681</v>
      </c>
      <c r="K203" s="1724"/>
      <c r="L203" s="1724"/>
      <c r="M203" s="1724"/>
      <c r="N203" s="1724"/>
      <c r="O203" s="1724"/>
      <c r="P203" s="1724"/>
      <c r="Q203" s="1724"/>
      <c r="R203" s="1725" t="s">
        <v>691</v>
      </c>
      <c r="S203" s="1725"/>
      <c r="T203" s="1725"/>
      <c r="U203" s="1725"/>
    </row>
    <row r="204" spans="1:21" ht="20.100000000000001" customHeight="1">
      <c r="A204" s="202"/>
      <c r="B204" s="206"/>
      <c r="C204" s="1689"/>
      <c r="D204" s="1689"/>
      <c r="E204" s="1689"/>
      <c r="F204" s="1688"/>
      <c r="G204" s="1688"/>
      <c r="H204" s="1688"/>
      <c r="I204" s="1688"/>
      <c r="J204" s="1722"/>
      <c r="K204" s="1722"/>
      <c r="L204" s="1722"/>
      <c r="M204" s="1722"/>
      <c r="N204" s="1722"/>
      <c r="O204" s="1722"/>
      <c r="P204" s="1722"/>
      <c r="Q204" s="1722"/>
      <c r="R204" s="1723"/>
      <c r="S204" s="1723"/>
      <c r="T204" s="1723"/>
      <c r="U204" s="1723"/>
    </row>
    <row r="205" spans="1:21" ht="20.100000000000001" customHeight="1">
      <c r="A205" s="202"/>
      <c r="B205" s="206"/>
      <c r="C205" s="1689"/>
      <c r="D205" s="1689"/>
      <c r="E205" s="1689"/>
      <c r="F205" s="1688"/>
      <c r="G205" s="1688"/>
      <c r="H205" s="1688"/>
      <c r="I205" s="1688"/>
      <c r="J205" s="1722"/>
      <c r="K205" s="1722"/>
      <c r="L205" s="1722"/>
      <c r="M205" s="1722"/>
      <c r="N205" s="1722"/>
      <c r="O205" s="1722"/>
      <c r="P205" s="1722"/>
      <c r="Q205" s="1722"/>
      <c r="R205" s="1723"/>
      <c r="S205" s="1723"/>
      <c r="T205" s="1723"/>
      <c r="U205" s="1723"/>
    </row>
    <row r="206" spans="1:21" ht="20.100000000000001" customHeight="1">
      <c r="A206" s="202"/>
      <c r="B206" s="206"/>
      <c r="C206" s="1689"/>
      <c r="D206" s="1689"/>
      <c r="E206" s="1689"/>
      <c r="F206" s="1688"/>
      <c r="G206" s="1688"/>
      <c r="H206" s="1688"/>
      <c r="I206" s="1688"/>
      <c r="J206" s="1722"/>
      <c r="K206" s="1722"/>
      <c r="L206" s="1722"/>
      <c r="M206" s="1722"/>
      <c r="N206" s="1722"/>
      <c r="O206" s="1722"/>
      <c r="P206" s="1722"/>
      <c r="Q206" s="1722"/>
      <c r="R206" s="1723"/>
      <c r="S206" s="1723"/>
      <c r="T206" s="1723"/>
      <c r="U206" s="1723"/>
    </row>
    <row r="207" spans="1:21" ht="20.100000000000001" customHeight="1">
      <c r="A207" s="202"/>
      <c r="B207" s="206"/>
      <c r="C207" s="1689"/>
      <c r="D207" s="1689"/>
      <c r="E207" s="1689"/>
      <c r="F207" s="1688"/>
      <c r="G207" s="1688"/>
      <c r="H207" s="1688"/>
      <c r="I207" s="1688"/>
      <c r="J207" s="1722"/>
      <c r="K207" s="1722"/>
      <c r="L207" s="1722"/>
      <c r="M207" s="1722"/>
      <c r="N207" s="1722"/>
      <c r="O207" s="1722"/>
      <c r="P207" s="1722"/>
      <c r="Q207" s="1722"/>
      <c r="R207" s="1723"/>
      <c r="S207" s="1723"/>
      <c r="T207" s="1723"/>
      <c r="U207" s="1723"/>
    </row>
    <row r="208" spans="1:21" ht="20.100000000000001" customHeight="1">
      <c r="A208" s="202"/>
      <c r="B208" s="206"/>
      <c r="C208" s="1689"/>
      <c r="D208" s="1689"/>
      <c r="E208" s="1689"/>
      <c r="F208" s="1688"/>
      <c r="G208" s="1688"/>
      <c r="H208" s="1688"/>
      <c r="I208" s="1688"/>
      <c r="J208" s="1722"/>
      <c r="K208" s="1722"/>
      <c r="L208" s="1722"/>
      <c r="M208" s="1722"/>
      <c r="N208" s="1722"/>
      <c r="O208" s="1722"/>
      <c r="P208" s="1722"/>
      <c r="Q208" s="1722"/>
      <c r="R208" s="1723"/>
      <c r="S208" s="1723"/>
      <c r="T208" s="1723"/>
      <c r="U208" s="1723"/>
    </row>
    <row r="209" spans="1:21" ht="20.100000000000001" customHeight="1">
      <c r="A209" s="202"/>
      <c r="B209" s="206"/>
      <c r="C209" s="1689"/>
      <c r="D209" s="1689"/>
      <c r="E209" s="1689"/>
      <c r="F209" s="1688"/>
      <c r="G209" s="1688"/>
      <c r="H209" s="1688"/>
      <c r="I209" s="1688"/>
      <c r="J209" s="1722"/>
      <c r="K209" s="1722"/>
      <c r="L209" s="1722"/>
      <c r="M209" s="1722"/>
      <c r="N209" s="1722"/>
      <c r="O209" s="1722"/>
      <c r="P209" s="1722"/>
      <c r="Q209" s="1722"/>
      <c r="R209" s="1723"/>
      <c r="S209" s="1723"/>
      <c r="T209" s="1723"/>
      <c r="U209" s="1723"/>
    </row>
    <row r="210" spans="1:21" ht="20.100000000000001" customHeight="1">
      <c r="A210" s="202"/>
      <c r="B210" s="206"/>
      <c r="C210" s="1689"/>
      <c r="D210" s="1689"/>
      <c r="E210" s="1689"/>
      <c r="F210" s="1688"/>
      <c r="G210" s="1688"/>
      <c r="H210" s="1688"/>
      <c r="I210" s="1688"/>
      <c r="J210" s="1722"/>
      <c r="K210" s="1722"/>
      <c r="L210" s="1722"/>
      <c r="M210" s="1722"/>
      <c r="N210" s="1722"/>
      <c r="O210" s="1722"/>
      <c r="P210" s="1722"/>
      <c r="Q210" s="1722"/>
      <c r="R210" s="1723"/>
      <c r="S210" s="1723"/>
      <c r="T210" s="1723"/>
      <c r="U210" s="1723"/>
    </row>
    <row r="211" spans="1:21" ht="20.100000000000001" customHeight="1" thickBot="1">
      <c r="A211" s="202"/>
      <c r="B211" s="206"/>
      <c r="C211" s="1689"/>
      <c r="D211" s="1689"/>
      <c r="E211" s="1689"/>
      <c r="F211" s="1695"/>
      <c r="G211" s="1695"/>
      <c r="H211" s="1695"/>
      <c r="I211" s="1695"/>
      <c r="J211" s="1722"/>
      <c r="K211" s="1722"/>
      <c r="L211" s="1722"/>
      <c r="M211" s="1722"/>
      <c r="N211" s="1722"/>
      <c r="O211" s="1722"/>
      <c r="P211" s="1722"/>
      <c r="Q211" s="1722"/>
      <c r="R211" s="1723"/>
      <c r="S211" s="1723"/>
      <c r="T211" s="1723"/>
      <c r="U211" s="1723"/>
    </row>
    <row r="212" spans="1:21" ht="20.100000000000001" customHeight="1" thickTop="1">
      <c r="A212" s="202"/>
      <c r="B212" s="206"/>
      <c r="C212" s="1726" t="s">
        <v>682</v>
      </c>
      <c r="D212" s="1726"/>
      <c r="E212" s="1726"/>
      <c r="F212" s="1691">
        <f>SUM(F204:I211)</f>
        <v>0</v>
      </c>
      <c r="G212" s="1691"/>
      <c r="H212" s="1691"/>
      <c r="I212" s="1691"/>
      <c r="J212" s="1727"/>
      <c r="K212" s="1727"/>
      <c r="L212" s="1727"/>
      <c r="M212" s="1727"/>
      <c r="N212" s="1727"/>
      <c r="O212" s="1727"/>
      <c r="P212" s="1727"/>
      <c r="Q212" s="1727"/>
      <c r="R212" s="1723"/>
      <c r="S212" s="1723"/>
      <c r="T212" s="1723"/>
      <c r="U212" s="1723"/>
    </row>
    <row r="213" spans="1:21" ht="5.0999999999999996" customHeight="1">
      <c r="A213" s="202"/>
      <c r="B213" s="206"/>
      <c r="C213" s="204"/>
      <c r="D213" s="204"/>
      <c r="E213" s="207"/>
      <c r="F213" s="205"/>
      <c r="G213" s="205"/>
      <c r="H213" s="205"/>
      <c r="I213" s="205"/>
      <c r="J213" s="205"/>
      <c r="K213" s="208"/>
      <c r="L213" s="208"/>
      <c r="M213" s="208"/>
      <c r="N213" s="208"/>
      <c r="O213" s="208"/>
      <c r="P213" s="208"/>
      <c r="Q213" s="208"/>
      <c r="R213" s="208"/>
      <c r="S213" s="208"/>
      <c r="T213" s="208"/>
      <c r="U213" s="208"/>
    </row>
    <row r="214" spans="1:21" ht="20.100000000000001" customHeight="1">
      <c r="A214" s="203" t="s">
        <v>1029</v>
      </c>
      <c r="B214" s="202"/>
      <c r="C214" s="202"/>
      <c r="D214" s="204"/>
      <c r="E214" s="204"/>
      <c r="F214" s="204"/>
      <c r="G214" s="204"/>
      <c r="H214" s="205"/>
      <c r="I214" s="205"/>
      <c r="J214" s="205"/>
      <c r="K214" s="205"/>
      <c r="L214" s="205"/>
      <c r="M214" s="205"/>
      <c r="N214" s="205"/>
      <c r="O214" s="205"/>
      <c r="P214" s="205"/>
      <c r="Q214" s="205"/>
      <c r="R214" s="205"/>
      <c r="S214" s="205"/>
      <c r="T214" s="205"/>
      <c r="U214" s="205"/>
    </row>
    <row r="215" spans="1:21" ht="39.950000000000003" customHeight="1">
      <c r="A215" s="202"/>
      <c r="B215" s="206"/>
      <c r="C215" s="1685" t="s">
        <v>690</v>
      </c>
      <c r="D215" s="1685"/>
      <c r="E215" s="1685"/>
      <c r="F215" s="1685" t="s">
        <v>668</v>
      </c>
      <c r="G215" s="1685"/>
      <c r="H215" s="1685"/>
      <c r="I215" s="1685"/>
      <c r="J215" s="1724" t="s">
        <v>681</v>
      </c>
      <c r="K215" s="1724"/>
      <c r="L215" s="1724"/>
      <c r="M215" s="1724"/>
      <c r="N215" s="1724"/>
      <c r="O215" s="1724"/>
      <c r="P215" s="1724"/>
      <c r="Q215" s="1724"/>
      <c r="R215" s="1725" t="s">
        <v>691</v>
      </c>
      <c r="S215" s="1725"/>
      <c r="T215" s="1725"/>
      <c r="U215" s="1725"/>
    </row>
    <row r="216" spans="1:21" ht="20.100000000000001" customHeight="1">
      <c r="A216" s="202"/>
      <c r="B216" s="206"/>
      <c r="C216" s="1689"/>
      <c r="D216" s="1689"/>
      <c r="E216" s="1689"/>
      <c r="F216" s="1688"/>
      <c r="G216" s="1688"/>
      <c r="H216" s="1688"/>
      <c r="I216" s="1688"/>
      <c r="J216" s="1722"/>
      <c r="K216" s="1722"/>
      <c r="L216" s="1722"/>
      <c r="M216" s="1722"/>
      <c r="N216" s="1722"/>
      <c r="O216" s="1722"/>
      <c r="P216" s="1722"/>
      <c r="Q216" s="1722"/>
      <c r="R216" s="1723"/>
      <c r="S216" s="1723"/>
      <c r="T216" s="1723"/>
      <c r="U216" s="1723"/>
    </row>
    <row r="217" spans="1:21" ht="20.100000000000001" customHeight="1">
      <c r="A217" s="202"/>
      <c r="B217" s="206"/>
      <c r="C217" s="1689"/>
      <c r="D217" s="1689"/>
      <c r="E217" s="1689"/>
      <c r="F217" s="1688"/>
      <c r="G217" s="1688"/>
      <c r="H217" s="1688"/>
      <c r="I217" s="1688"/>
      <c r="J217" s="1722"/>
      <c r="K217" s="1722"/>
      <c r="L217" s="1722"/>
      <c r="M217" s="1722"/>
      <c r="N217" s="1722"/>
      <c r="O217" s="1722"/>
      <c r="P217" s="1722"/>
      <c r="Q217" s="1722"/>
      <c r="R217" s="1723"/>
      <c r="S217" s="1723"/>
      <c r="T217" s="1723"/>
      <c r="U217" s="1723"/>
    </row>
    <row r="218" spans="1:21" ht="20.100000000000001" customHeight="1">
      <c r="A218" s="202"/>
      <c r="B218" s="206"/>
      <c r="C218" s="1689"/>
      <c r="D218" s="1689"/>
      <c r="E218" s="1689"/>
      <c r="F218" s="1688"/>
      <c r="G218" s="1688"/>
      <c r="H218" s="1688"/>
      <c r="I218" s="1688"/>
      <c r="J218" s="1722"/>
      <c r="K218" s="1722"/>
      <c r="L218" s="1722"/>
      <c r="M218" s="1722"/>
      <c r="N218" s="1722"/>
      <c r="O218" s="1722"/>
      <c r="P218" s="1722"/>
      <c r="Q218" s="1722"/>
      <c r="R218" s="1723"/>
      <c r="S218" s="1723"/>
      <c r="T218" s="1723"/>
      <c r="U218" s="1723"/>
    </row>
    <row r="219" spans="1:21" ht="20.100000000000001" customHeight="1">
      <c r="A219" s="202"/>
      <c r="B219" s="206"/>
      <c r="C219" s="1689"/>
      <c r="D219" s="1689"/>
      <c r="E219" s="1689"/>
      <c r="F219" s="1688"/>
      <c r="G219" s="1688"/>
      <c r="H219" s="1688"/>
      <c r="I219" s="1688"/>
      <c r="J219" s="1722"/>
      <c r="K219" s="1722"/>
      <c r="L219" s="1722"/>
      <c r="M219" s="1722"/>
      <c r="N219" s="1722"/>
      <c r="O219" s="1722"/>
      <c r="P219" s="1722"/>
      <c r="Q219" s="1722"/>
      <c r="R219" s="1723"/>
      <c r="S219" s="1723"/>
      <c r="T219" s="1723"/>
      <c r="U219" s="1723"/>
    </row>
    <row r="220" spans="1:21" ht="20.100000000000001" customHeight="1">
      <c r="A220" s="202"/>
      <c r="B220" s="206"/>
      <c r="C220" s="1689"/>
      <c r="D220" s="1689"/>
      <c r="E220" s="1689"/>
      <c r="F220" s="1688"/>
      <c r="G220" s="1688"/>
      <c r="H220" s="1688"/>
      <c r="I220" s="1688"/>
      <c r="J220" s="1722"/>
      <c r="K220" s="1722"/>
      <c r="L220" s="1722"/>
      <c r="M220" s="1722"/>
      <c r="N220" s="1722"/>
      <c r="O220" s="1722"/>
      <c r="P220" s="1722"/>
      <c r="Q220" s="1722"/>
      <c r="R220" s="1723"/>
      <c r="S220" s="1723"/>
      <c r="T220" s="1723"/>
      <c r="U220" s="1723"/>
    </row>
    <row r="221" spans="1:21" ht="20.100000000000001" customHeight="1">
      <c r="A221" s="202"/>
      <c r="B221" s="206"/>
      <c r="C221" s="1689"/>
      <c r="D221" s="1689"/>
      <c r="E221" s="1689"/>
      <c r="F221" s="1688"/>
      <c r="G221" s="1688"/>
      <c r="H221" s="1688"/>
      <c r="I221" s="1688"/>
      <c r="J221" s="1722"/>
      <c r="K221" s="1722"/>
      <c r="L221" s="1722"/>
      <c r="M221" s="1722"/>
      <c r="N221" s="1722"/>
      <c r="O221" s="1722"/>
      <c r="P221" s="1722"/>
      <c r="Q221" s="1722"/>
      <c r="R221" s="1723"/>
      <c r="S221" s="1723"/>
      <c r="T221" s="1723"/>
      <c r="U221" s="1723"/>
    </row>
    <row r="222" spans="1:21" ht="20.100000000000001" customHeight="1">
      <c r="A222" s="202"/>
      <c r="B222" s="206"/>
      <c r="C222" s="1689"/>
      <c r="D222" s="1689"/>
      <c r="E222" s="1689"/>
      <c r="F222" s="1688"/>
      <c r="G222" s="1688"/>
      <c r="H222" s="1688"/>
      <c r="I222" s="1688"/>
      <c r="J222" s="1722"/>
      <c r="K222" s="1722"/>
      <c r="L222" s="1722"/>
      <c r="M222" s="1722"/>
      <c r="N222" s="1722"/>
      <c r="O222" s="1722"/>
      <c r="P222" s="1722"/>
      <c r="Q222" s="1722"/>
      <c r="R222" s="1723"/>
      <c r="S222" s="1723"/>
      <c r="T222" s="1723"/>
      <c r="U222" s="1723"/>
    </row>
    <row r="223" spans="1:21" ht="20.100000000000001" customHeight="1" thickBot="1">
      <c r="A223" s="202"/>
      <c r="B223" s="206"/>
      <c r="C223" s="1689"/>
      <c r="D223" s="1689"/>
      <c r="E223" s="1689"/>
      <c r="F223" s="1695"/>
      <c r="G223" s="1695"/>
      <c r="H223" s="1695"/>
      <c r="I223" s="1695"/>
      <c r="J223" s="1722"/>
      <c r="K223" s="1722"/>
      <c r="L223" s="1722"/>
      <c r="M223" s="1722"/>
      <c r="N223" s="1722"/>
      <c r="O223" s="1722"/>
      <c r="P223" s="1722"/>
      <c r="Q223" s="1722"/>
      <c r="R223" s="1723"/>
      <c r="S223" s="1723"/>
      <c r="T223" s="1723"/>
      <c r="U223" s="1723"/>
    </row>
    <row r="224" spans="1:21" ht="20.100000000000001" customHeight="1" thickTop="1">
      <c r="A224" s="202"/>
      <c r="B224" s="206"/>
      <c r="C224" s="1726" t="s">
        <v>682</v>
      </c>
      <c r="D224" s="1726"/>
      <c r="E224" s="1726"/>
      <c r="F224" s="1691">
        <f>SUM(F216:I223)</f>
        <v>0</v>
      </c>
      <c r="G224" s="1691"/>
      <c r="H224" s="1691"/>
      <c r="I224" s="1691"/>
      <c r="J224" s="1727"/>
      <c r="K224" s="1727"/>
      <c r="L224" s="1727"/>
      <c r="M224" s="1727"/>
      <c r="N224" s="1727"/>
      <c r="O224" s="1727"/>
      <c r="P224" s="1727"/>
      <c r="Q224" s="1727"/>
      <c r="R224" s="1723"/>
      <c r="S224" s="1723"/>
      <c r="T224" s="1723"/>
      <c r="U224" s="1723"/>
    </row>
    <row r="225" spans="1:23" ht="5.0999999999999996" customHeight="1">
      <c r="A225" s="202"/>
      <c r="B225" s="206"/>
      <c r="C225" s="204"/>
      <c r="D225" s="204"/>
      <c r="E225" s="207"/>
      <c r="F225" s="205"/>
      <c r="G225" s="205"/>
      <c r="H225" s="205"/>
      <c r="I225" s="205"/>
      <c r="J225" s="205"/>
      <c r="K225" s="208"/>
      <c r="L225" s="208"/>
      <c r="M225" s="208"/>
      <c r="N225" s="208"/>
      <c r="O225" s="208"/>
      <c r="P225" s="208"/>
      <c r="Q225" s="208"/>
      <c r="R225" s="208"/>
      <c r="S225" s="208"/>
      <c r="T225" s="208"/>
      <c r="U225" s="208"/>
    </row>
    <row r="226" spans="1:23" ht="21" customHeight="1">
      <c r="A226" s="13"/>
      <c r="B226" s="6"/>
      <c r="C226" s="6"/>
      <c r="D226" s="6"/>
      <c r="E226" s="6"/>
      <c r="F226" s="12"/>
      <c r="G226" s="12"/>
      <c r="H226" s="12"/>
      <c r="I226" s="12"/>
      <c r="J226" s="12"/>
      <c r="K226" s="12"/>
      <c r="L226" s="12"/>
      <c r="M226" s="12"/>
      <c r="N226" s="12"/>
      <c r="O226" s="12"/>
      <c r="P226" s="12"/>
      <c r="Q226" s="1454" t="s">
        <v>121</v>
      </c>
      <c r="R226" s="1454"/>
      <c r="S226" s="1454"/>
      <c r="T226" s="1454"/>
      <c r="U226" s="1454"/>
    </row>
    <row r="227" spans="1:23" ht="15.75">
      <c r="A227" s="1375" t="s">
        <v>457</v>
      </c>
      <c r="B227" s="1375"/>
      <c r="C227" s="1375"/>
      <c r="D227" s="1375"/>
      <c r="E227" s="1375"/>
      <c r="F227" s="1375"/>
      <c r="G227" s="1375"/>
      <c r="H227" s="1375"/>
      <c r="I227" s="1375"/>
      <c r="J227" s="1375"/>
      <c r="K227" s="1375"/>
      <c r="L227" s="1375"/>
      <c r="M227" s="1375"/>
      <c r="N227" s="1375"/>
      <c r="O227" s="1375"/>
      <c r="P227" s="1375"/>
      <c r="Q227" s="1375"/>
      <c r="R227" s="1375"/>
      <c r="S227" s="1375"/>
      <c r="T227" s="1375"/>
      <c r="U227" s="1375"/>
    </row>
    <row r="228" spans="1:23" ht="27" customHeight="1">
      <c r="A228" s="1461" t="s">
        <v>335</v>
      </c>
      <c r="B228" s="1461"/>
      <c r="C228" s="1461"/>
      <c r="D228" s="5"/>
      <c r="E228" s="5"/>
      <c r="F228" s="5"/>
      <c r="G228" s="5"/>
      <c r="H228" s="5"/>
      <c r="I228" s="5"/>
      <c r="J228" s="5"/>
      <c r="K228" s="5"/>
      <c r="L228" s="5"/>
      <c r="M228" s="5"/>
      <c r="N228" s="5"/>
      <c r="O228" s="5"/>
      <c r="P228" s="5"/>
      <c r="Q228" s="5"/>
      <c r="R228" s="5"/>
      <c r="S228" s="5"/>
      <c r="T228" s="5"/>
      <c r="U228" s="5"/>
    </row>
    <row r="229" spans="1:23" ht="20.100000000000001" customHeight="1">
      <c r="A229" s="198" t="s">
        <v>698</v>
      </c>
      <c r="B229" s="123"/>
      <c r="C229" s="123"/>
      <c r="D229" s="123"/>
      <c r="E229" s="199"/>
      <c r="F229" s="200"/>
      <c r="G229" s="200"/>
      <c r="H229" s="200"/>
      <c r="I229" s="200"/>
      <c r="J229" s="200"/>
      <c r="K229" s="201"/>
      <c r="L229" s="201"/>
      <c r="M229" s="201"/>
      <c r="N229" s="201"/>
      <c r="O229" s="201"/>
      <c r="P229" s="201"/>
      <c r="Q229" s="201"/>
      <c r="R229" s="201"/>
      <c r="S229" s="201"/>
      <c r="T229" s="201"/>
      <c r="U229" s="201"/>
    </row>
    <row r="230" spans="1:23" ht="20.100000000000001" customHeight="1">
      <c r="A230" s="203" t="s">
        <v>1027</v>
      </c>
      <c r="B230" s="202"/>
      <c r="C230" s="202"/>
      <c r="D230" s="204"/>
      <c r="E230" s="204"/>
      <c r="F230" s="204"/>
      <c r="G230" s="204"/>
      <c r="H230" s="205"/>
      <c r="I230" s="205"/>
      <c r="J230" s="205"/>
      <c r="K230" s="205"/>
      <c r="L230" s="205"/>
      <c r="M230" s="205"/>
      <c r="N230" s="205"/>
      <c r="O230" s="205"/>
      <c r="P230" s="205"/>
      <c r="Q230" s="205"/>
      <c r="R230" s="205"/>
      <c r="S230" s="205"/>
      <c r="T230" s="205"/>
      <c r="U230" s="205"/>
    </row>
    <row r="231" spans="1:23" ht="20.100000000000001" customHeight="1">
      <c r="A231" s="202"/>
      <c r="B231" s="202"/>
      <c r="C231" s="209" t="s">
        <v>704</v>
      </c>
      <c r="D231" s="1684" t="s">
        <v>668</v>
      </c>
      <c r="E231" s="1684"/>
      <c r="F231" s="1684"/>
      <c r="G231" s="1697" t="s">
        <v>680</v>
      </c>
      <c r="H231" s="1698"/>
      <c r="I231" s="1698"/>
      <c r="J231" s="1698"/>
      <c r="K231" s="1698"/>
      <c r="L231" s="1698"/>
      <c r="M231" s="1698"/>
      <c r="N231" s="1698"/>
      <c r="O231" s="1698"/>
      <c r="P231" s="1698"/>
      <c r="Q231" s="1698"/>
      <c r="R231" s="1698"/>
      <c r="S231" s="1698"/>
      <c r="T231" s="1698"/>
      <c r="U231" s="1699"/>
      <c r="W231" s="124"/>
    </row>
    <row r="232" spans="1:23" ht="20.100000000000001" customHeight="1">
      <c r="A232" s="202"/>
      <c r="B232" s="206"/>
      <c r="C232" s="210" t="s">
        <v>699</v>
      </c>
      <c r="D232" s="1728"/>
      <c r="E232" s="1728"/>
      <c r="F232" s="1728"/>
      <c r="G232" s="1729"/>
      <c r="H232" s="1730"/>
      <c r="I232" s="1730"/>
      <c r="J232" s="644"/>
      <c r="K232" s="1730"/>
      <c r="L232" s="1730"/>
      <c r="M232" s="1730"/>
      <c r="N232" s="639"/>
      <c r="O232" s="1730"/>
      <c r="P232" s="1730"/>
      <c r="Q232" s="1730"/>
      <c r="R232" s="644"/>
      <c r="S232" s="1730"/>
      <c r="T232" s="1730"/>
      <c r="U232" s="1731"/>
      <c r="W232" s="125" t="s">
        <v>708</v>
      </c>
    </row>
    <row r="233" spans="1:23" ht="20.100000000000001" customHeight="1">
      <c r="A233" s="202"/>
      <c r="B233" s="206"/>
      <c r="C233" s="210" t="s">
        <v>700</v>
      </c>
      <c r="D233" s="1728"/>
      <c r="E233" s="1728"/>
      <c r="F233" s="1728"/>
      <c r="G233" s="1729"/>
      <c r="H233" s="1730"/>
      <c r="I233" s="1730"/>
      <c r="J233" s="644"/>
      <c r="K233" s="1730"/>
      <c r="L233" s="1730"/>
      <c r="M233" s="1730"/>
      <c r="N233" s="639"/>
      <c r="O233" s="1730"/>
      <c r="P233" s="1730"/>
      <c r="Q233" s="1730"/>
      <c r="R233" s="644"/>
      <c r="S233" s="1730"/>
      <c r="T233" s="1730"/>
      <c r="U233" s="1731"/>
      <c r="W233" s="125" t="s">
        <v>709</v>
      </c>
    </row>
    <row r="234" spans="1:23" ht="20.100000000000001" customHeight="1">
      <c r="A234" s="202"/>
      <c r="B234" s="206"/>
      <c r="C234" s="210" t="s">
        <v>701</v>
      </c>
      <c r="D234" s="1728"/>
      <c r="E234" s="1728"/>
      <c r="F234" s="1728"/>
      <c r="G234" s="1729"/>
      <c r="H234" s="1730"/>
      <c r="I234" s="1730"/>
      <c r="J234" s="644"/>
      <c r="K234" s="1730"/>
      <c r="L234" s="1730"/>
      <c r="M234" s="1730"/>
      <c r="N234" s="639"/>
      <c r="O234" s="1730"/>
      <c r="P234" s="1730"/>
      <c r="Q234" s="1730"/>
      <c r="R234" s="644"/>
      <c r="S234" s="1730"/>
      <c r="T234" s="1730"/>
      <c r="U234" s="1731"/>
      <c r="W234" s="125" t="s">
        <v>710</v>
      </c>
    </row>
    <row r="235" spans="1:23" ht="20.100000000000001" customHeight="1">
      <c r="A235" s="202"/>
      <c r="B235" s="206"/>
      <c r="C235" s="210" t="s">
        <v>702</v>
      </c>
      <c r="D235" s="1728"/>
      <c r="E235" s="1728"/>
      <c r="F235" s="1728"/>
      <c r="G235" s="1729"/>
      <c r="H235" s="1730"/>
      <c r="I235" s="1730"/>
      <c r="J235" s="644"/>
      <c r="K235" s="1730"/>
      <c r="L235" s="1730"/>
      <c r="M235" s="1730"/>
      <c r="N235" s="639"/>
      <c r="O235" s="1730"/>
      <c r="P235" s="1730"/>
      <c r="Q235" s="1730"/>
      <c r="R235" s="644"/>
      <c r="S235" s="1730"/>
      <c r="T235" s="1730"/>
      <c r="U235" s="1731"/>
      <c r="W235" s="126" t="s">
        <v>711</v>
      </c>
    </row>
    <row r="236" spans="1:23" ht="20.100000000000001" customHeight="1" thickBot="1">
      <c r="A236" s="202"/>
      <c r="B236" s="206"/>
      <c r="C236" s="210" t="s">
        <v>703</v>
      </c>
      <c r="D236" s="1749"/>
      <c r="E236" s="1749"/>
      <c r="F236" s="1749"/>
      <c r="G236" s="1729"/>
      <c r="H236" s="1730"/>
      <c r="I236" s="1730"/>
      <c r="J236" s="644"/>
      <c r="K236" s="1730"/>
      <c r="L236" s="1730"/>
      <c r="M236" s="1730"/>
      <c r="N236" s="639"/>
      <c r="O236" s="1730"/>
      <c r="P236" s="1730"/>
      <c r="Q236" s="1730"/>
      <c r="R236" s="644"/>
      <c r="S236" s="1730"/>
      <c r="T236" s="1730"/>
      <c r="U236" s="1731"/>
      <c r="W236" s="127"/>
    </row>
    <row r="237" spans="1:23" ht="20.100000000000001" customHeight="1" thickTop="1">
      <c r="A237" s="202"/>
      <c r="B237" s="206"/>
      <c r="C237" s="211" t="s">
        <v>682</v>
      </c>
      <c r="D237" s="1737">
        <f>SUM(D232:F236)</f>
        <v>0</v>
      </c>
      <c r="E237" s="1737"/>
      <c r="F237" s="1737"/>
      <c r="G237" s="1701"/>
      <c r="H237" s="1702"/>
      <c r="I237" s="1702"/>
      <c r="J237" s="1702"/>
      <c r="K237" s="1702"/>
      <c r="L237" s="1702"/>
      <c r="M237" s="1702"/>
      <c r="N237" s="1702"/>
      <c r="O237" s="1702"/>
      <c r="P237" s="1702"/>
      <c r="Q237" s="1702"/>
      <c r="R237" s="1702"/>
      <c r="S237" s="1702"/>
      <c r="T237" s="1702"/>
      <c r="U237" s="1738"/>
      <c r="W237" s="127"/>
    </row>
    <row r="238" spans="1:23" ht="20.100000000000001" customHeight="1">
      <c r="A238" s="202"/>
      <c r="B238" s="206"/>
      <c r="C238" s="1707" t="s">
        <v>705</v>
      </c>
      <c r="D238" s="1708"/>
      <c r="E238" s="1708"/>
      <c r="F238" s="1708"/>
      <c r="G238" s="1708"/>
      <c r="H238" s="1708"/>
      <c r="I238" s="1708"/>
      <c r="J238" s="1708"/>
      <c r="K238" s="1708"/>
      <c r="L238" s="1708"/>
      <c r="M238" s="1708"/>
      <c r="N238" s="1708"/>
      <c r="O238" s="1708"/>
      <c r="P238" s="1708"/>
      <c r="Q238" s="1708"/>
      <c r="R238" s="1708"/>
      <c r="S238" s="1708"/>
      <c r="T238" s="1708"/>
      <c r="U238" s="1709"/>
      <c r="W238" s="127"/>
    </row>
    <row r="239" spans="1:23" ht="20.100000000000001" customHeight="1">
      <c r="A239" s="202"/>
      <c r="B239" s="206"/>
      <c r="C239" s="257"/>
      <c r="D239" s="1739" t="s">
        <v>706</v>
      </c>
      <c r="E239" s="1740"/>
      <c r="F239" s="1740"/>
      <c r="G239" s="1740"/>
      <c r="H239" s="1740"/>
      <c r="I239" s="1740"/>
      <c r="J239" s="1740"/>
      <c r="K239" s="1740"/>
      <c r="L239" s="1740"/>
      <c r="M239" s="1740"/>
      <c r="N239" s="1740"/>
      <c r="O239" s="1740"/>
      <c r="P239" s="1740"/>
      <c r="Q239" s="1740"/>
      <c r="R239" s="1741" t="s">
        <v>707</v>
      </c>
      <c r="S239" s="1742"/>
      <c r="T239" s="1742"/>
      <c r="U239" s="1743"/>
      <c r="W239" s="127"/>
    </row>
    <row r="240" spans="1:23" ht="20.100000000000001" customHeight="1">
      <c r="A240" s="202"/>
      <c r="B240" s="206"/>
      <c r="C240" s="212" t="s">
        <v>699</v>
      </c>
      <c r="D240" s="1744"/>
      <c r="E240" s="1745"/>
      <c r="F240" s="1745"/>
      <c r="G240" s="1745"/>
      <c r="H240" s="1745"/>
      <c r="I240" s="1745"/>
      <c r="J240" s="1745"/>
      <c r="K240" s="1745"/>
      <c r="L240" s="1745"/>
      <c r="M240" s="1745"/>
      <c r="N240" s="1745"/>
      <c r="O240" s="1745"/>
      <c r="P240" s="1745"/>
      <c r="Q240" s="1745"/>
      <c r="R240" s="1746"/>
      <c r="S240" s="1747"/>
      <c r="T240" s="1747"/>
      <c r="U240" s="1748"/>
      <c r="W240" s="127"/>
    </row>
    <row r="241" spans="1:23" ht="20.100000000000001" customHeight="1">
      <c r="A241" s="202"/>
      <c r="B241" s="206"/>
      <c r="C241" s="213" t="s">
        <v>700</v>
      </c>
      <c r="D241" s="1732"/>
      <c r="E241" s="1733"/>
      <c r="F241" s="1733"/>
      <c r="G241" s="1733"/>
      <c r="H241" s="1733"/>
      <c r="I241" s="1733"/>
      <c r="J241" s="1733"/>
      <c r="K241" s="1733"/>
      <c r="L241" s="1733"/>
      <c r="M241" s="1733"/>
      <c r="N241" s="1733"/>
      <c r="O241" s="1733"/>
      <c r="P241" s="1733"/>
      <c r="Q241" s="1733"/>
      <c r="R241" s="1734"/>
      <c r="S241" s="1735"/>
      <c r="T241" s="1735"/>
      <c r="U241" s="1736"/>
      <c r="W241" s="127"/>
    </row>
    <row r="242" spans="1:23" ht="20.100000000000001" customHeight="1">
      <c r="A242" s="202"/>
      <c r="B242" s="206"/>
      <c r="C242" s="213" t="s">
        <v>701</v>
      </c>
      <c r="D242" s="1732"/>
      <c r="E242" s="1733"/>
      <c r="F242" s="1733"/>
      <c r="G242" s="1733"/>
      <c r="H242" s="1733"/>
      <c r="I242" s="1733"/>
      <c r="J242" s="1733"/>
      <c r="K242" s="1733"/>
      <c r="L242" s="1733"/>
      <c r="M242" s="1733"/>
      <c r="N242" s="1733"/>
      <c r="O242" s="1733"/>
      <c r="P242" s="1733"/>
      <c r="Q242" s="1733"/>
      <c r="R242" s="1734"/>
      <c r="S242" s="1735"/>
      <c r="T242" s="1735"/>
      <c r="U242" s="1736"/>
      <c r="W242" s="127"/>
    </row>
    <row r="243" spans="1:23" ht="20.100000000000001" customHeight="1">
      <c r="A243" s="202"/>
      <c r="B243" s="206"/>
      <c r="C243" s="213" t="s">
        <v>702</v>
      </c>
      <c r="D243" s="1732"/>
      <c r="E243" s="1733"/>
      <c r="F243" s="1733"/>
      <c r="G243" s="1733"/>
      <c r="H243" s="1733"/>
      <c r="I243" s="1733"/>
      <c r="J243" s="1733"/>
      <c r="K243" s="1733"/>
      <c r="L243" s="1733"/>
      <c r="M243" s="1733"/>
      <c r="N243" s="1733"/>
      <c r="O243" s="1733"/>
      <c r="P243" s="1733"/>
      <c r="Q243" s="1733"/>
      <c r="R243" s="1734"/>
      <c r="S243" s="1735"/>
      <c r="T243" s="1735"/>
      <c r="U243" s="1736"/>
      <c r="W243" s="127"/>
    </row>
    <row r="244" spans="1:23" ht="20.100000000000001" customHeight="1">
      <c r="A244" s="202"/>
      <c r="B244" s="206"/>
      <c r="C244" s="214" t="s">
        <v>703</v>
      </c>
      <c r="D244" s="1713"/>
      <c r="E244" s="1714"/>
      <c r="F244" s="1714"/>
      <c r="G244" s="1714"/>
      <c r="H244" s="1714"/>
      <c r="I244" s="1714"/>
      <c r="J244" s="1714"/>
      <c r="K244" s="1714"/>
      <c r="L244" s="1714"/>
      <c r="M244" s="1714"/>
      <c r="N244" s="1714"/>
      <c r="O244" s="1714"/>
      <c r="P244" s="1714"/>
      <c r="Q244" s="1714"/>
      <c r="R244" s="1750"/>
      <c r="S244" s="1751"/>
      <c r="T244" s="1751"/>
      <c r="U244" s="1752"/>
      <c r="W244" s="127"/>
    </row>
    <row r="245" spans="1:23" ht="5.0999999999999996" customHeight="1">
      <c r="A245" s="202"/>
      <c r="B245" s="206"/>
      <c r="C245" s="204"/>
      <c r="D245" s="204"/>
      <c r="E245" s="207"/>
      <c r="F245" s="205"/>
      <c r="G245" s="205"/>
      <c r="H245" s="205"/>
      <c r="I245" s="205"/>
      <c r="J245" s="205"/>
      <c r="K245" s="208"/>
      <c r="L245" s="208"/>
      <c r="M245" s="208"/>
      <c r="N245" s="208"/>
      <c r="O245" s="208"/>
      <c r="P245" s="208"/>
      <c r="Q245" s="208"/>
      <c r="R245" s="208"/>
      <c r="S245" s="208"/>
      <c r="T245" s="208"/>
      <c r="U245" s="208"/>
    </row>
    <row r="246" spans="1:23" ht="21" customHeight="1">
      <c r="A246" s="13"/>
      <c r="B246" s="6"/>
      <c r="C246" s="6"/>
      <c r="D246" s="6"/>
      <c r="E246" s="6"/>
      <c r="F246" s="12"/>
      <c r="G246" s="12"/>
      <c r="H246" s="12"/>
      <c r="I246" s="12"/>
      <c r="J246" s="12"/>
      <c r="K246" s="12"/>
      <c r="L246" s="12"/>
      <c r="M246" s="12"/>
      <c r="N246" s="12"/>
      <c r="O246" s="12"/>
      <c r="P246" s="12"/>
      <c r="Q246" s="1454" t="s">
        <v>121</v>
      </c>
      <c r="R246" s="1454"/>
      <c r="S246" s="1454"/>
      <c r="T246" s="1454"/>
      <c r="U246" s="1454"/>
    </row>
    <row r="247" spans="1:23" ht="15.75">
      <c r="A247" s="1375" t="s">
        <v>457</v>
      </c>
      <c r="B247" s="1375"/>
      <c r="C247" s="1375"/>
      <c r="D247" s="1375"/>
      <c r="E247" s="1375"/>
      <c r="F247" s="1375"/>
      <c r="G247" s="1375"/>
      <c r="H247" s="1375"/>
      <c r="I247" s="1375"/>
      <c r="J247" s="1375"/>
      <c r="K247" s="1375"/>
      <c r="L247" s="1375"/>
      <c r="M247" s="1375"/>
      <c r="N247" s="1375"/>
      <c r="O247" s="1375"/>
      <c r="P247" s="1375"/>
      <c r="Q247" s="1375"/>
      <c r="R247" s="1375"/>
      <c r="S247" s="1375"/>
      <c r="T247" s="1375"/>
      <c r="U247" s="1375"/>
    </row>
    <row r="248" spans="1:23" ht="27" customHeight="1">
      <c r="A248" s="1461" t="s">
        <v>335</v>
      </c>
      <c r="B248" s="1461"/>
      <c r="C248" s="1461"/>
      <c r="D248" s="5"/>
      <c r="E248" s="5"/>
      <c r="F248" s="5"/>
      <c r="G248" s="5"/>
      <c r="H248" s="5"/>
      <c r="I248" s="5"/>
      <c r="J248" s="5"/>
      <c r="K248" s="5"/>
      <c r="L248" s="5"/>
      <c r="M248" s="5"/>
      <c r="N248" s="5"/>
      <c r="O248" s="5"/>
      <c r="P248" s="5"/>
      <c r="Q248" s="5"/>
      <c r="R248" s="5"/>
      <c r="S248" s="5"/>
      <c r="T248" s="5"/>
      <c r="U248" s="5"/>
    </row>
    <row r="249" spans="1:23" ht="20.100000000000001" customHeight="1">
      <c r="A249" s="203" t="s">
        <v>1028</v>
      </c>
      <c r="B249" s="202"/>
      <c r="C249" s="202"/>
      <c r="D249" s="204"/>
      <c r="E249" s="204"/>
      <c r="F249" s="204"/>
      <c r="G249" s="204"/>
      <c r="H249" s="205"/>
      <c r="I249" s="205"/>
      <c r="J249" s="205"/>
      <c r="K249" s="205"/>
      <c r="L249" s="205"/>
      <c r="M249" s="205"/>
      <c r="N249" s="205"/>
      <c r="O249" s="205"/>
      <c r="P249" s="205"/>
      <c r="Q249" s="205"/>
      <c r="R249" s="205"/>
      <c r="S249" s="205"/>
      <c r="T249" s="205"/>
      <c r="U249" s="205"/>
    </row>
    <row r="250" spans="1:23" ht="20.100000000000001" customHeight="1">
      <c r="A250" s="202"/>
      <c r="B250" s="202"/>
      <c r="C250" s="209" t="s">
        <v>704</v>
      </c>
      <c r="D250" s="1684" t="s">
        <v>668</v>
      </c>
      <c r="E250" s="1684"/>
      <c r="F250" s="1684"/>
      <c r="G250" s="1697" t="s">
        <v>680</v>
      </c>
      <c r="H250" s="1698"/>
      <c r="I250" s="1698"/>
      <c r="J250" s="1698"/>
      <c r="K250" s="1698"/>
      <c r="L250" s="1698"/>
      <c r="M250" s="1698"/>
      <c r="N250" s="1698"/>
      <c r="O250" s="1698"/>
      <c r="P250" s="1698"/>
      <c r="Q250" s="1698"/>
      <c r="R250" s="1698"/>
      <c r="S250" s="1698"/>
      <c r="T250" s="1698"/>
      <c r="U250" s="1699"/>
    </row>
    <row r="251" spans="1:23" ht="20.100000000000001" customHeight="1">
      <c r="A251" s="202"/>
      <c r="B251" s="206"/>
      <c r="C251" s="210" t="s">
        <v>699</v>
      </c>
      <c r="D251" s="1728"/>
      <c r="E251" s="1728"/>
      <c r="F251" s="1728"/>
      <c r="G251" s="1729"/>
      <c r="H251" s="1730"/>
      <c r="I251" s="1730"/>
      <c r="J251" s="639"/>
      <c r="K251" s="1730"/>
      <c r="L251" s="1730"/>
      <c r="M251" s="1730"/>
      <c r="N251" s="639"/>
      <c r="O251" s="1730"/>
      <c r="P251" s="1730"/>
      <c r="Q251" s="1730"/>
      <c r="R251" s="644"/>
      <c r="S251" s="1730"/>
      <c r="T251" s="1730"/>
      <c r="U251" s="1731"/>
      <c r="W251" s="127"/>
    </row>
    <row r="252" spans="1:23" ht="20.100000000000001" customHeight="1">
      <c r="A252" s="202"/>
      <c r="B252" s="206"/>
      <c r="C252" s="210" t="s">
        <v>700</v>
      </c>
      <c r="D252" s="1728"/>
      <c r="E252" s="1728"/>
      <c r="F252" s="1728"/>
      <c r="G252" s="1729"/>
      <c r="H252" s="1730"/>
      <c r="I252" s="1730"/>
      <c r="J252" s="639"/>
      <c r="K252" s="1730"/>
      <c r="L252" s="1730"/>
      <c r="M252" s="1730"/>
      <c r="N252" s="639"/>
      <c r="O252" s="1730"/>
      <c r="P252" s="1730"/>
      <c r="Q252" s="1730"/>
      <c r="R252" s="644"/>
      <c r="S252" s="1730"/>
      <c r="T252" s="1730"/>
      <c r="U252" s="1731"/>
      <c r="W252" s="127"/>
    </row>
    <row r="253" spans="1:23" ht="20.100000000000001" customHeight="1">
      <c r="A253" s="202"/>
      <c r="B253" s="206"/>
      <c r="C253" s="210" t="s">
        <v>701</v>
      </c>
      <c r="D253" s="1728"/>
      <c r="E253" s="1728"/>
      <c r="F253" s="1728"/>
      <c r="G253" s="1729"/>
      <c r="H253" s="1730"/>
      <c r="I253" s="1730"/>
      <c r="J253" s="639"/>
      <c r="K253" s="1730"/>
      <c r="L253" s="1730"/>
      <c r="M253" s="1730"/>
      <c r="N253" s="639"/>
      <c r="O253" s="1730"/>
      <c r="P253" s="1730"/>
      <c r="Q253" s="1730"/>
      <c r="R253" s="644"/>
      <c r="S253" s="1730"/>
      <c r="T253" s="1730"/>
      <c r="U253" s="1731"/>
      <c r="W253" s="127"/>
    </row>
    <row r="254" spans="1:23" ht="20.100000000000001" customHeight="1">
      <c r="A254" s="202"/>
      <c r="B254" s="206"/>
      <c r="C254" s="210" t="s">
        <v>702</v>
      </c>
      <c r="D254" s="1728"/>
      <c r="E254" s="1728"/>
      <c r="F254" s="1728"/>
      <c r="G254" s="1729"/>
      <c r="H254" s="1730"/>
      <c r="I254" s="1730"/>
      <c r="J254" s="639"/>
      <c r="K254" s="1730"/>
      <c r="L254" s="1730"/>
      <c r="M254" s="1730"/>
      <c r="N254" s="639"/>
      <c r="O254" s="1730"/>
      <c r="P254" s="1730"/>
      <c r="Q254" s="1730"/>
      <c r="R254" s="644"/>
      <c r="S254" s="1730"/>
      <c r="T254" s="1730"/>
      <c r="U254" s="1731"/>
      <c r="W254" s="127"/>
    </row>
    <row r="255" spans="1:23" ht="20.100000000000001" customHeight="1" thickBot="1">
      <c r="A255" s="202"/>
      <c r="B255" s="206"/>
      <c r="C255" s="210" t="s">
        <v>703</v>
      </c>
      <c r="D255" s="1749"/>
      <c r="E255" s="1749"/>
      <c r="F255" s="1749"/>
      <c r="G255" s="1729"/>
      <c r="H255" s="1730"/>
      <c r="I255" s="1730"/>
      <c r="J255" s="639"/>
      <c r="K255" s="1730"/>
      <c r="L255" s="1730"/>
      <c r="M255" s="1730"/>
      <c r="N255" s="639"/>
      <c r="O255" s="1730"/>
      <c r="P255" s="1730"/>
      <c r="Q255" s="1730"/>
      <c r="R255" s="644"/>
      <c r="S255" s="1730"/>
      <c r="T255" s="1730"/>
      <c r="U255" s="1731"/>
      <c r="W255" s="127"/>
    </row>
    <row r="256" spans="1:23" ht="20.100000000000001" customHeight="1" thickTop="1">
      <c r="A256" s="202"/>
      <c r="B256" s="206"/>
      <c r="C256" s="211" t="s">
        <v>682</v>
      </c>
      <c r="D256" s="1737">
        <f>SUM(D251:F255)</f>
        <v>0</v>
      </c>
      <c r="E256" s="1737"/>
      <c r="F256" s="1737"/>
      <c r="G256" s="1701"/>
      <c r="H256" s="1702"/>
      <c r="I256" s="1702"/>
      <c r="J256" s="1702"/>
      <c r="K256" s="1702"/>
      <c r="L256" s="1702"/>
      <c r="M256" s="1702"/>
      <c r="N256" s="1702"/>
      <c r="O256" s="1702"/>
      <c r="P256" s="1702"/>
      <c r="Q256" s="1702"/>
      <c r="R256" s="1702"/>
      <c r="S256" s="1702"/>
      <c r="T256" s="1702"/>
      <c r="U256" s="1738"/>
      <c r="W256" s="127"/>
    </row>
    <row r="257" spans="1:23" ht="20.100000000000001" customHeight="1">
      <c r="A257" s="202"/>
      <c r="B257" s="206"/>
      <c r="C257" s="1707" t="s">
        <v>705</v>
      </c>
      <c r="D257" s="1708"/>
      <c r="E257" s="1708"/>
      <c r="F257" s="1708"/>
      <c r="G257" s="1708"/>
      <c r="H257" s="1708"/>
      <c r="I257" s="1708"/>
      <c r="J257" s="1708"/>
      <c r="K257" s="1708"/>
      <c r="L257" s="1708"/>
      <c r="M257" s="1708"/>
      <c r="N257" s="1708"/>
      <c r="O257" s="1708"/>
      <c r="P257" s="1708"/>
      <c r="Q257" s="1708"/>
      <c r="R257" s="1708"/>
      <c r="S257" s="1708"/>
      <c r="T257" s="1708"/>
      <c r="U257" s="1709"/>
      <c r="W257" s="127"/>
    </row>
    <row r="258" spans="1:23" ht="20.100000000000001" customHeight="1">
      <c r="A258" s="202"/>
      <c r="B258" s="206"/>
      <c r="C258" s="257"/>
      <c r="D258" s="1739" t="s">
        <v>706</v>
      </c>
      <c r="E258" s="1740"/>
      <c r="F258" s="1740"/>
      <c r="G258" s="1740"/>
      <c r="H258" s="1740"/>
      <c r="I258" s="1740"/>
      <c r="J258" s="1740"/>
      <c r="K258" s="1740"/>
      <c r="L258" s="1740"/>
      <c r="M258" s="1740"/>
      <c r="N258" s="1740"/>
      <c r="O258" s="1740"/>
      <c r="P258" s="1740"/>
      <c r="Q258" s="1740"/>
      <c r="R258" s="1741" t="s">
        <v>707</v>
      </c>
      <c r="S258" s="1742"/>
      <c r="T258" s="1742"/>
      <c r="U258" s="1743"/>
      <c r="W258" s="127"/>
    </row>
    <row r="259" spans="1:23" ht="20.100000000000001" customHeight="1">
      <c r="A259" s="202"/>
      <c r="B259" s="206"/>
      <c r="C259" s="212" t="s">
        <v>699</v>
      </c>
      <c r="D259" s="1744"/>
      <c r="E259" s="1745"/>
      <c r="F259" s="1745"/>
      <c r="G259" s="1745"/>
      <c r="H259" s="1745"/>
      <c r="I259" s="1745"/>
      <c r="J259" s="1745"/>
      <c r="K259" s="1745"/>
      <c r="L259" s="1745"/>
      <c r="M259" s="1745"/>
      <c r="N259" s="1745"/>
      <c r="O259" s="1745"/>
      <c r="P259" s="1745"/>
      <c r="Q259" s="1745"/>
      <c r="R259" s="1746"/>
      <c r="S259" s="1747"/>
      <c r="T259" s="1747"/>
      <c r="U259" s="1748"/>
      <c r="W259" s="127"/>
    </row>
    <row r="260" spans="1:23" ht="20.100000000000001" customHeight="1">
      <c r="A260" s="202"/>
      <c r="B260" s="206"/>
      <c r="C260" s="213" t="s">
        <v>700</v>
      </c>
      <c r="D260" s="1732"/>
      <c r="E260" s="1733"/>
      <c r="F260" s="1733"/>
      <c r="G260" s="1733"/>
      <c r="H260" s="1733"/>
      <c r="I260" s="1733"/>
      <c r="J260" s="1733"/>
      <c r="K260" s="1733"/>
      <c r="L260" s="1733"/>
      <c r="M260" s="1733"/>
      <c r="N260" s="1733"/>
      <c r="O260" s="1733"/>
      <c r="P260" s="1733"/>
      <c r="Q260" s="1733"/>
      <c r="R260" s="1734"/>
      <c r="S260" s="1735"/>
      <c r="T260" s="1735"/>
      <c r="U260" s="1736"/>
      <c r="W260" s="127"/>
    </row>
    <row r="261" spans="1:23" ht="20.100000000000001" customHeight="1">
      <c r="A261" s="202"/>
      <c r="B261" s="206"/>
      <c r="C261" s="213" t="s">
        <v>701</v>
      </c>
      <c r="D261" s="1732"/>
      <c r="E261" s="1733"/>
      <c r="F261" s="1733"/>
      <c r="G261" s="1733"/>
      <c r="H261" s="1733"/>
      <c r="I261" s="1733"/>
      <c r="J261" s="1733"/>
      <c r="K261" s="1733"/>
      <c r="L261" s="1733"/>
      <c r="M261" s="1733"/>
      <c r="N261" s="1733"/>
      <c r="O261" s="1733"/>
      <c r="P261" s="1733"/>
      <c r="Q261" s="1733"/>
      <c r="R261" s="1734"/>
      <c r="S261" s="1735"/>
      <c r="T261" s="1735"/>
      <c r="U261" s="1736"/>
      <c r="W261" s="127"/>
    </row>
    <row r="262" spans="1:23" ht="20.100000000000001" customHeight="1">
      <c r="A262" s="202"/>
      <c r="B262" s="206"/>
      <c r="C262" s="213" t="s">
        <v>702</v>
      </c>
      <c r="D262" s="1732"/>
      <c r="E262" s="1733"/>
      <c r="F262" s="1733"/>
      <c r="G262" s="1733"/>
      <c r="H262" s="1733"/>
      <c r="I262" s="1733"/>
      <c r="J262" s="1733"/>
      <c r="K262" s="1733"/>
      <c r="L262" s="1733"/>
      <c r="M262" s="1733"/>
      <c r="N262" s="1733"/>
      <c r="O262" s="1733"/>
      <c r="P262" s="1733"/>
      <c r="Q262" s="1733"/>
      <c r="R262" s="1734"/>
      <c r="S262" s="1735"/>
      <c r="T262" s="1735"/>
      <c r="U262" s="1736"/>
      <c r="W262" s="127"/>
    </row>
    <row r="263" spans="1:23" ht="20.100000000000001" customHeight="1">
      <c r="A263" s="202"/>
      <c r="B263" s="206"/>
      <c r="C263" s="214" t="s">
        <v>703</v>
      </c>
      <c r="D263" s="1713"/>
      <c r="E263" s="1714"/>
      <c r="F263" s="1714"/>
      <c r="G263" s="1714"/>
      <c r="H263" s="1714"/>
      <c r="I263" s="1714"/>
      <c r="J263" s="1714"/>
      <c r="K263" s="1714"/>
      <c r="L263" s="1714"/>
      <c r="M263" s="1714"/>
      <c r="N263" s="1714"/>
      <c r="O263" s="1714"/>
      <c r="P263" s="1714"/>
      <c r="Q263" s="1714"/>
      <c r="R263" s="1750"/>
      <c r="S263" s="1751"/>
      <c r="T263" s="1751"/>
      <c r="U263" s="1752"/>
      <c r="W263" s="127"/>
    </row>
    <row r="264" spans="1:23" ht="5.0999999999999996" customHeight="1">
      <c r="A264" s="202"/>
      <c r="B264" s="206"/>
      <c r="C264" s="204"/>
      <c r="D264" s="204"/>
      <c r="E264" s="207"/>
      <c r="F264" s="205"/>
      <c r="G264" s="205"/>
      <c r="H264" s="205"/>
      <c r="I264" s="205"/>
      <c r="J264" s="205"/>
      <c r="K264" s="208"/>
      <c r="L264" s="208"/>
      <c r="M264" s="208"/>
      <c r="N264" s="208"/>
      <c r="O264" s="208"/>
      <c r="P264" s="208"/>
      <c r="Q264" s="208"/>
      <c r="R264" s="208"/>
      <c r="S264" s="208"/>
      <c r="T264" s="208"/>
      <c r="U264" s="208"/>
    </row>
    <row r="265" spans="1:23" ht="20.100000000000001" customHeight="1">
      <c r="A265" s="203" t="s">
        <v>1029</v>
      </c>
      <c r="B265" s="202"/>
      <c r="C265" s="202"/>
      <c r="D265" s="204"/>
      <c r="E265" s="204"/>
      <c r="F265" s="204"/>
      <c r="G265" s="204"/>
      <c r="H265" s="205"/>
      <c r="I265" s="205"/>
      <c r="J265" s="205"/>
      <c r="K265" s="205"/>
      <c r="L265" s="205"/>
      <c r="M265" s="205"/>
      <c r="N265" s="205"/>
      <c r="O265" s="205"/>
      <c r="P265" s="205"/>
      <c r="Q265" s="205"/>
      <c r="R265" s="205"/>
      <c r="S265" s="205"/>
      <c r="T265" s="205"/>
      <c r="U265" s="205"/>
    </row>
    <row r="266" spans="1:23" ht="20.100000000000001" customHeight="1">
      <c r="A266" s="202"/>
      <c r="B266" s="202"/>
      <c r="C266" s="209" t="s">
        <v>704</v>
      </c>
      <c r="D266" s="1684" t="s">
        <v>668</v>
      </c>
      <c r="E266" s="1684"/>
      <c r="F266" s="1684"/>
      <c r="G266" s="1697" t="s">
        <v>680</v>
      </c>
      <c r="H266" s="1698"/>
      <c r="I266" s="1698"/>
      <c r="J266" s="1698"/>
      <c r="K266" s="1698"/>
      <c r="L266" s="1698"/>
      <c r="M266" s="1698"/>
      <c r="N266" s="1698"/>
      <c r="O266" s="1698"/>
      <c r="P266" s="1698"/>
      <c r="Q266" s="1698"/>
      <c r="R266" s="1698"/>
      <c r="S266" s="1698"/>
      <c r="T266" s="1698"/>
      <c r="U266" s="1699"/>
    </row>
    <row r="267" spans="1:23" ht="20.100000000000001" customHeight="1">
      <c r="A267" s="202"/>
      <c r="B267" s="206"/>
      <c r="C267" s="210" t="s">
        <v>699</v>
      </c>
      <c r="D267" s="1728"/>
      <c r="E267" s="1728"/>
      <c r="F267" s="1728"/>
      <c r="G267" s="1729"/>
      <c r="H267" s="1730"/>
      <c r="I267" s="1730"/>
      <c r="J267" s="639"/>
      <c r="K267" s="1730"/>
      <c r="L267" s="1730"/>
      <c r="M267" s="1730"/>
      <c r="N267" s="639"/>
      <c r="O267" s="1730"/>
      <c r="P267" s="1730"/>
      <c r="Q267" s="1730"/>
      <c r="R267" s="644"/>
      <c r="S267" s="1730"/>
      <c r="T267" s="1730"/>
      <c r="U267" s="1731"/>
      <c r="W267" s="127"/>
    </row>
    <row r="268" spans="1:23" ht="20.100000000000001" customHeight="1">
      <c r="A268" s="202"/>
      <c r="B268" s="206"/>
      <c r="C268" s="210" t="s">
        <v>700</v>
      </c>
      <c r="D268" s="1728"/>
      <c r="E268" s="1728"/>
      <c r="F268" s="1728"/>
      <c r="G268" s="1729"/>
      <c r="H268" s="1730"/>
      <c r="I268" s="1730"/>
      <c r="J268" s="639"/>
      <c r="K268" s="1730"/>
      <c r="L268" s="1730"/>
      <c r="M268" s="1730"/>
      <c r="N268" s="639"/>
      <c r="O268" s="1730"/>
      <c r="P268" s="1730"/>
      <c r="Q268" s="1730"/>
      <c r="R268" s="644"/>
      <c r="S268" s="1730"/>
      <c r="T268" s="1730"/>
      <c r="U268" s="1731"/>
      <c r="W268" s="127"/>
    </row>
    <row r="269" spans="1:23" ht="20.100000000000001" customHeight="1">
      <c r="A269" s="202"/>
      <c r="B269" s="206"/>
      <c r="C269" s="210" t="s">
        <v>701</v>
      </c>
      <c r="D269" s="1728"/>
      <c r="E269" s="1728"/>
      <c r="F269" s="1728"/>
      <c r="G269" s="1729"/>
      <c r="H269" s="1730"/>
      <c r="I269" s="1730"/>
      <c r="J269" s="639"/>
      <c r="K269" s="1730"/>
      <c r="L269" s="1730"/>
      <c r="M269" s="1730"/>
      <c r="N269" s="639"/>
      <c r="O269" s="1730"/>
      <c r="P269" s="1730"/>
      <c r="Q269" s="1730"/>
      <c r="R269" s="644"/>
      <c r="S269" s="1730"/>
      <c r="T269" s="1730"/>
      <c r="U269" s="1731"/>
      <c r="W269" s="127"/>
    </row>
    <row r="270" spans="1:23" ht="20.100000000000001" customHeight="1">
      <c r="A270" s="202"/>
      <c r="B270" s="206"/>
      <c r="C270" s="210" t="s">
        <v>702</v>
      </c>
      <c r="D270" s="1728"/>
      <c r="E270" s="1728"/>
      <c r="F270" s="1728"/>
      <c r="G270" s="1729"/>
      <c r="H270" s="1730"/>
      <c r="I270" s="1730"/>
      <c r="J270" s="639"/>
      <c r="K270" s="1730"/>
      <c r="L270" s="1730"/>
      <c r="M270" s="1730"/>
      <c r="N270" s="644"/>
      <c r="O270" s="1730"/>
      <c r="P270" s="1730"/>
      <c r="Q270" s="1730"/>
      <c r="R270" s="644"/>
      <c r="S270" s="1730"/>
      <c r="T270" s="1730"/>
      <c r="U270" s="1731"/>
      <c r="W270" s="127"/>
    </row>
    <row r="271" spans="1:23" ht="20.100000000000001" customHeight="1" thickBot="1">
      <c r="A271" s="202"/>
      <c r="B271" s="206"/>
      <c r="C271" s="210" t="s">
        <v>703</v>
      </c>
      <c r="D271" s="1749"/>
      <c r="E271" s="1749"/>
      <c r="F271" s="1749"/>
      <c r="G271" s="1729"/>
      <c r="H271" s="1730"/>
      <c r="I271" s="1730"/>
      <c r="J271" s="639"/>
      <c r="K271" s="1730"/>
      <c r="L271" s="1730"/>
      <c r="M271" s="1730"/>
      <c r="N271" s="639"/>
      <c r="O271" s="1730"/>
      <c r="P271" s="1730"/>
      <c r="Q271" s="1730"/>
      <c r="R271" s="644"/>
      <c r="S271" s="1730"/>
      <c r="T271" s="1730"/>
      <c r="U271" s="1731"/>
      <c r="W271" s="127"/>
    </row>
    <row r="272" spans="1:23" ht="20.100000000000001" customHeight="1" thickTop="1">
      <c r="A272" s="202"/>
      <c r="B272" s="206"/>
      <c r="C272" s="211" t="s">
        <v>682</v>
      </c>
      <c r="D272" s="1737">
        <f>SUM(D267:F271)</f>
        <v>0</v>
      </c>
      <c r="E272" s="1737"/>
      <c r="F272" s="1737"/>
      <c r="G272" s="1701"/>
      <c r="H272" s="1702"/>
      <c r="I272" s="1702"/>
      <c r="J272" s="1702"/>
      <c r="K272" s="1702"/>
      <c r="L272" s="1702"/>
      <c r="M272" s="1702"/>
      <c r="N272" s="1702"/>
      <c r="O272" s="1702"/>
      <c r="P272" s="1702"/>
      <c r="Q272" s="1702"/>
      <c r="R272" s="1702"/>
      <c r="S272" s="1702"/>
      <c r="T272" s="1702"/>
      <c r="U272" s="1738"/>
      <c r="W272" s="127"/>
    </row>
    <row r="273" spans="1:23" ht="20.100000000000001" customHeight="1">
      <c r="A273" s="202"/>
      <c r="B273" s="206"/>
      <c r="C273" s="1707" t="s">
        <v>705</v>
      </c>
      <c r="D273" s="1708"/>
      <c r="E273" s="1708"/>
      <c r="F273" s="1708"/>
      <c r="G273" s="1708"/>
      <c r="H273" s="1708"/>
      <c r="I273" s="1708"/>
      <c r="J273" s="1708"/>
      <c r="K273" s="1708"/>
      <c r="L273" s="1708"/>
      <c r="M273" s="1708"/>
      <c r="N273" s="1708"/>
      <c r="O273" s="1708"/>
      <c r="P273" s="1708"/>
      <c r="Q273" s="1708"/>
      <c r="R273" s="1708"/>
      <c r="S273" s="1708"/>
      <c r="T273" s="1708"/>
      <c r="U273" s="1709"/>
      <c r="W273" s="127"/>
    </row>
    <row r="274" spans="1:23" ht="20.100000000000001" customHeight="1">
      <c r="A274" s="202"/>
      <c r="B274" s="206"/>
      <c r="C274" s="257"/>
      <c r="D274" s="1739" t="s">
        <v>706</v>
      </c>
      <c r="E274" s="1740"/>
      <c r="F274" s="1740"/>
      <c r="G274" s="1740"/>
      <c r="H274" s="1740"/>
      <c r="I274" s="1740"/>
      <c r="J274" s="1740"/>
      <c r="K274" s="1740"/>
      <c r="L274" s="1740"/>
      <c r="M274" s="1740"/>
      <c r="N274" s="1740"/>
      <c r="O274" s="1740"/>
      <c r="P274" s="1740"/>
      <c r="Q274" s="1740"/>
      <c r="R274" s="1741" t="s">
        <v>707</v>
      </c>
      <c r="S274" s="1742"/>
      <c r="T274" s="1742"/>
      <c r="U274" s="1743"/>
      <c r="W274" s="127"/>
    </row>
    <row r="275" spans="1:23" ht="20.100000000000001" customHeight="1">
      <c r="A275" s="202"/>
      <c r="B275" s="206"/>
      <c r="C275" s="212" t="s">
        <v>699</v>
      </c>
      <c r="D275" s="1744"/>
      <c r="E275" s="1745"/>
      <c r="F275" s="1745"/>
      <c r="G275" s="1745"/>
      <c r="H275" s="1745"/>
      <c r="I275" s="1745"/>
      <c r="J275" s="1745"/>
      <c r="K275" s="1745"/>
      <c r="L275" s="1745"/>
      <c r="M275" s="1745"/>
      <c r="N275" s="1745"/>
      <c r="O275" s="1745"/>
      <c r="P275" s="1745"/>
      <c r="Q275" s="1745"/>
      <c r="R275" s="1746"/>
      <c r="S275" s="1747"/>
      <c r="T275" s="1747"/>
      <c r="U275" s="1748"/>
      <c r="W275" s="127"/>
    </row>
    <row r="276" spans="1:23" ht="20.100000000000001" customHeight="1">
      <c r="A276" s="202"/>
      <c r="B276" s="206"/>
      <c r="C276" s="213" t="s">
        <v>700</v>
      </c>
      <c r="D276" s="1732"/>
      <c r="E276" s="1733"/>
      <c r="F276" s="1733"/>
      <c r="G276" s="1733"/>
      <c r="H276" s="1733"/>
      <c r="I276" s="1733"/>
      <c r="J276" s="1733"/>
      <c r="K276" s="1733"/>
      <c r="L276" s="1733"/>
      <c r="M276" s="1733"/>
      <c r="N276" s="1733"/>
      <c r="O276" s="1733"/>
      <c r="P276" s="1733"/>
      <c r="Q276" s="1733"/>
      <c r="R276" s="1734"/>
      <c r="S276" s="1735"/>
      <c r="T276" s="1735"/>
      <c r="U276" s="1736"/>
      <c r="W276" s="127"/>
    </row>
    <row r="277" spans="1:23" ht="20.100000000000001" customHeight="1">
      <c r="A277" s="202"/>
      <c r="B277" s="206"/>
      <c r="C277" s="213" t="s">
        <v>701</v>
      </c>
      <c r="D277" s="1732"/>
      <c r="E277" s="1733"/>
      <c r="F277" s="1733"/>
      <c r="G277" s="1733"/>
      <c r="H277" s="1733"/>
      <c r="I277" s="1733"/>
      <c r="J277" s="1733"/>
      <c r="K277" s="1733"/>
      <c r="L277" s="1733"/>
      <c r="M277" s="1733"/>
      <c r="N277" s="1733"/>
      <c r="O277" s="1733"/>
      <c r="P277" s="1733"/>
      <c r="Q277" s="1733"/>
      <c r="R277" s="1734"/>
      <c r="S277" s="1735"/>
      <c r="T277" s="1735"/>
      <c r="U277" s="1736"/>
      <c r="W277" s="127"/>
    </row>
    <row r="278" spans="1:23" ht="20.100000000000001" customHeight="1">
      <c r="A278" s="202"/>
      <c r="B278" s="206"/>
      <c r="C278" s="213" t="s">
        <v>702</v>
      </c>
      <c r="D278" s="1732"/>
      <c r="E278" s="1733"/>
      <c r="F278" s="1733"/>
      <c r="G278" s="1733"/>
      <c r="H278" s="1733"/>
      <c r="I278" s="1733"/>
      <c r="J278" s="1733"/>
      <c r="K278" s="1733"/>
      <c r="L278" s="1733"/>
      <c r="M278" s="1733"/>
      <c r="N278" s="1733"/>
      <c r="O278" s="1733"/>
      <c r="P278" s="1733"/>
      <c r="Q278" s="1733"/>
      <c r="R278" s="1734"/>
      <c r="S278" s="1735"/>
      <c r="T278" s="1735"/>
      <c r="U278" s="1736"/>
      <c r="W278" s="127"/>
    </row>
    <row r="279" spans="1:23" ht="20.100000000000001" customHeight="1">
      <c r="A279" s="202"/>
      <c r="B279" s="206"/>
      <c r="C279" s="214" t="s">
        <v>703</v>
      </c>
      <c r="D279" s="1713"/>
      <c r="E279" s="1714"/>
      <c r="F279" s="1714"/>
      <c r="G279" s="1714"/>
      <c r="H279" s="1714"/>
      <c r="I279" s="1714"/>
      <c r="J279" s="1714"/>
      <c r="K279" s="1714"/>
      <c r="L279" s="1714"/>
      <c r="M279" s="1714"/>
      <c r="N279" s="1714"/>
      <c r="O279" s="1714"/>
      <c r="P279" s="1714"/>
      <c r="Q279" s="1714"/>
      <c r="R279" s="1750"/>
      <c r="S279" s="1751"/>
      <c r="T279" s="1751"/>
      <c r="U279" s="1752"/>
      <c r="W279" s="127"/>
    </row>
    <row r="280" spans="1:23" ht="5.0999999999999996" customHeight="1">
      <c r="A280" s="202"/>
      <c r="B280" s="206"/>
      <c r="C280" s="204"/>
      <c r="D280" s="204"/>
      <c r="E280" s="207"/>
      <c r="F280" s="205"/>
      <c r="G280" s="205"/>
      <c r="H280" s="205"/>
      <c r="I280" s="205"/>
      <c r="J280" s="205"/>
      <c r="K280" s="208"/>
      <c r="L280" s="208"/>
      <c r="M280" s="208"/>
      <c r="N280" s="208"/>
      <c r="O280" s="208"/>
      <c r="P280" s="208"/>
      <c r="Q280" s="208"/>
      <c r="R280" s="208"/>
      <c r="S280" s="208"/>
      <c r="T280" s="208"/>
      <c r="U280" s="208"/>
    </row>
    <row r="281" spans="1:23" ht="21" customHeight="1">
      <c r="A281" s="13"/>
      <c r="B281" s="6"/>
      <c r="C281" s="6"/>
      <c r="D281" s="6"/>
      <c r="E281" s="6"/>
      <c r="F281" s="12"/>
      <c r="G281" s="12"/>
      <c r="H281" s="12"/>
      <c r="I281" s="12"/>
      <c r="J281" s="12"/>
      <c r="K281" s="12"/>
      <c r="L281" s="12"/>
      <c r="M281" s="12"/>
      <c r="N281" s="12"/>
      <c r="O281" s="12"/>
      <c r="P281" s="12"/>
      <c r="Q281" s="1454" t="s">
        <v>121</v>
      </c>
      <c r="R281" s="1454"/>
      <c r="S281" s="1454"/>
      <c r="T281" s="1454"/>
      <c r="U281" s="1454"/>
    </row>
    <row r="282" spans="1:23" ht="15.75">
      <c r="A282" s="1375" t="s">
        <v>457</v>
      </c>
      <c r="B282" s="1375"/>
      <c r="C282" s="1375"/>
      <c r="D282" s="1375"/>
      <c r="E282" s="1375"/>
      <c r="F282" s="1375"/>
      <c r="G282" s="1375"/>
      <c r="H282" s="1375"/>
      <c r="I282" s="1375"/>
      <c r="J282" s="1375"/>
      <c r="K282" s="1375"/>
      <c r="L282" s="1375"/>
      <c r="M282" s="1375"/>
      <c r="N282" s="1375"/>
      <c r="O282" s="1375"/>
      <c r="P282" s="1375"/>
      <c r="Q282" s="1375"/>
      <c r="R282" s="1375"/>
      <c r="S282" s="1375"/>
      <c r="T282" s="1375"/>
      <c r="U282" s="1375"/>
    </row>
    <row r="283" spans="1:23" ht="27" customHeight="1">
      <c r="A283" s="1461" t="s">
        <v>335</v>
      </c>
      <c r="B283" s="1461"/>
      <c r="C283" s="1461"/>
      <c r="D283" s="5"/>
      <c r="E283" s="5"/>
      <c r="F283" s="5"/>
      <c r="G283" s="5"/>
      <c r="H283" s="5"/>
      <c r="I283" s="5"/>
      <c r="J283" s="5"/>
      <c r="K283" s="5"/>
      <c r="L283" s="5"/>
      <c r="M283" s="5"/>
      <c r="N283" s="5"/>
      <c r="O283" s="5"/>
      <c r="P283" s="5"/>
      <c r="Q283" s="5"/>
      <c r="R283" s="5"/>
      <c r="S283" s="5"/>
      <c r="T283" s="5"/>
      <c r="U283" s="5"/>
    </row>
    <row r="284" spans="1:23" ht="5.0999999999999996" customHeight="1">
      <c r="A284" s="202"/>
      <c r="B284" s="206"/>
      <c r="C284" s="204"/>
      <c r="D284" s="204"/>
      <c r="E284" s="207"/>
      <c r="F284" s="205"/>
      <c r="G284" s="205"/>
      <c r="H284" s="205"/>
      <c r="I284" s="205"/>
      <c r="J284" s="205"/>
      <c r="K284" s="208"/>
      <c r="L284" s="208"/>
      <c r="M284" s="208"/>
      <c r="N284" s="208"/>
      <c r="O284" s="208"/>
      <c r="P284" s="208"/>
      <c r="Q284" s="208"/>
      <c r="R284" s="208"/>
      <c r="S284" s="208"/>
      <c r="T284" s="208"/>
      <c r="U284" s="208"/>
    </row>
    <row r="285" spans="1:23" ht="20.100000000000001" customHeight="1">
      <c r="A285" s="198" t="s">
        <v>712</v>
      </c>
      <c r="B285" s="123"/>
      <c r="C285" s="123"/>
      <c r="D285" s="123"/>
      <c r="E285" s="199"/>
      <c r="F285" s="200"/>
      <c r="G285" s="200"/>
      <c r="H285" s="200"/>
      <c r="I285" s="200"/>
      <c r="J285" s="200"/>
      <c r="K285" s="201"/>
      <c r="L285" s="201"/>
      <c r="M285" s="201"/>
      <c r="N285" s="201"/>
      <c r="O285" s="201"/>
      <c r="P285" s="201"/>
      <c r="Q285" s="201"/>
      <c r="R285" s="201"/>
      <c r="S285" s="201"/>
      <c r="T285" s="201"/>
      <c r="U285" s="201"/>
    </row>
    <row r="286" spans="1:23" ht="20.100000000000001" customHeight="1">
      <c r="A286" s="203" t="s">
        <v>1027</v>
      </c>
      <c r="B286" s="202"/>
      <c r="C286" s="202"/>
      <c r="D286" s="204"/>
      <c r="E286" s="204"/>
      <c r="F286" s="204"/>
      <c r="G286" s="204"/>
      <c r="H286" s="205"/>
      <c r="I286" s="205"/>
      <c r="J286" s="205"/>
      <c r="K286" s="205"/>
      <c r="L286" s="205"/>
      <c r="M286" s="205"/>
      <c r="N286" s="205"/>
      <c r="O286" s="205"/>
      <c r="P286" s="205"/>
      <c r="Q286" s="205"/>
      <c r="R286" s="205"/>
      <c r="S286" s="205"/>
      <c r="T286" s="205"/>
      <c r="U286" s="205"/>
    </row>
    <row r="287" spans="1:23" ht="39.950000000000003" customHeight="1">
      <c r="A287" s="202"/>
      <c r="B287" s="206"/>
      <c r="C287" s="1685" t="s">
        <v>690</v>
      </c>
      <c r="D287" s="1685"/>
      <c r="E287" s="1685"/>
      <c r="F287" s="1685" t="s">
        <v>668</v>
      </c>
      <c r="G287" s="1685"/>
      <c r="H287" s="1685"/>
      <c r="I287" s="1685"/>
      <c r="J287" s="1724" t="s">
        <v>681</v>
      </c>
      <c r="K287" s="1724"/>
      <c r="L287" s="1724"/>
      <c r="M287" s="1724"/>
      <c r="N287" s="1724"/>
      <c r="O287" s="1724"/>
      <c r="P287" s="1724"/>
      <c r="Q287" s="1724"/>
      <c r="R287" s="1725" t="s">
        <v>691</v>
      </c>
      <c r="S287" s="1725"/>
      <c r="T287" s="1725"/>
      <c r="U287" s="1725"/>
    </row>
    <row r="288" spans="1:23" ht="20.100000000000001" customHeight="1">
      <c r="A288" s="202"/>
      <c r="B288" s="206"/>
      <c r="C288" s="1689"/>
      <c r="D288" s="1689"/>
      <c r="E288" s="1689"/>
      <c r="F288" s="1688"/>
      <c r="G288" s="1688"/>
      <c r="H288" s="1688"/>
      <c r="I288" s="1688"/>
      <c r="J288" s="1722"/>
      <c r="K288" s="1722"/>
      <c r="L288" s="1722"/>
      <c r="M288" s="1722"/>
      <c r="N288" s="1722"/>
      <c r="O288" s="1722"/>
      <c r="P288" s="1722"/>
      <c r="Q288" s="1722"/>
      <c r="R288" s="1723"/>
      <c r="S288" s="1723"/>
      <c r="T288" s="1723"/>
      <c r="U288" s="1723"/>
    </row>
    <row r="289" spans="1:21" ht="20.100000000000001" customHeight="1">
      <c r="A289" s="202"/>
      <c r="B289" s="206"/>
      <c r="C289" s="1689"/>
      <c r="D289" s="1689"/>
      <c r="E289" s="1689"/>
      <c r="F289" s="1688"/>
      <c r="G289" s="1688"/>
      <c r="H289" s="1688"/>
      <c r="I289" s="1688"/>
      <c r="J289" s="1722"/>
      <c r="K289" s="1722"/>
      <c r="L289" s="1722"/>
      <c r="M289" s="1722"/>
      <c r="N289" s="1722"/>
      <c r="O289" s="1722"/>
      <c r="P289" s="1722"/>
      <c r="Q289" s="1722"/>
      <c r="R289" s="1723"/>
      <c r="S289" s="1723"/>
      <c r="T289" s="1723"/>
      <c r="U289" s="1723"/>
    </row>
    <row r="290" spans="1:21" ht="20.100000000000001" customHeight="1">
      <c r="A290" s="202"/>
      <c r="B290" s="206"/>
      <c r="C290" s="1689"/>
      <c r="D290" s="1689"/>
      <c r="E290" s="1689"/>
      <c r="F290" s="1688"/>
      <c r="G290" s="1688"/>
      <c r="H290" s="1688"/>
      <c r="I290" s="1688"/>
      <c r="J290" s="1722"/>
      <c r="K290" s="1722"/>
      <c r="L290" s="1722"/>
      <c r="M290" s="1722"/>
      <c r="N290" s="1722"/>
      <c r="O290" s="1722"/>
      <c r="P290" s="1722"/>
      <c r="Q290" s="1722"/>
      <c r="R290" s="1723"/>
      <c r="S290" s="1723"/>
      <c r="T290" s="1723"/>
      <c r="U290" s="1723"/>
    </row>
    <row r="291" spans="1:21" ht="20.100000000000001" customHeight="1">
      <c r="A291" s="202"/>
      <c r="B291" s="206"/>
      <c r="C291" s="1689"/>
      <c r="D291" s="1689"/>
      <c r="E291" s="1689"/>
      <c r="F291" s="1688"/>
      <c r="G291" s="1688"/>
      <c r="H291" s="1688"/>
      <c r="I291" s="1688"/>
      <c r="J291" s="1722"/>
      <c r="K291" s="1722"/>
      <c r="L291" s="1722"/>
      <c r="M291" s="1722"/>
      <c r="N291" s="1722"/>
      <c r="O291" s="1722"/>
      <c r="P291" s="1722"/>
      <c r="Q291" s="1722"/>
      <c r="R291" s="1723"/>
      <c r="S291" s="1723"/>
      <c r="T291" s="1723"/>
      <c r="U291" s="1723"/>
    </row>
    <row r="292" spans="1:21" ht="20.100000000000001" customHeight="1">
      <c r="A292" s="202"/>
      <c r="B292" s="206"/>
      <c r="C292" s="1689"/>
      <c r="D292" s="1689"/>
      <c r="E292" s="1689"/>
      <c r="F292" s="1688"/>
      <c r="G292" s="1688"/>
      <c r="H292" s="1688"/>
      <c r="I292" s="1688"/>
      <c r="J292" s="1722"/>
      <c r="K292" s="1722"/>
      <c r="L292" s="1722"/>
      <c r="M292" s="1722"/>
      <c r="N292" s="1722"/>
      <c r="O292" s="1722"/>
      <c r="P292" s="1722"/>
      <c r="Q292" s="1722"/>
      <c r="R292" s="1723"/>
      <c r="S292" s="1723"/>
      <c r="T292" s="1723"/>
      <c r="U292" s="1723"/>
    </row>
    <row r="293" spans="1:21" ht="20.100000000000001" customHeight="1">
      <c r="A293" s="202"/>
      <c r="B293" s="206"/>
      <c r="C293" s="1689"/>
      <c r="D293" s="1689"/>
      <c r="E293" s="1689"/>
      <c r="F293" s="1688"/>
      <c r="G293" s="1688"/>
      <c r="H293" s="1688"/>
      <c r="I293" s="1688"/>
      <c r="J293" s="1722"/>
      <c r="K293" s="1722"/>
      <c r="L293" s="1722"/>
      <c r="M293" s="1722"/>
      <c r="N293" s="1722"/>
      <c r="O293" s="1722"/>
      <c r="P293" s="1722"/>
      <c r="Q293" s="1722"/>
      <c r="R293" s="1723"/>
      <c r="S293" s="1723"/>
      <c r="T293" s="1723"/>
      <c r="U293" s="1723"/>
    </row>
    <row r="294" spans="1:21" ht="20.100000000000001" customHeight="1">
      <c r="A294" s="202"/>
      <c r="B294" s="206"/>
      <c r="C294" s="1689"/>
      <c r="D294" s="1689"/>
      <c r="E294" s="1689"/>
      <c r="F294" s="1688"/>
      <c r="G294" s="1688"/>
      <c r="H294" s="1688"/>
      <c r="I294" s="1688"/>
      <c r="J294" s="1722"/>
      <c r="K294" s="1722"/>
      <c r="L294" s="1722"/>
      <c r="M294" s="1722"/>
      <c r="N294" s="1722"/>
      <c r="O294" s="1722"/>
      <c r="P294" s="1722"/>
      <c r="Q294" s="1722"/>
      <c r="R294" s="1723"/>
      <c r="S294" s="1723"/>
      <c r="T294" s="1723"/>
      <c r="U294" s="1723"/>
    </row>
    <row r="295" spans="1:21" ht="20.100000000000001" customHeight="1">
      <c r="A295" s="202"/>
      <c r="B295" s="206"/>
      <c r="C295" s="1689"/>
      <c r="D295" s="1689"/>
      <c r="E295" s="1689"/>
      <c r="F295" s="1688"/>
      <c r="G295" s="1688"/>
      <c r="H295" s="1688"/>
      <c r="I295" s="1688"/>
      <c r="J295" s="1722"/>
      <c r="K295" s="1722"/>
      <c r="L295" s="1722"/>
      <c r="M295" s="1722"/>
      <c r="N295" s="1722"/>
      <c r="O295" s="1722"/>
      <c r="P295" s="1722"/>
      <c r="Q295" s="1722"/>
      <c r="R295" s="1723"/>
      <c r="S295" s="1723"/>
      <c r="T295" s="1723"/>
      <c r="U295" s="1723"/>
    </row>
    <row r="296" spans="1:21" ht="20.100000000000001" customHeight="1">
      <c r="A296" s="202"/>
      <c r="B296" s="206"/>
      <c r="C296" s="1689"/>
      <c r="D296" s="1689"/>
      <c r="E296" s="1689"/>
      <c r="F296" s="1688"/>
      <c r="G296" s="1688"/>
      <c r="H296" s="1688"/>
      <c r="I296" s="1688"/>
      <c r="J296" s="1722"/>
      <c r="K296" s="1722"/>
      <c r="L296" s="1722"/>
      <c r="M296" s="1722"/>
      <c r="N296" s="1722"/>
      <c r="O296" s="1722"/>
      <c r="P296" s="1722"/>
      <c r="Q296" s="1722"/>
      <c r="R296" s="1723"/>
      <c r="S296" s="1723"/>
      <c r="T296" s="1723"/>
      <c r="U296" s="1723"/>
    </row>
    <row r="297" spans="1:21" ht="20.100000000000001" customHeight="1">
      <c r="A297" s="202"/>
      <c r="B297" s="206"/>
      <c r="C297" s="1689"/>
      <c r="D297" s="1689"/>
      <c r="E297" s="1689"/>
      <c r="F297" s="1688"/>
      <c r="G297" s="1688"/>
      <c r="H297" s="1688"/>
      <c r="I297" s="1688"/>
      <c r="J297" s="1722"/>
      <c r="K297" s="1722"/>
      <c r="L297" s="1722"/>
      <c r="M297" s="1722"/>
      <c r="N297" s="1722"/>
      <c r="O297" s="1722"/>
      <c r="P297" s="1722"/>
      <c r="Q297" s="1722"/>
      <c r="R297" s="1723"/>
      <c r="S297" s="1723"/>
      <c r="T297" s="1723"/>
      <c r="U297" s="1723"/>
    </row>
    <row r="298" spans="1:21" ht="20.100000000000001" customHeight="1">
      <c r="A298" s="202"/>
      <c r="B298" s="206"/>
      <c r="C298" s="1689"/>
      <c r="D298" s="1689"/>
      <c r="E298" s="1689"/>
      <c r="F298" s="1688"/>
      <c r="G298" s="1688"/>
      <c r="H298" s="1688"/>
      <c r="I298" s="1688"/>
      <c r="J298" s="1722"/>
      <c r="K298" s="1722"/>
      <c r="L298" s="1722"/>
      <c r="M298" s="1722"/>
      <c r="N298" s="1722"/>
      <c r="O298" s="1722"/>
      <c r="P298" s="1722"/>
      <c r="Q298" s="1722"/>
      <c r="R298" s="1723"/>
      <c r="S298" s="1723"/>
      <c r="T298" s="1723"/>
      <c r="U298" s="1723"/>
    </row>
    <row r="299" spans="1:21" ht="20.100000000000001" customHeight="1" thickBot="1">
      <c r="A299" s="202"/>
      <c r="B299" s="206"/>
      <c r="C299" s="1689"/>
      <c r="D299" s="1689"/>
      <c r="E299" s="1689"/>
      <c r="F299" s="1695"/>
      <c r="G299" s="1695"/>
      <c r="H299" s="1695"/>
      <c r="I299" s="1695"/>
      <c r="J299" s="1722"/>
      <c r="K299" s="1722"/>
      <c r="L299" s="1722"/>
      <c r="M299" s="1722"/>
      <c r="N299" s="1722"/>
      <c r="O299" s="1722"/>
      <c r="P299" s="1722"/>
      <c r="Q299" s="1722"/>
      <c r="R299" s="1723"/>
      <c r="S299" s="1723"/>
      <c r="T299" s="1723"/>
      <c r="U299" s="1723"/>
    </row>
    <row r="300" spans="1:21" ht="20.100000000000001" customHeight="1" thickTop="1">
      <c r="A300" s="202"/>
      <c r="B300" s="206"/>
      <c r="C300" s="1726" t="s">
        <v>682</v>
      </c>
      <c r="D300" s="1726"/>
      <c r="E300" s="1726"/>
      <c r="F300" s="1691">
        <f>SUM(F288:I299)</f>
        <v>0</v>
      </c>
      <c r="G300" s="1691"/>
      <c r="H300" s="1691"/>
      <c r="I300" s="1691"/>
      <c r="J300" s="1727"/>
      <c r="K300" s="1727"/>
      <c r="L300" s="1727"/>
      <c r="M300" s="1727"/>
      <c r="N300" s="1727"/>
      <c r="O300" s="1727"/>
      <c r="P300" s="1727"/>
      <c r="Q300" s="1727"/>
      <c r="R300" s="1723"/>
      <c r="S300" s="1723"/>
      <c r="T300" s="1723"/>
      <c r="U300" s="1723"/>
    </row>
    <row r="301" spans="1:21" ht="5.0999999999999996" customHeight="1">
      <c r="A301" s="202"/>
      <c r="B301" s="206"/>
      <c r="C301" s="204"/>
      <c r="D301" s="204"/>
      <c r="E301" s="207"/>
      <c r="F301" s="205"/>
      <c r="G301" s="205"/>
      <c r="H301" s="205"/>
      <c r="I301" s="205"/>
      <c r="J301" s="205"/>
      <c r="K301" s="208"/>
      <c r="L301" s="208"/>
      <c r="M301" s="208"/>
      <c r="N301" s="208"/>
      <c r="O301" s="208"/>
      <c r="P301" s="208"/>
      <c r="Q301" s="208"/>
      <c r="R301" s="208"/>
      <c r="S301" s="208"/>
      <c r="T301" s="208"/>
      <c r="U301" s="208"/>
    </row>
    <row r="302" spans="1:21" ht="21" customHeight="1">
      <c r="A302" s="13"/>
      <c r="B302" s="6"/>
      <c r="C302" s="6"/>
      <c r="D302" s="6"/>
      <c r="E302" s="6"/>
      <c r="F302" s="12"/>
      <c r="G302" s="12"/>
      <c r="H302" s="12"/>
      <c r="I302" s="12"/>
      <c r="J302" s="12"/>
      <c r="K302" s="12"/>
      <c r="L302" s="12"/>
      <c r="M302" s="12"/>
      <c r="N302" s="12"/>
      <c r="O302" s="12"/>
      <c r="P302" s="12"/>
      <c r="Q302" s="1454" t="s">
        <v>121</v>
      </c>
      <c r="R302" s="1454"/>
      <c r="S302" s="1454"/>
      <c r="T302" s="1454"/>
      <c r="U302" s="1454"/>
    </row>
    <row r="303" spans="1:21" ht="15.75">
      <c r="A303" s="1375" t="s">
        <v>457</v>
      </c>
      <c r="B303" s="1375"/>
      <c r="C303" s="1375"/>
      <c r="D303" s="1375"/>
      <c r="E303" s="1375"/>
      <c r="F303" s="1375"/>
      <c r="G303" s="1375"/>
      <c r="H303" s="1375"/>
      <c r="I303" s="1375"/>
      <c r="J303" s="1375"/>
      <c r="K303" s="1375"/>
      <c r="L303" s="1375"/>
      <c r="M303" s="1375"/>
      <c r="N303" s="1375"/>
      <c r="O303" s="1375"/>
      <c r="P303" s="1375"/>
      <c r="Q303" s="1375"/>
      <c r="R303" s="1375"/>
      <c r="S303" s="1375"/>
      <c r="T303" s="1375"/>
      <c r="U303" s="1375"/>
    </row>
    <row r="304" spans="1:21" ht="27" customHeight="1">
      <c r="A304" s="1461" t="s">
        <v>335</v>
      </c>
      <c r="B304" s="1461"/>
      <c r="C304" s="1461"/>
      <c r="D304" s="5"/>
      <c r="E304" s="5"/>
      <c r="F304" s="5"/>
      <c r="G304" s="5"/>
      <c r="H304" s="5"/>
      <c r="I304" s="5"/>
      <c r="J304" s="5"/>
      <c r="K304" s="5"/>
      <c r="L304" s="5"/>
      <c r="M304" s="5"/>
      <c r="N304" s="5"/>
      <c r="O304" s="5"/>
      <c r="P304" s="5"/>
      <c r="Q304" s="5"/>
      <c r="R304" s="5"/>
      <c r="S304" s="5"/>
      <c r="T304" s="5"/>
      <c r="U304" s="5"/>
    </row>
    <row r="305" spans="1:21" ht="20.100000000000001" customHeight="1">
      <c r="A305" s="203" t="s">
        <v>1028</v>
      </c>
      <c r="B305" s="202"/>
      <c r="C305" s="202"/>
      <c r="D305" s="204"/>
      <c r="E305" s="204"/>
      <c r="F305" s="204"/>
      <c r="G305" s="204"/>
      <c r="H305" s="205"/>
      <c r="I305" s="205"/>
      <c r="J305" s="205"/>
      <c r="K305" s="205"/>
      <c r="L305" s="205"/>
      <c r="M305" s="205"/>
      <c r="N305" s="205"/>
      <c r="O305" s="205"/>
      <c r="P305" s="205"/>
      <c r="Q305" s="205"/>
      <c r="R305" s="205"/>
      <c r="S305" s="205"/>
      <c r="T305" s="205"/>
      <c r="U305" s="205"/>
    </row>
    <row r="306" spans="1:21" ht="39.950000000000003" customHeight="1">
      <c r="A306" s="202"/>
      <c r="B306" s="206"/>
      <c r="C306" s="1685" t="s">
        <v>690</v>
      </c>
      <c r="D306" s="1685"/>
      <c r="E306" s="1685"/>
      <c r="F306" s="1685" t="s">
        <v>668</v>
      </c>
      <c r="G306" s="1685"/>
      <c r="H306" s="1685"/>
      <c r="I306" s="1685"/>
      <c r="J306" s="1724" t="s">
        <v>681</v>
      </c>
      <c r="K306" s="1724"/>
      <c r="L306" s="1724"/>
      <c r="M306" s="1724"/>
      <c r="N306" s="1724"/>
      <c r="O306" s="1724"/>
      <c r="P306" s="1724"/>
      <c r="Q306" s="1724"/>
      <c r="R306" s="1725" t="s">
        <v>691</v>
      </c>
      <c r="S306" s="1725"/>
      <c r="T306" s="1725"/>
      <c r="U306" s="1725"/>
    </row>
    <row r="307" spans="1:21" ht="20.100000000000001" customHeight="1">
      <c r="A307" s="202"/>
      <c r="B307" s="206"/>
      <c r="C307" s="1689"/>
      <c r="D307" s="1689"/>
      <c r="E307" s="1689"/>
      <c r="F307" s="1688"/>
      <c r="G307" s="1688"/>
      <c r="H307" s="1688"/>
      <c r="I307" s="1688"/>
      <c r="J307" s="1722"/>
      <c r="K307" s="1722"/>
      <c r="L307" s="1722"/>
      <c r="M307" s="1722"/>
      <c r="N307" s="1722"/>
      <c r="O307" s="1722"/>
      <c r="P307" s="1722"/>
      <c r="Q307" s="1722"/>
      <c r="R307" s="1723"/>
      <c r="S307" s="1723"/>
      <c r="T307" s="1723"/>
      <c r="U307" s="1723"/>
    </row>
    <row r="308" spans="1:21" ht="20.100000000000001" customHeight="1">
      <c r="A308" s="202"/>
      <c r="B308" s="206"/>
      <c r="C308" s="1689"/>
      <c r="D308" s="1689"/>
      <c r="E308" s="1689"/>
      <c r="F308" s="1688"/>
      <c r="G308" s="1688"/>
      <c r="H308" s="1688"/>
      <c r="I308" s="1688"/>
      <c r="J308" s="1722"/>
      <c r="K308" s="1722"/>
      <c r="L308" s="1722"/>
      <c r="M308" s="1722"/>
      <c r="N308" s="1722"/>
      <c r="O308" s="1722"/>
      <c r="P308" s="1722"/>
      <c r="Q308" s="1722"/>
      <c r="R308" s="1723"/>
      <c r="S308" s="1723"/>
      <c r="T308" s="1723"/>
      <c r="U308" s="1723"/>
    </row>
    <row r="309" spans="1:21" ht="20.100000000000001" customHeight="1">
      <c r="A309" s="202"/>
      <c r="B309" s="206"/>
      <c r="C309" s="1689"/>
      <c r="D309" s="1689"/>
      <c r="E309" s="1689"/>
      <c r="F309" s="1688"/>
      <c r="G309" s="1688"/>
      <c r="H309" s="1688"/>
      <c r="I309" s="1688"/>
      <c r="J309" s="1722"/>
      <c r="K309" s="1722"/>
      <c r="L309" s="1722"/>
      <c r="M309" s="1722"/>
      <c r="N309" s="1722"/>
      <c r="O309" s="1722"/>
      <c r="P309" s="1722"/>
      <c r="Q309" s="1722"/>
      <c r="R309" s="1723"/>
      <c r="S309" s="1723"/>
      <c r="T309" s="1723"/>
      <c r="U309" s="1723"/>
    </row>
    <row r="310" spans="1:21" ht="20.100000000000001" customHeight="1">
      <c r="A310" s="202"/>
      <c r="B310" s="206"/>
      <c r="C310" s="1689"/>
      <c r="D310" s="1689"/>
      <c r="E310" s="1689"/>
      <c r="F310" s="1688"/>
      <c r="G310" s="1688"/>
      <c r="H310" s="1688"/>
      <c r="I310" s="1688"/>
      <c r="J310" s="1722"/>
      <c r="K310" s="1722"/>
      <c r="L310" s="1722"/>
      <c r="M310" s="1722"/>
      <c r="N310" s="1722"/>
      <c r="O310" s="1722"/>
      <c r="P310" s="1722"/>
      <c r="Q310" s="1722"/>
      <c r="R310" s="1723"/>
      <c r="S310" s="1723"/>
      <c r="T310" s="1723"/>
      <c r="U310" s="1723"/>
    </row>
    <row r="311" spans="1:21" ht="20.100000000000001" customHeight="1">
      <c r="A311" s="202"/>
      <c r="B311" s="206"/>
      <c r="C311" s="1689"/>
      <c r="D311" s="1689"/>
      <c r="E311" s="1689"/>
      <c r="F311" s="1688"/>
      <c r="G311" s="1688"/>
      <c r="H311" s="1688"/>
      <c r="I311" s="1688"/>
      <c r="J311" s="1722"/>
      <c r="K311" s="1722"/>
      <c r="L311" s="1722"/>
      <c r="M311" s="1722"/>
      <c r="N311" s="1722"/>
      <c r="O311" s="1722"/>
      <c r="P311" s="1722"/>
      <c r="Q311" s="1722"/>
      <c r="R311" s="1723"/>
      <c r="S311" s="1723"/>
      <c r="T311" s="1723"/>
      <c r="U311" s="1723"/>
    </row>
    <row r="312" spans="1:21" ht="20.100000000000001" customHeight="1">
      <c r="A312" s="202"/>
      <c r="B312" s="206"/>
      <c r="C312" s="1689"/>
      <c r="D312" s="1689"/>
      <c r="E312" s="1689"/>
      <c r="F312" s="1688"/>
      <c r="G312" s="1688"/>
      <c r="H312" s="1688"/>
      <c r="I312" s="1688"/>
      <c r="J312" s="1722"/>
      <c r="K312" s="1722"/>
      <c r="L312" s="1722"/>
      <c r="M312" s="1722"/>
      <c r="N312" s="1722"/>
      <c r="O312" s="1722"/>
      <c r="P312" s="1722"/>
      <c r="Q312" s="1722"/>
      <c r="R312" s="1723"/>
      <c r="S312" s="1723"/>
      <c r="T312" s="1723"/>
      <c r="U312" s="1723"/>
    </row>
    <row r="313" spans="1:21" ht="20.100000000000001" customHeight="1">
      <c r="A313" s="202"/>
      <c r="B313" s="206"/>
      <c r="C313" s="1689"/>
      <c r="D313" s="1689"/>
      <c r="E313" s="1689"/>
      <c r="F313" s="1688"/>
      <c r="G313" s="1688"/>
      <c r="H313" s="1688"/>
      <c r="I313" s="1688"/>
      <c r="J313" s="1722"/>
      <c r="K313" s="1722"/>
      <c r="L313" s="1722"/>
      <c r="M313" s="1722"/>
      <c r="N313" s="1722"/>
      <c r="O313" s="1722"/>
      <c r="P313" s="1722"/>
      <c r="Q313" s="1722"/>
      <c r="R313" s="1723"/>
      <c r="S313" s="1723"/>
      <c r="T313" s="1723"/>
      <c r="U313" s="1723"/>
    </row>
    <row r="314" spans="1:21" ht="20.100000000000001" customHeight="1">
      <c r="A314" s="202"/>
      <c r="B314" s="206"/>
      <c r="C314" s="1689"/>
      <c r="D314" s="1689"/>
      <c r="E314" s="1689"/>
      <c r="F314" s="1688"/>
      <c r="G314" s="1688"/>
      <c r="H314" s="1688"/>
      <c r="I314" s="1688"/>
      <c r="J314" s="1722"/>
      <c r="K314" s="1722"/>
      <c r="L314" s="1722"/>
      <c r="M314" s="1722"/>
      <c r="N314" s="1722"/>
      <c r="O314" s="1722"/>
      <c r="P314" s="1722"/>
      <c r="Q314" s="1722"/>
      <c r="R314" s="1723"/>
      <c r="S314" s="1723"/>
      <c r="T314" s="1723"/>
      <c r="U314" s="1723"/>
    </row>
    <row r="315" spans="1:21" ht="20.100000000000001" customHeight="1">
      <c r="A315" s="202"/>
      <c r="B315" s="206"/>
      <c r="C315" s="1689"/>
      <c r="D315" s="1689"/>
      <c r="E315" s="1689"/>
      <c r="F315" s="1688"/>
      <c r="G315" s="1688"/>
      <c r="H315" s="1688"/>
      <c r="I315" s="1688"/>
      <c r="J315" s="1722"/>
      <c r="K315" s="1722"/>
      <c r="L315" s="1722"/>
      <c r="M315" s="1722"/>
      <c r="N315" s="1722"/>
      <c r="O315" s="1722"/>
      <c r="P315" s="1722"/>
      <c r="Q315" s="1722"/>
      <c r="R315" s="1723"/>
      <c r="S315" s="1723"/>
      <c r="T315" s="1723"/>
      <c r="U315" s="1723"/>
    </row>
    <row r="316" spans="1:21" ht="20.100000000000001" customHeight="1">
      <c r="A316" s="202"/>
      <c r="B316" s="206"/>
      <c r="C316" s="1689"/>
      <c r="D316" s="1689"/>
      <c r="E316" s="1689"/>
      <c r="F316" s="1688"/>
      <c r="G316" s="1688"/>
      <c r="H316" s="1688"/>
      <c r="I316" s="1688"/>
      <c r="J316" s="1722"/>
      <c r="K316" s="1722"/>
      <c r="L316" s="1722"/>
      <c r="M316" s="1722"/>
      <c r="N316" s="1722"/>
      <c r="O316" s="1722"/>
      <c r="P316" s="1722"/>
      <c r="Q316" s="1722"/>
      <c r="R316" s="1723"/>
      <c r="S316" s="1723"/>
      <c r="T316" s="1723"/>
      <c r="U316" s="1723"/>
    </row>
    <row r="317" spans="1:21" ht="20.100000000000001" customHeight="1">
      <c r="A317" s="202"/>
      <c r="B317" s="206"/>
      <c r="C317" s="1689"/>
      <c r="D317" s="1689"/>
      <c r="E317" s="1689"/>
      <c r="F317" s="1688"/>
      <c r="G317" s="1688"/>
      <c r="H317" s="1688"/>
      <c r="I317" s="1688"/>
      <c r="J317" s="1722"/>
      <c r="K317" s="1722"/>
      <c r="L317" s="1722"/>
      <c r="M317" s="1722"/>
      <c r="N317" s="1722"/>
      <c r="O317" s="1722"/>
      <c r="P317" s="1722"/>
      <c r="Q317" s="1722"/>
      <c r="R317" s="1723"/>
      <c r="S317" s="1723"/>
      <c r="T317" s="1723"/>
      <c r="U317" s="1723"/>
    </row>
    <row r="318" spans="1:21" ht="20.100000000000001" customHeight="1" thickBot="1">
      <c r="A318" s="202"/>
      <c r="B318" s="206"/>
      <c r="C318" s="1689"/>
      <c r="D318" s="1689"/>
      <c r="E318" s="1689"/>
      <c r="F318" s="1695"/>
      <c r="G318" s="1695"/>
      <c r="H318" s="1695"/>
      <c r="I318" s="1695"/>
      <c r="J318" s="1722"/>
      <c r="K318" s="1722"/>
      <c r="L318" s="1722"/>
      <c r="M318" s="1722"/>
      <c r="N318" s="1722"/>
      <c r="O318" s="1722"/>
      <c r="P318" s="1722"/>
      <c r="Q318" s="1722"/>
      <c r="R318" s="1723"/>
      <c r="S318" s="1723"/>
      <c r="T318" s="1723"/>
      <c r="U318" s="1723"/>
    </row>
    <row r="319" spans="1:21" ht="20.100000000000001" customHeight="1" thickTop="1">
      <c r="A319" s="202"/>
      <c r="B319" s="206"/>
      <c r="C319" s="1726" t="s">
        <v>682</v>
      </c>
      <c r="D319" s="1726"/>
      <c r="E319" s="1726"/>
      <c r="F319" s="1691">
        <f>SUM(F307:I318)</f>
        <v>0</v>
      </c>
      <c r="G319" s="1691"/>
      <c r="H319" s="1691"/>
      <c r="I319" s="1691"/>
      <c r="J319" s="1727"/>
      <c r="K319" s="1727"/>
      <c r="L319" s="1727"/>
      <c r="M319" s="1727"/>
      <c r="N319" s="1727"/>
      <c r="O319" s="1727"/>
      <c r="P319" s="1727"/>
      <c r="Q319" s="1727"/>
      <c r="R319" s="1723"/>
      <c r="S319" s="1723"/>
      <c r="T319" s="1723"/>
      <c r="U319" s="1723"/>
    </row>
    <row r="320" spans="1:21" ht="5.0999999999999996" customHeight="1">
      <c r="A320" s="202"/>
      <c r="B320" s="206"/>
      <c r="C320" s="204"/>
      <c r="D320" s="204"/>
      <c r="E320" s="207"/>
      <c r="F320" s="205"/>
      <c r="G320" s="205"/>
      <c r="H320" s="205"/>
      <c r="I320" s="205"/>
      <c r="J320" s="205"/>
      <c r="K320" s="208"/>
      <c r="L320" s="208"/>
      <c r="M320" s="208"/>
      <c r="N320" s="208"/>
      <c r="O320" s="208"/>
      <c r="P320" s="208"/>
      <c r="Q320" s="208"/>
      <c r="R320" s="208"/>
      <c r="S320" s="208"/>
      <c r="T320" s="208"/>
      <c r="U320" s="208"/>
    </row>
    <row r="321" spans="1:21" ht="20.100000000000001" customHeight="1">
      <c r="A321" s="203" t="s">
        <v>1029</v>
      </c>
      <c r="B321" s="202"/>
      <c r="C321" s="202"/>
      <c r="D321" s="204"/>
      <c r="E321" s="204"/>
      <c r="F321" s="204"/>
      <c r="G321" s="204"/>
      <c r="H321" s="205"/>
      <c r="I321" s="205"/>
      <c r="J321" s="205"/>
      <c r="K321" s="205"/>
      <c r="L321" s="205"/>
      <c r="M321" s="205"/>
      <c r="N321" s="205"/>
      <c r="O321" s="205"/>
      <c r="P321" s="205"/>
      <c r="Q321" s="205"/>
      <c r="R321" s="205"/>
      <c r="S321" s="205"/>
      <c r="T321" s="205"/>
      <c r="U321" s="205"/>
    </row>
    <row r="322" spans="1:21" ht="39.950000000000003" customHeight="1">
      <c r="A322" s="202"/>
      <c r="B322" s="206"/>
      <c r="C322" s="1685" t="s">
        <v>690</v>
      </c>
      <c r="D322" s="1685"/>
      <c r="E322" s="1685"/>
      <c r="F322" s="1685" t="s">
        <v>668</v>
      </c>
      <c r="G322" s="1685"/>
      <c r="H322" s="1685"/>
      <c r="I322" s="1685"/>
      <c r="J322" s="1724" t="s">
        <v>681</v>
      </c>
      <c r="K322" s="1724"/>
      <c r="L322" s="1724"/>
      <c r="M322" s="1724"/>
      <c r="N322" s="1724"/>
      <c r="O322" s="1724"/>
      <c r="P322" s="1724"/>
      <c r="Q322" s="1724"/>
      <c r="R322" s="1725" t="s">
        <v>691</v>
      </c>
      <c r="S322" s="1725"/>
      <c r="T322" s="1725"/>
      <c r="U322" s="1725"/>
    </row>
    <row r="323" spans="1:21" ht="20.100000000000001" customHeight="1">
      <c r="A323" s="202"/>
      <c r="B323" s="206"/>
      <c r="C323" s="1689"/>
      <c r="D323" s="1689"/>
      <c r="E323" s="1689"/>
      <c r="F323" s="1688"/>
      <c r="G323" s="1688"/>
      <c r="H323" s="1688"/>
      <c r="I323" s="1688"/>
      <c r="J323" s="1722"/>
      <c r="K323" s="1722"/>
      <c r="L323" s="1722"/>
      <c r="M323" s="1722"/>
      <c r="N323" s="1722"/>
      <c r="O323" s="1722"/>
      <c r="P323" s="1722"/>
      <c r="Q323" s="1722"/>
      <c r="R323" s="1723"/>
      <c r="S323" s="1723"/>
      <c r="T323" s="1723"/>
      <c r="U323" s="1723"/>
    </row>
    <row r="324" spans="1:21" ht="20.100000000000001" customHeight="1">
      <c r="A324" s="202"/>
      <c r="B324" s="206"/>
      <c r="C324" s="1689"/>
      <c r="D324" s="1689"/>
      <c r="E324" s="1689"/>
      <c r="F324" s="1688"/>
      <c r="G324" s="1688"/>
      <c r="H324" s="1688"/>
      <c r="I324" s="1688"/>
      <c r="J324" s="1722"/>
      <c r="K324" s="1722"/>
      <c r="L324" s="1722"/>
      <c r="M324" s="1722"/>
      <c r="N324" s="1722"/>
      <c r="O324" s="1722"/>
      <c r="P324" s="1722"/>
      <c r="Q324" s="1722"/>
      <c r="R324" s="1723"/>
      <c r="S324" s="1723"/>
      <c r="T324" s="1723"/>
      <c r="U324" s="1723"/>
    </row>
    <row r="325" spans="1:21" ht="20.100000000000001" customHeight="1">
      <c r="A325" s="202"/>
      <c r="B325" s="206"/>
      <c r="C325" s="1689"/>
      <c r="D325" s="1689"/>
      <c r="E325" s="1689"/>
      <c r="F325" s="1688"/>
      <c r="G325" s="1688"/>
      <c r="H325" s="1688"/>
      <c r="I325" s="1688"/>
      <c r="J325" s="1722"/>
      <c r="K325" s="1722"/>
      <c r="L325" s="1722"/>
      <c r="M325" s="1722"/>
      <c r="N325" s="1722"/>
      <c r="O325" s="1722"/>
      <c r="P325" s="1722"/>
      <c r="Q325" s="1722"/>
      <c r="R325" s="1723"/>
      <c r="S325" s="1723"/>
      <c r="T325" s="1723"/>
      <c r="U325" s="1723"/>
    </row>
    <row r="326" spans="1:21" ht="20.100000000000001" customHeight="1">
      <c r="A326" s="202"/>
      <c r="B326" s="206"/>
      <c r="C326" s="1689"/>
      <c r="D326" s="1689"/>
      <c r="E326" s="1689"/>
      <c r="F326" s="1688"/>
      <c r="G326" s="1688"/>
      <c r="H326" s="1688"/>
      <c r="I326" s="1688"/>
      <c r="J326" s="1722"/>
      <c r="K326" s="1722"/>
      <c r="L326" s="1722"/>
      <c r="M326" s="1722"/>
      <c r="N326" s="1722"/>
      <c r="O326" s="1722"/>
      <c r="P326" s="1722"/>
      <c r="Q326" s="1722"/>
      <c r="R326" s="1723"/>
      <c r="S326" s="1723"/>
      <c r="T326" s="1723"/>
      <c r="U326" s="1723"/>
    </row>
    <row r="327" spans="1:21" ht="20.100000000000001" customHeight="1">
      <c r="A327" s="202"/>
      <c r="B327" s="206"/>
      <c r="C327" s="1689"/>
      <c r="D327" s="1689"/>
      <c r="E327" s="1689"/>
      <c r="F327" s="1688"/>
      <c r="G327" s="1688"/>
      <c r="H327" s="1688"/>
      <c r="I327" s="1688"/>
      <c r="J327" s="1722"/>
      <c r="K327" s="1722"/>
      <c r="L327" s="1722"/>
      <c r="M327" s="1722"/>
      <c r="N327" s="1722"/>
      <c r="O327" s="1722"/>
      <c r="P327" s="1722"/>
      <c r="Q327" s="1722"/>
      <c r="R327" s="1723"/>
      <c r="S327" s="1723"/>
      <c r="T327" s="1723"/>
      <c r="U327" s="1723"/>
    </row>
    <row r="328" spans="1:21" ht="20.100000000000001" customHeight="1">
      <c r="A328" s="202"/>
      <c r="B328" s="206"/>
      <c r="C328" s="1689"/>
      <c r="D328" s="1689"/>
      <c r="E328" s="1689"/>
      <c r="F328" s="1688"/>
      <c r="G328" s="1688"/>
      <c r="H328" s="1688"/>
      <c r="I328" s="1688"/>
      <c r="J328" s="1722"/>
      <c r="K328" s="1722"/>
      <c r="L328" s="1722"/>
      <c r="M328" s="1722"/>
      <c r="N328" s="1722"/>
      <c r="O328" s="1722"/>
      <c r="P328" s="1722"/>
      <c r="Q328" s="1722"/>
      <c r="R328" s="1723"/>
      <c r="S328" s="1723"/>
      <c r="T328" s="1723"/>
      <c r="U328" s="1723"/>
    </row>
    <row r="329" spans="1:21" ht="20.100000000000001" customHeight="1">
      <c r="A329" s="202"/>
      <c r="B329" s="206"/>
      <c r="C329" s="1689"/>
      <c r="D329" s="1689"/>
      <c r="E329" s="1689"/>
      <c r="F329" s="1688"/>
      <c r="G329" s="1688"/>
      <c r="H329" s="1688"/>
      <c r="I329" s="1688"/>
      <c r="J329" s="1722"/>
      <c r="K329" s="1722"/>
      <c r="L329" s="1722"/>
      <c r="M329" s="1722"/>
      <c r="N329" s="1722"/>
      <c r="O329" s="1722"/>
      <c r="P329" s="1722"/>
      <c r="Q329" s="1722"/>
      <c r="R329" s="1723"/>
      <c r="S329" s="1723"/>
      <c r="T329" s="1723"/>
      <c r="U329" s="1723"/>
    </row>
    <row r="330" spans="1:21" ht="20.100000000000001" customHeight="1">
      <c r="A330" s="202"/>
      <c r="B330" s="206"/>
      <c r="C330" s="1689"/>
      <c r="D330" s="1689"/>
      <c r="E330" s="1689"/>
      <c r="F330" s="1688"/>
      <c r="G330" s="1688"/>
      <c r="H330" s="1688"/>
      <c r="I330" s="1688"/>
      <c r="J330" s="1722"/>
      <c r="K330" s="1722"/>
      <c r="L330" s="1722"/>
      <c r="M330" s="1722"/>
      <c r="N330" s="1722"/>
      <c r="O330" s="1722"/>
      <c r="P330" s="1722"/>
      <c r="Q330" s="1722"/>
      <c r="R330" s="1723"/>
      <c r="S330" s="1723"/>
      <c r="T330" s="1723"/>
      <c r="U330" s="1723"/>
    </row>
    <row r="331" spans="1:21" ht="20.100000000000001" customHeight="1">
      <c r="A331" s="202"/>
      <c r="B331" s="206"/>
      <c r="C331" s="1689"/>
      <c r="D331" s="1689"/>
      <c r="E331" s="1689"/>
      <c r="F331" s="1688"/>
      <c r="G331" s="1688"/>
      <c r="H331" s="1688"/>
      <c r="I331" s="1688"/>
      <c r="J331" s="1722"/>
      <c r="K331" s="1722"/>
      <c r="L331" s="1722"/>
      <c r="M331" s="1722"/>
      <c r="N331" s="1722"/>
      <c r="O331" s="1722"/>
      <c r="P331" s="1722"/>
      <c r="Q331" s="1722"/>
      <c r="R331" s="1723"/>
      <c r="S331" s="1723"/>
      <c r="T331" s="1723"/>
      <c r="U331" s="1723"/>
    </row>
    <row r="332" spans="1:21" ht="20.100000000000001" customHeight="1">
      <c r="A332" s="202"/>
      <c r="B332" s="206"/>
      <c r="C332" s="1689"/>
      <c r="D332" s="1689"/>
      <c r="E332" s="1689"/>
      <c r="F332" s="1688"/>
      <c r="G332" s="1688"/>
      <c r="H332" s="1688"/>
      <c r="I332" s="1688"/>
      <c r="J332" s="1722"/>
      <c r="K332" s="1722"/>
      <c r="L332" s="1722"/>
      <c r="M332" s="1722"/>
      <c r="N332" s="1722"/>
      <c r="O332" s="1722"/>
      <c r="P332" s="1722"/>
      <c r="Q332" s="1722"/>
      <c r="R332" s="1723"/>
      <c r="S332" s="1723"/>
      <c r="T332" s="1723"/>
      <c r="U332" s="1723"/>
    </row>
    <row r="333" spans="1:21" ht="20.100000000000001" customHeight="1">
      <c r="A333" s="202"/>
      <c r="B333" s="206"/>
      <c r="C333" s="1689"/>
      <c r="D333" s="1689"/>
      <c r="E333" s="1689"/>
      <c r="F333" s="1688"/>
      <c r="G333" s="1688"/>
      <c r="H333" s="1688"/>
      <c r="I333" s="1688"/>
      <c r="J333" s="1722"/>
      <c r="K333" s="1722"/>
      <c r="L333" s="1722"/>
      <c r="M333" s="1722"/>
      <c r="N333" s="1722"/>
      <c r="O333" s="1722"/>
      <c r="P333" s="1722"/>
      <c r="Q333" s="1722"/>
      <c r="R333" s="1723"/>
      <c r="S333" s="1723"/>
      <c r="T333" s="1723"/>
      <c r="U333" s="1723"/>
    </row>
    <row r="334" spans="1:21" ht="20.100000000000001" customHeight="1" thickBot="1">
      <c r="A334" s="202"/>
      <c r="B334" s="206"/>
      <c r="C334" s="1689"/>
      <c r="D334" s="1689"/>
      <c r="E334" s="1689"/>
      <c r="F334" s="1695"/>
      <c r="G334" s="1695"/>
      <c r="H334" s="1695"/>
      <c r="I334" s="1695"/>
      <c r="J334" s="1722"/>
      <c r="K334" s="1722"/>
      <c r="L334" s="1722"/>
      <c r="M334" s="1722"/>
      <c r="N334" s="1722"/>
      <c r="O334" s="1722"/>
      <c r="P334" s="1722"/>
      <c r="Q334" s="1722"/>
      <c r="R334" s="1723"/>
      <c r="S334" s="1723"/>
      <c r="T334" s="1723"/>
      <c r="U334" s="1723"/>
    </row>
    <row r="335" spans="1:21" ht="20.100000000000001" customHeight="1" thickTop="1">
      <c r="A335" s="202"/>
      <c r="B335" s="206"/>
      <c r="C335" s="1726" t="s">
        <v>682</v>
      </c>
      <c r="D335" s="1726"/>
      <c r="E335" s="1726"/>
      <c r="F335" s="1691">
        <f>SUM(F323:I334)</f>
        <v>0</v>
      </c>
      <c r="G335" s="1691"/>
      <c r="H335" s="1691"/>
      <c r="I335" s="1691"/>
      <c r="J335" s="1727"/>
      <c r="K335" s="1727"/>
      <c r="L335" s="1727"/>
      <c r="M335" s="1727"/>
      <c r="N335" s="1727"/>
      <c r="O335" s="1727"/>
      <c r="P335" s="1727"/>
      <c r="Q335" s="1727"/>
      <c r="R335" s="1723"/>
      <c r="S335" s="1723"/>
      <c r="T335" s="1723"/>
      <c r="U335" s="1723"/>
    </row>
    <row r="336" spans="1:21" ht="5.0999999999999996" customHeight="1">
      <c r="A336" s="202"/>
      <c r="B336" s="206"/>
      <c r="C336" s="204"/>
      <c r="D336" s="204"/>
      <c r="E336" s="207"/>
      <c r="F336" s="205"/>
      <c r="G336" s="205"/>
      <c r="H336" s="205"/>
      <c r="I336" s="205"/>
      <c r="J336" s="205"/>
      <c r="K336" s="208"/>
      <c r="L336" s="208"/>
      <c r="M336" s="208"/>
      <c r="N336" s="208"/>
      <c r="O336" s="208"/>
      <c r="P336" s="208"/>
      <c r="Q336" s="208"/>
      <c r="R336" s="208"/>
      <c r="S336" s="208"/>
      <c r="T336" s="208"/>
      <c r="U336" s="208"/>
    </row>
    <row r="337" spans="1:21" ht="21" customHeight="1">
      <c r="A337" s="13"/>
      <c r="B337" s="6"/>
      <c r="C337" s="6"/>
      <c r="D337" s="6"/>
      <c r="E337" s="6"/>
      <c r="F337" s="12"/>
      <c r="G337" s="12"/>
      <c r="H337" s="12"/>
      <c r="I337" s="12"/>
      <c r="J337" s="12"/>
      <c r="K337" s="12"/>
      <c r="L337" s="12"/>
      <c r="M337" s="12"/>
      <c r="N337" s="12"/>
      <c r="O337" s="12"/>
      <c r="P337" s="12"/>
      <c r="Q337" s="1454" t="s">
        <v>121</v>
      </c>
      <c r="R337" s="1454"/>
      <c r="S337" s="1454"/>
      <c r="T337" s="1454"/>
      <c r="U337" s="1454"/>
    </row>
    <row r="338" spans="1:21" ht="15.75">
      <c r="A338" s="1375" t="s">
        <v>457</v>
      </c>
      <c r="B338" s="1375"/>
      <c r="C338" s="1375"/>
      <c r="D338" s="1375"/>
      <c r="E338" s="1375"/>
      <c r="F338" s="1375"/>
      <c r="G338" s="1375"/>
      <c r="H338" s="1375"/>
      <c r="I338" s="1375"/>
      <c r="J338" s="1375"/>
      <c r="K338" s="1375"/>
      <c r="L338" s="1375"/>
      <c r="M338" s="1375"/>
      <c r="N338" s="1375"/>
      <c r="O338" s="1375"/>
      <c r="P338" s="1375"/>
      <c r="Q338" s="1375"/>
      <c r="R338" s="1375"/>
      <c r="S338" s="1375"/>
      <c r="T338" s="1375"/>
      <c r="U338" s="1375"/>
    </row>
    <row r="339" spans="1:21" ht="27" customHeight="1">
      <c r="A339" s="1461" t="s">
        <v>335</v>
      </c>
      <c r="B339" s="1461"/>
      <c r="C339" s="1461"/>
      <c r="D339" s="5"/>
      <c r="E339" s="5"/>
      <c r="F339" s="5"/>
      <c r="G339" s="5"/>
      <c r="H339" s="5"/>
      <c r="I339" s="5"/>
      <c r="J339" s="5"/>
      <c r="K339" s="5"/>
      <c r="L339" s="5"/>
      <c r="M339" s="5"/>
      <c r="N339" s="5"/>
      <c r="O339" s="5"/>
      <c r="P339" s="5"/>
      <c r="Q339" s="5"/>
      <c r="R339" s="5"/>
      <c r="S339" s="5"/>
      <c r="T339" s="5"/>
      <c r="U339" s="5"/>
    </row>
    <row r="340" spans="1:21" ht="20.100000000000001" customHeight="1">
      <c r="A340" s="198" t="s">
        <v>713</v>
      </c>
      <c r="B340" s="123"/>
      <c r="C340" s="123"/>
      <c r="D340" s="123"/>
      <c r="E340" s="199"/>
      <c r="F340" s="200"/>
      <c r="G340" s="200"/>
      <c r="H340" s="200"/>
      <c r="I340" s="200"/>
      <c r="J340" s="200"/>
      <c r="K340" s="201"/>
      <c r="L340" s="201"/>
      <c r="M340" s="201"/>
      <c r="N340" s="201"/>
      <c r="O340" s="201"/>
      <c r="P340" s="201"/>
      <c r="Q340" s="201"/>
      <c r="R340" s="201"/>
      <c r="S340" s="201"/>
      <c r="T340" s="201"/>
      <c r="U340" s="201"/>
    </row>
    <row r="341" spans="1:21" ht="20.100000000000001" customHeight="1">
      <c r="A341" s="203" t="s">
        <v>1027</v>
      </c>
      <c r="B341" s="202"/>
      <c r="C341" s="202"/>
      <c r="D341" s="204"/>
      <c r="E341" s="204"/>
      <c r="F341" s="204"/>
      <c r="G341" s="204"/>
      <c r="H341" s="205"/>
      <c r="I341" s="205"/>
      <c r="J341" s="205"/>
      <c r="K341" s="205"/>
      <c r="L341" s="205"/>
      <c r="M341" s="205"/>
      <c r="N341" s="205"/>
      <c r="O341" s="205"/>
      <c r="P341" s="205"/>
      <c r="Q341" s="205"/>
      <c r="R341" s="205"/>
      <c r="S341" s="205"/>
      <c r="T341" s="205"/>
      <c r="U341" s="205"/>
    </row>
    <row r="342" spans="1:21" ht="39.950000000000003" customHeight="1">
      <c r="A342" s="202"/>
      <c r="B342" s="206"/>
      <c r="C342" s="1685" t="s">
        <v>690</v>
      </c>
      <c r="D342" s="1685"/>
      <c r="E342" s="1685"/>
      <c r="F342" s="1685" t="s">
        <v>668</v>
      </c>
      <c r="G342" s="1685"/>
      <c r="H342" s="1685"/>
      <c r="I342" s="1685"/>
      <c r="J342" s="1724" t="s">
        <v>681</v>
      </c>
      <c r="K342" s="1724"/>
      <c r="L342" s="1724"/>
      <c r="M342" s="1724"/>
      <c r="N342" s="1724"/>
      <c r="O342" s="1724"/>
      <c r="P342" s="1724"/>
      <c r="Q342" s="1724"/>
      <c r="R342" s="1725" t="s">
        <v>691</v>
      </c>
      <c r="S342" s="1725"/>
      <c r="T342" s="1725"/>
      <c r="U342" s="1725"/>
    </row>
    <row r="343" spans="1:21" ht="20.100000000000001" customHeight="1">
      <c r="A343" s="202"/>
      <c r="B343" s="206"/>
      <c r="C343" s="1689"/>
      <c r="D343" s="1689"/>
      <c r="E343" s="1689"/>
      <c r="F343" s="1688"/>
      <c r="G343" s="1688"/>
      <c r="H343" s="1688"/>
      <c r="I343" s="1688"/>
      <c r="J343" s="1722"/>
      <c r="K343" s="1722"/>
      <c r="L343" s="1722"/>
      <c r="M343" s="1722"/>
      <c r="N343" s="1722"/>
      <c r="O343" s="1722"/>
      <c r="P343" s="1722"/>
      <c r="Q343" s="1722"/>
      <c r="R343" s="1723"/>
      <c r="S343" s="1723"/>
      <c r="T343" s="1723"/>
      <c r="U343" s="1723"/>
    </row>
    <row r="344" spans="1:21" ht="20.100000000000001" customHeight="1">
      <c r="A344" s="202"/>
      <c r="B344" s="206"/>
      <c r="C344" s="1689"/>
      <c r="D344" s="1689"/>
      <c r="E344" s="1689"/>
      <c r="F344" s="1688"/>
      <c r="G344" s="1688"/>
      <c r="H344" s="1688"/>
      <c r="I344" s="1688"/>
      <c r="J344" s="1722"/>
      <c r="K344" s="1722"/>
      <c r="L344" s="1722"/>
      <c r="M344" s="1722"/>
      <c r="N344" s="1722"/>
      <c r="O344" s="1722"/>
      <c r="P344" s="1722"/>
      <c r="Q344" s="1722"/>
      <c r="R344" s="1723"/>
      <c r="S344" s="1723"/>
      <c r="T344" s="1723"/>
      <c r="U344" s="1723"/>
    </row>
    <row r="345" spans="1:21" ht="20.100000000000001" customHeight="1">
      <c r="A345" s="202"/>
      <c r="B345" s="206"/>
      <c r="C345" s="1689"/>
      <c r="D345" s="1689"/>
      <c r="E345" s="1689"/>
      <c r="F345" s="1688"/>
      <c r="G345" s="1688"/>
      <c r="H345" s="1688"/>
      <c r="I345" s="1688"/>
      <c r="J345" s="1722"/>
      <c r="K345" s="1722"/>
      <c r="L345" s="1722"/>
      <c r="M345" s="1722"/>
      <c r="N345" s="1722"/>
      <c r="O345" s="1722"/>
      <c r="P345" s="1722"/>
      <c r="Q345" s="1722"/>
      <c r="R345" s="1723"/>
      <c r="S345" s="1723"/>
      <c r="T345" s="1723"/>
      <c r="U345" s="1723"/>
    </row>
    <row r="346" spans="1:21" ht="20.100000000000001" customHeight="1">
      <c r="A346" s="202"/>
      <c r="B346" s="206"/>
      <c r="C346" s="1689"/>
      <c r="D346" s="1689"/>
      <c r="E346" s="1689"/>
      <c r="F346" s="1688"/>
      <c r="G346" s="1688"/>
      <c r="H346" s="1688"/>
      <c r="I346" s="1688"/>
      <c r="J346" s="1722"/>
      <c r="K346" s="1722"/>
      <c r="L346" s="1722"/>
      <c r="M346" s="1722"/>
      <c r="N346" s="1722"/>
      <c r="O346" s="1722"/>
      <c r="P346" s="1722"/>
      <c r="Q346" s="1722"/>
      <c r="R346" s="1723"/>
      <c r="S346" s="1723"/>
      <c r="T346" s="1723"/>
      <c r="U346" s="1723"/>
    </row>
    <row r="347" spans="1:21" ht="20.100000000000001" customHeight="1" thickBot="1">
      <c r="A347" s="202"/>
      <c r="B347" s="206"/>
      <c r="C347" s="1689"/>
      <c r="D347" s="1689"/>
      <c r="E347" s="1689"/>
      <c r="F347" s="1695"/>
      <c r="G347" s="1695"/>
      <c r="H347" s="1695"/>
      <c r="I347" s="1695"/>
      <c r="J347" s="1722"/>
      <c r="K347" s="1722"/>
      <c r="L347" s="1722"/>
      <c r="M347" s="1722"/>
      <c r="N347" s="1722"/>
      <c r="O347" s="1722"/>
      <c r="P347" s="1722"/>
      <c r="Q347" s="1722"/>
      <c r="R347" s="1723"/>
      <c r="S347" s="1723"/>
      <c r="T347" s="1723"/>
      <c r="U347" s="1723"/>
    </row>
    <row r="348" spans="1:21" ht="20.100000000000001" customHeight="1" thickTop="1">
      <c r="A348" s="202"/>
      <c r="B348" s="206"/>
      <c r="C348" s="1726" t="s">
        <v>682</v>
      </c>
      <c r="D348" s="1726"/>
      <c r="E348" s="1726"/>
      <c r="F348" s="1691">
        <f>SUM(F343:I347)</f>
        <v>0</v>
      </c>
      <c r="G348" s="1691"/>
      <c r="H348" s="1691"/>
      <c r="I348" s="1691"/>
      <c r="J348" s="1727"/>
      <c r="K348" s="1727"/>
      <c r="L348" s="1727"/>
      <c r="M348" s="1727"/>
      <c r="N348" s="1727"/>
      <c r="O348" s="1727"/>
      <c r="P348" s="1727"/>
      <c r="Q348" s="1727"/>
      <c r="R348" s="1723"/>
      <c r="S348" s="1723"/>
      <c r="T348" s="1723"/>
      <c r="U348" s="1723"/>
    </row>
    <row r="349" spans="1:21" ht="5.0999999999999996" customHeight="1">
      <c r="A349" s="202"/>
      <c r="B349" s="206"/>
      <c r="C349" s="204"/>
      <c r="D349" s="204"/>
      <c r="E349" s="207"/>
      <c r="F349" s="205"/>
      <c r="G349" s="205"/>
      <c r="H349" s="205"/>
      <c r="I349" s="205"/>
      <c r="J349" s="205"/>
      <c r="K349" s="208"/>
      <c r="L349" s="208"/>
      <c r="M349" s="208"/>
      <c r="N349" s="208"/>
      <c r="O349" s="208"/>
      <c r="P349" s="208"/>
      <c r="Q349" s="208"/>
      <c r="R349" s="208"/>
      <c r="S349" s="208"/>
      <c r="T349" s="208"/>
      <c r="U349" s="208"/>
    </row>
    <row r="350" spans="1:21" ht="20.100000000000001" customHeight="1">
      <c r="A350" s="203" t="s">
        <v>1028</v>
      </c>
      <c r="B350" s="202"/>
      <c r="C350" s="202"/>
      <c r="D350" s="204"/>
      <c r="E350" s="204"/>
      <c r="F350" s="204"/>
      <c r="G350" s="204"/>
      <c r="H350" s="205"/>
      <c r="I350" s="205"/>
      <c r="J350" s="205"/>
      <c r="K350" s="205"/>
      <c r="L350" s="205"/>
      <c r="M350" s="205"/>
      <c r="N350" s="205"/>
      <c r="O350" s="205"/>
      <c r="P350" s="205"/>
      <c r="Q350" s="205"/>
      <c r="R350" s="205"/>
      <c r="S350" s="205"/>
      <c r="T350" s="205"/>
      <c r="U350" s="205"/>
    </row>
    <row r="351" spans="1:21" ht="39.950000000000003" customHeight="1">
      <c r="A351" s="202"/>
      <c r="B351" s="206"/>
      <c r="C351" s="1685" t="s">
        <v>690</v>
      </c>
      <c r="D351" s="1685"/>
      <c r="E351" s="1685"/>
      <c r="F351" s="1685" t="s">
        <v>668</v>
      </c>
      <c r="G351" s="1685"/>
      <c r="H351" s="1685"/>
      <c r="I351" s="1685"/>
      <c r="J351" s="1724" t="s">
        <v>681</v>
      </c>
      <c r="K351" s="1724"/>
      <c r="L351" s="1724"/>
      <c r="M351" s="1724"/>
      <c r="N351" s="1724"/>
      <c r="O351" s="1724"/>
      <c r="P351" s="1724"/>
      <c r="Q351" s="1724"/>
      <c r="R351" s="1725" t="s">
        <v>691</v>
      </c>
      <c r="S351" s="1725"/>
      <c r="T351" s="1725"/>
      <c r="U351" s="1725"/>
    </row>
    <row r="352" spans="1:21" ht="20.100000000000001" customHeight="1">
      <c r="A352" s="202"/>
      <c r="B352" s="206"/>
      <c r="C352" s="1689"/>
      <c r="D352" s="1689"/>
      <c r="E352" s="1689"/>
      <c r="F352" s="1688"/>
      <c r="G352" s="1688"/>
      <c r="H352" s="1688"/>
      <c r="I352" s="1688"/>
      <c r="J352" s="1722"/>
      <c r="K352" s="1722"/>
      <c r="L352" s="1722"/>
      <c r="M352" s="1722"/>
      <c r="N352" s="1722"/>
      <c r="O352" s="1722"/>
      <c r="P352" s="1722"/>
      <c r="Q352" s="1722"/>
      <c r="R352" s="1723"/>
      <c r="S352" s="1723"/>
      <c r="T352" s="1723"/>
      <c r="U352" s="1723"/>
    </row>
    <row r="353" spans="1:21" ht="20.100000000000001" customHeight="1">
      <c r="A353" s="202"/>
      <c r="B353" s="206"/>
      <c r="C353" s="1689"/>
      <c r="D353" s="1689"/>
      <c r="E353" s="1689"/>
      <c r="F353" s="1688"/>
      <c r="G353" s="1688"/>
      <c r="H353" s="1688"/>
      <c r="I353" s="1688"/>
      <c r="J353" s="1722"/>
      <c r="K353" s="1722"/>
      <c r="L353" s="1722"/>
      <c r="M353" s="1722"/>
      <c r="N353" s="1722"/>
      <c r="O353" s="1722"/>
      <c r="P353" s="1722"/>
      <c r="Q353" s="1722"/>
      <c r="R353" s="1723"/>
      <c r="S353" s="1723"/>
      <c r="T353" s="1723"/>
      <c r="U353" s="1723"/>
    </row>
    <row r="354" spans="1:21" ht="20.100000000000001" customHeight="1">
      <c r="A354" s="202"/>
      <c r="B354" s="206"/>
      <c r="C354" s="1689"/>
      <c r="D354" s="1689"/>
      <c r="E354" s="1689"/>
      <c r="F354" s="1688"/>
      <c r="G354" s="1688"/>
      <c r="H354" s="1688"/>
      <c r="I354" s="1688"/>
      <c r="J354" s="1722"/>
      <c r="K354" s="1722"/>
      <c r="L354" s="1722"/>
      <c r="M354" s="1722"/>
      <c r="N354" s="1722"/>
      <c r="O354" s="1722"/>
      <c r="P354" s="1722"/>
      <c r="Q354" s="1722"/>
      <c r="R354" s="1723"/>
      <c r="S354" s="1723"/>
      <c r="T354" s="1723"/>
      <c r="U354" s="1723"/>
    </row>
    <row r="355" spans="1:21" ht="20.100000000000001" customHeight="1">
      <c r="A355" s="202"/>
      <c r="B355" s="206"/>
      <c r="C355" s="1689"/>
      <c r="D355" s="1689"/>
      <c r="E355" s="1689"/>
      <c r="F355" s="1688"/>
      <c r="G355" s="1688"/>
      <c r="H355" s="1688"/>
      <c r="I355" s="1688"/>
      <c r="J355" s="1722"/>
      <c r="K355" s="1722"/>
      <c r="L355" s="1722"/>
      <c r="M355" s="1722"/>
      <c r="N355" s="1722"/>
      <c r="O355" s="1722"/>
      <c r="P355" s="1722"/>
      <c r="Q355" s="1722"/>
      <c r="R355" s="1723"/>
      <c r="S355" s="1723"/>
      <c r="T355" s="1723"/>
      <c r="U355" s="1723"/>
    </row>
    <row r="356" spans="1:21" ht="20.100000000000001" customHeight="1" thickBot="1">
      <c r="A356" s="202"/>
      <c r="B356" s="206"/>
      <c r="C356" s="1689"/>
      <c r="D356" s="1689"/>
      <c r="E356" s="1689"/>
      <c r="F356" s="1695"/>
      <c r="G356" s="1695"/>
      <c r="H356" s="1695"/>
      <c r="I356" s="1695"/>
      <c r="J356" s="1722"/>
      <c r="K356" s="1722"/>
      <c r="L356" s="1722"/>
      <c r="M356" s="1722"/>
      <c r="N356" s="1722"/>
      <c r="O356" s="1722"/>
      <c r="P356" s="1722"/>
      <c r="Q356" s="1722"/>
      <c r="R356" s="1723"/>
      <c r="S356" s="1723"/>
      <c r="T356" s="1723"/>
      <c r="U356" s="1723"/>
    </row>
    <row r="357" spans="1:21" ht="20.100000000000001" customHeight="1" thickTop="1">
      <c r="A357" s="202"/>
      <c r="B357" s="206"/>
      <c r="C357" s="1726" t="s">
        <v>682</v>
      </c>
      <c r="D357" s="1726"/>
      <c r="E357" s="1726"/>
      <c r="F357" s="1691">
        <f>SUM(F352:I356)</f>
        <v>0</v>
      </c>
      <c r="G357" s="1691"/>
      <c r="H357" s="1691"/>
      <c r="I357" s="1691"/>
      <c r="J357" s="1727"/>
      <c r="K357" s="1727"/>
      <c r="L357" s="1727"/>
      <c r="M357" s="1727"/>
      <c r="N357" s="1727"/>
      <c r="O357" s="1727"/>
      <c r="P357" s="1727"/>
      <c r="Q357" s="1727"/>
      <c r="R357" s="1723"/>
      <c r="S357" s="1723"/>
      <c r="T357" s="1723"/>
      <c r="U357" s="1723"/>
    </row>
    <row r="358" spans="1:21" ht="5.0999999999999996" customHeight="1">
      <c r="A358" s="202"/>
      <c r="B358" s="206"/>
      <c r="C358" s="204"/>
      <c r="D358" s="204"/>
      <c r="E358" s="207"/>
      <c r="F358" s="205"/>
      <c r="G358" s="205"/>
      <c r="H358" s="205"/>
      <c r="I358" s="205"/>
      <c r="J358" s="205"/>
      <c r="K358" s="208"/>
      <c r="L358" s="208"/>
      <c r="M358" s="208"/>
      <c r="N358" s="208"/>
      <c r="O358" s="208"/>
      <c r="P358" s="208"/>
      <c r="Q358" s="208"/>
      <c r="R358" s="208"/>
      <c r="S358" s="208"/>
      <c r="T358" s="208"/>
      <c r="U358" s="208"/>
    </row>
    <row r="359" spans="1:21" ht="20.100000000000001" customHeight="1">
      <c r="A359" s="203" t="s">
        <v>1029</v>
      </c>
      <c r="B359" s="202"/>
      <c r="C359" s="202"/>
      <c r="D359" s="204"/>
      <c r="E359" s="204"/>
      <c r="F359" s="204"/>
      <c r="G359" s="204"/>
      <c r="H359" s="205"/>
      <c r="I359" s="205"/>
      <c r="J359" s="205"/>
      <c r="K359" s="205"/>
      <c r="L359" s="205"/>
      <c r="M359" s="205"/>
      <c r="N359" s="205"/>
      <c r="O359" s="205"/>
      <c r="P359" s="205"/>
      <c r="Q359" s="205"/>
      <c r="R359" s="205"/>
      <c r="S359" s="205"/>
      <c r="T359" s="205"/>
      <c r="U359" s="205"/>
    </row>
    <row r="360" spans="1:21" ht="39.950000000000003" customHeight="1">
      <c r="A360" s="202"/>
      <c r="B360" s="206"/>
      <c r="C360" s="1685" t="s">
        <v>690</v>
      </c>
      <c r="D360" s="1685"/>
      <c r="E360" s="1685"/>
      <c r="F360" s="1685" t="s">
        <v>668</v>
      </c>
      <c r="G360" s="1685"/>
      <c r="H360" s="1685"/>
      <c r="I360" s="1685"/>
      <c r="J360" s="1724" t="s">
        <v>681</v>
      </c>
      <c r="K360" s="1724"/>
      <c r="L360" s="1724"/>
      <c r="M360" s="1724"/>
      <c r="N360" s="1724"/>
      <c r="O360" s="1724"/>
      <c r="P360" s="1724"/>
      <c r="Q360" s="1724"/>
      <c r="R360" s="1725" t="s">
        <v>691</v>
      </c>
      <c r="S360" s="1725"/>
      <c r="T360" s="1725"/>
      <c r="U360" s="1725"/>
    </row>
    <row r="361" spans="1:21" ht="20.100000000000001" customHeight="1">
      <c r="A361" s="202"/>
      <c r="B361" s="206"/>
      <c r="C361" s="1689"/>
      <c r="D361" s="1689"/>
      <c r="E361" s="1689"/>
      <c r="F361" s="1688"/>
      <c r="G361" s="1688"/>
      <c r="H361" s="1688"/>
      <c r="I361" s="1688"/>
      <c r="J361" s="1722"/>
      <c r="K361" s="1722"/>
      <c r="L361" s="1722"/>
      <c r="M361" s="1722"/>
      <c r="N361" s="1722"/>
      <c r="O361" s="1722"/>
      <c r="P361" s="1722"/>
      <c r="Q361" s="1722"/>
      <c r="R361" s="1723"/>
      <c r="S361" s="1723"/>
      <c r="T361" s="1723"/>
      <c r="U361" s="1723"/>
    </row>
    <row r="362" spans="1:21" ht="20.100000000000001" customHeight="1">
      <c r="A362" s="202"/>
      <c r="B362" s="206"/>
      <c r="C362" s="1689"/>
      <c r="D362" s="1689"/>
      <c r="E362" s="1689"/>
      <c r="F362" s="1688"/>
      <c r="G362" s="1688"/>
      <c r="H362" s="1688"/>
      <c r="I362" s="1688"/>
      <c r="J362" s="1722"/>
      <c r="K362" s="1722"/>
      <c r="L362" s="1722"/>
      <c r="M362" s="1722"/>
      <c r="N362" s="1722"/>
      <c r="O362" s="1722"/>
      <c r="P362" s="1722"/>
      <c r="Q362" s="1722"/>
      <c r="R362" s="1723"/>
      <c r="S362" s="1723"/>
      <c r="T362" s="1723"/>
      <c r="U362" s="1723"/>
    </row>
    <row r="363" spans="1:21" ht="20.100000000000001" customHeight="1">
      <c r="A363" s="202"/>
      <c r="B363" s="206"/>
      <c r="C363" s="1689"/>
      <c r="D363" s="1689"/>
      <c r="E363" s="1689"/>
      <c r="F363" s="1688"/>
      <c r="G363" s="1688"/>
      <c r="H363" s="1688"/>
      <c r="I363" s="1688"/>
      <c r="J363" s="1722"/>
      <c r="K363" s="1722"/>
      <c r="L363" s="1722"/>
      <c r="M363" s="1722"/>
      <c r="N363" s="1722"/>
      <c r="O363" s="1722"/>
      <c r="P363" s="1722"/>
      <c r="Q363" s="1722"/>
      <c r="R363" s="1723"/>
      <c r="S363" s="1723"/>
      <c r="T363" s="1723"/>
      <c r="U363" s="1723"/>
    </row>
    <row r="364" spans="1:21" ht="20.100000000000001" customHeight="1">
      <c r="A364" s="202"/>
      <c r="B364" s="206"/>
      <c r="C364" s="1689"/>
      <c r="D364" s="1689"/>
      <c r="E364" s="1689"/>
      <c r="F364" s="1688"/>
      <c r="G364" s="1688"/>
      <c r="H364" s="1688"/>
      <c r="I364" s="1688"/>
      <c r="J364" s="1722"/>
      <c r="K364" s="1722"/>
      <c r="L364" s="1722"/>
      <c r="M364" s="1722"/>
      <c r="N364" s="1722"/>
      <c r="O364" s="1722"/>
      <c r="P364" s="1722"/>
      <c r="Q364" s="1722"/>
      <c r="R364" s="1723"/>
      <c r="S364" s="1723"/>
      <c r="T364" s="1723"/>
      <c r="U364" s="1723"/>
    </row>
    <row r="365" spans="1:21" ht="20.100000000000001" customHeight="1" thickBot="1">
      <c r="A365" s="202"/>
      <c r="B365" s="206"/>
      <c r="C365" s="1689"/>
      <c r="D365" s="1689"/>
      <c r="E365" s="1689"/>
      <c r="F365" s="1695"/>
      <c r="G365" s="1695"/>
      <c r="H365" s="1695"/>
      <c r="I365" s="1695"/>
      <c r="J365" s="1722"/>
      <c r="K365" s="1722"/>
      <c r="L365" s="1722"/>
      <c r="M365" s="1722"/>
      <c r="N365" s="1722"/>
      <c r="O365" s="1722"/>
      <c r="P365" s="1722"/>
      <c r="Q365" s="1722"/>
      <c r="R365" s="1723"/>
      <c r="S365" s="1723"/>
      <c r="T365" s="1723"/>
      <c r="U365" s="1723"/>
    </row>
    <row r="366" spans="1:21" ht="20.100000000000001" customHeight="1" thickTop="1">
      <c r="A366" s="202"/>
      <c r="B366" s="206"/>
      <c r="C366" s="1726" t="s">
        <v>682</v>
      </c>
      <c r="D366" s="1726"/>
      <c r="E366" s="1726"/>
      <c r="F366" s="1691">
        <f>SUM(F361:I365)</f>
        <v>0</v>
      </c>
      <c r="G366" s="1691"/>
      <c r="H366" s="1691"/>
      <c r="I366" s="1691"/>
      <c r="J366" s="1727"/>
      <c r="K366" s="1727"/>
      <c r="L366" s="1727"/>
      <c r="M366" s="1727"/>
      <c r="N366" s="1727"/>
      <c r="O366" s="1727"/>
      <c r="P366" s="1727"/>
      <c r="Q366" s="1727"/>
      <c r="R366" s="1723"/>
      <c r="S366" s="1723"/>
      <c r="T366" s="1723"/>
      <c r="U366" s="1723"/>
    </row>
    <row r="367" spans="1:21" ht="5.0999999999999996" customHeight="1">
      <c r="A367" s="202"/>
      <c r="B367" s="206"/>
      <c r="C367" s="204"/>
      <c r="D367" s="204"/>
      <c r="E367" s="207"/>
      <c r="F367" s="205"/>
      <c r="G367" s="205"/>
      <c r="H367" s="205"/>
      <c r="I367" s="205"/>
      <c r="J367" s="205"/>
      <c r="K367" s="208"/>
      <c r="L367" s="208"/>
      <c r="M367" s="208"/>
      <c r="N367" s="208"/>
      <c r="O367" s="208"/>
      <c r="P367" s="208"/>
      <c r="Q367" s="208"/>
      <c r="R367" s="208"/>
      <c r="S367" s="208"/>
      <c r="T367" s="208"/>
      <c r="U367" s="208"/>
    </row>
    <row r="368" spans="1:21" ht="20.100000000000001" customHeight="1">
      <c r="A368" s="202"/>
      <c r="B368" s="206"/>
      <c r="C368" s="204"/>
      <c r="D368" s="204"/>
      <c r="E368" s="207"/>
      <c r="F368" s="205"/>
      <c r="G368" s="205"/>
      <c r="H368" s="205"/>
      <c r="I368" s="205"/>
      <c r="J368" s="205"/>
      <c r="K368" s="208"/>
      <c r="L368" s="208"/>
      <c r="M368" s="208"/>
      <c r="N368" s="208"/>
      <c r="O368" s="208"/>
      <c r="P368" s="208"/>
      <c r="Q368" s="208"/>
      <c r="R368" s="208"/>
      <c r="S368" s="208"/>
      <c r="T368" s="208"/>
      <c r="U368" s="208"/>
    </row>
    <row r="369" spans="1:21" ht="5.0999999999999996" customHeight="1">
      <c r="A369" s="4"/>
      <c r="B369" s="215"/>
      <c r="C369" s="215"/>
      <c r="D369" s="216"/>
      <c r="E369" s="217"/>
      <c r="F369" s="217"/>
      <c r="G369" s="217"/>
      <c r="H369" s="217"/>
      <c r="I369" s="217"/>
      <c r="J369" s="217"/>
      <c r="K369" s="217"/>
      <c r="L369" s="217"/>
      <c r="M369" s="217"/>
      <c r="N369" s="217"/>
      <c r="O369" s="217"/>
      <c r="P369" s="217"/>
      <c r="Q369" s="217"/>
      <c r="R369" s="217"/>
      <c r="S369" s="217"/>
      <c r="T369" s="217"/>
      <c r="U369" s="217"/>
    </row>
    <row r="370" spans="1:21" ht="5.0999999999999996" customHeight="1">
      <c r="A370" s="4"/>
      <c r="B370" s="3"/>
      <c r="C370" s="3"/>
      <c r="D370" s="249"/>
      <c r="E370" s="250"/>
      <c r="F370" s="250"/>
      <c r="G370" s="250"/>
      <c r="H370" s="250"/>
      <c r="I370" s="250"/>
      <c r="J370" s="250"/>
      <c r="K370" s="250"/>
      <c r="L370" s="250"/>
      <c r="M370" s="250"/>
      <c r="N370" s="250"/>
      <c r="O370" s="250"/>
      <c r="P370" s="250"/>
      <c r="Q370" s="250"/>
      <c r="R370" s="250"/>
      <c r="S370" s="250"/>
      <c r="T370" s="250"/>
      <c r="U370" s="250"/>
    </row>
    <row r="371" spans="1:21" ht="15.75">
      <c r="A371" s="5"/>
      <c r="B371" s="5"/>
      <c r="C371" s="5"/>
      <c r="D371" s="5"/>
      <c r="E371" s="5"/>
      <c r="F371" s="5"/>
      <c r="G371" s="5"/>
      <c r="H371" s="5"/>
      <c r="I371" s="5"/>
      <c r="J371" s="5"/>
      <c r="K371" s="5"/>
      <c r="L371" s="5"/>
      <c r="M371" s="5"/>
      <c r="N371" s="5"/>
      <c r="O371" s="5"/>
      <c r="P371" s="5"/>
      <c r="Q371" s="5"/>
      <c r="R371" s="5"/>
      <c r="S371" s="5"/>
      <c r="T371" s="5"/>
      <c r="U371" s="5"/>
    </row>
    <row r="372" spans="1:21" ht="15.75">
      <c r="A372" s="5"/>
      <c r="B372" s="5"/>
      <c r="C372" s="5"/>
      <c r="D372" s="5"/>
      <c r="E372" s="5"/>
      <c r="F372" s="5"/>
      <c r="G372" s="5"/>
      <c r="H372" s="5"/>
      <c r="I372" s="5"/>
      <c r="J372" s="5"/>
      <c r="K372" s="5"/>
      <c r="L372" s="5"/>
      <c r="M372" s="5"/>
      <c r="N372" s="5"/>
      <c r="O372" s="5"/>
      <c r="P372" s="5"/>
      <c r="Q372" s="5"/>
      <c r="R372" s="5"/>
      <c r="S372" s="5"/>
      <c r="T372" s="5"/>
      <c r="U372" s="5"/>
    </row>
    <row r="373" spans="1:21" ht="15.75">
      <c r="A373" s="5"/>
      <c r="B373" s="5"/>
      <c r="C373" s="5"/>
      <c r="D373" s="5"/>
      <c r="E373" s="5"/>
      <c r="F373" s="5"/>
      <c r="G373" s="5"/>
      <c r="H373" s="5"/>
      <c r="I373" s="5"/>
      <c r="J373" s="5"/>
      <c r="K373" s="5"/>
      <c r="L373" s="5"/>
      <c r="M373" s="5"/>
      <c r="N373" s="5"/>
      <c r="O373" s="5"/>
      <c r="P373" s="5"/>
      <c r="Q373" s="5"/>
      <c r="R373" s="5"/>
      <c r="S373" s="5"/>
      <c r="T373" s="5"/>
      <c r="U373" s="5"/>
    </row>
    <row r="374" spans="1:21" ht="15.75">
      <c r="A374" s="5"/>
      <c r="B374" s="5"/>
      <c r="C374" s="5"/>
      <c r="D374" s="5"/>
      <c r="E374" s="5"/>
      <c r="F374" s="5"/>
      <c r="G374" s="5"/>
      <c r="H374" s="5"/>
      <c r="I374" s="5"/>
      <c r="J374" s="5"/>
      <c r="K374" s="5"/>
      <c r="L374" s="5"/>
      <c r="M374" s="5"/>
      <c r="N374" s="5"/>
      <c r="O374" s="5"/>
      <c r="P374" s="5"/>
      <c r="Q374" s="5"/>
      <c r="R374" s="5"/>
      <c r="S374" s="5"/>
      <c r="T374" s="5"/>
      <c r="U374" s="5"/>
    </row>
    <row r="375" spans="1:21" ht="15.75">
      <c r="A375" s="5"/>
      <c r="B375" s="5"/>
      <c r="C375" s="5"/>
      <c r="D375" s="5"/>
      <c r="E375" s="5"/>
      <c r="F375" s="5"/>
      <c r="G375" s="5"/>
      <c r="H375" s="5"/>
      <c r="I375" s="5"/>
      <c r="J375" s="5"/>
      <c r="K375" s="5"/>
      <c r="L375" s="5"/>
      <c r="M375" s="5"/>
      <c r="N375" s="5"/>
      <c r="O375" s="5"/>
      <c r="P375" s="5"/>
      <c r="Q375" s="5"/>
      <c r="R375" s="5"/>
      <c r="S375" s="5"/>
      <c r="T375" s="5"/>
      <c r="U375" s="5"/>
    </row>
    <row r="376" spans="1:21" ht="15.75">
      <c r="A376" s="5"/>
      <c r="B376" s="5"/>
      <c r="C376" s="5"/>
      <c r="D376" s="5"/>
      <c r="E376" s="5"/>
      <c r="F376" s="5"/>
      <c r="G376" s="5"/>
      <c r="H376" s="5"/>
      <c r="I376" s="5"/>
      <c r="J376" s="5"/>
      <c r="K376" s="5"/>
      <c r="L376" s="5"/>
      <c r="M376" s="5"/>
      <c r="N376" s="5"/>
      <c r="O376" s="5"/>
      <c r="P376" s="5"/>
      <c r="Q376" s="5"/>
      <c r="R376" s="5"/>
      <c r="S376" s="5"/>
      <c r="T376" s="5"/>
      <c r="U376" s="5"/>
    </row>
    <row r="377" spans="1:21" ht="15.75">
      <c r="A377" s="5"/>
      <c r="B377" s="5"/>
      <c r="C377" s="5"/>
      <c r="D377" s="5"/>
      <c r="E377" s="5"/>
      <c r="F377" s="5"/>
      <c r="G377" s="5"/>
      <c r="H377" s="5"/>
      <c r="I377" s="5"/>
      <c r="J377" s="5"/>
      <c r="K377" s="5"/>
      <c r="L377" s="5"/>
      <c r="M377" s="5"/>
      <c r="N377" s="5"/>
      <c r="O377" s="5"/>
      <c r="P377" s="5"/>
      <c r="Q377" s="5"/>
      <c r="R377" s="5"/>
      <c r="S377" s="5"/>
      <c r="T377" s="5"/>
      <c r="U377" s="5"/>
    </row>
    <row r="378" spans="1:21" ht="15.75">
      <c r="A378" s="5"/>
      <c r="B378" s="5"/>
      <c r="C378" s="5"/>
      <c r="D378" s="5"/>
      <c r="E378" s="5"/>
      <c r="F378" s="5"/>
      <c r="G378" s="5"/>
      <c r="H378" s="5"/>
      <c r="I378" s="5"/>
      <c r="J378" s="5"/>
      <c r="K378" s="5"/>
      <c r="L378" s="5"/>
      <c r="M378" s="5"/>
      <c r="N378" s="5"/>
      <c r="O378" s="5"/>
      <c r="P378" s="5"/>
      <c r="Q378" s="5"/>
      <c r="R378" s="5"/>
      <c r="S378" s="5"/>
      <c r="T378" s="5"/>
      <c r="U378" s="5"/>
    </row>
    <row r="379" spans="1:21" ht="15.75">
      <c r="A379" s="5"/>
      <c r="B379" s="5"/>
      <c r="C379" s="5"/>
      <c r="D379" s="5"/>
      <c r="E379" s="5"/>
      <c r="F379" s="5"/>
      <c r="G379" s="5"/>
      <c r="H379" s="5"/>
      <c r="I379" s="5"/>
      <c r="J379" s="5"/>
      <c r="K379" s="5"/>
      <c r="L379" s="5"/>
      <c r="M379" s="5"/>
      <c r="N379" s="5"/>
      <c r="O379" s="5"/>
      <c r="P379" s="5"/>
      <c r="Q379" s="5"/>
      <c r="R379" s="5"/>
      <c r="S379" s="5"/>
      <c r="T379" s="5"/>
      <c r="U379" s="5"/>
    </row>
    <row r="380" spans="1:21" ht="15.75">
      <c r="A380" s="5"/>
      <c r="B380" s="5"/>
      <c r="C380" s="5"/>
      <c r="D380" s="5"/>
      <c r="E380" s="5"/>
      <c r="F380" s="5"/>
      <c r="G380" s="5"/>
      <c r="H380" s="5"/>
      <c r="I380" s="5"/>
      <c r="J380" s="5"/>
      <c r="K380" s="5"/>
      <c r="L380" s="5"/>
      <c r="M380" s="5"/>
      <c r="N380" s="5"/>
      <c r="O380" s="5"/>
      <c r="P380" s="5"/>
      <c r="Q380" s="5"/>
      <c r="R380" s="5"/>
      <c r="S380" s="5"/>
      <c r="T380" s="5"/>
      <c r="U380" s="5"/>
    </row>
    <row r="381" spans="1:21" ht="15.75">
      <c r="A381" s="5"/>
      <c r="B381" s="5"/>
      <c r="C381" s="5"/>
      <c r="D381" s="5"/>
      <c r="E381" s="5"/>
      <c r="F381" s="5"/>
      <c r="G381" s="5"/>
      <c r="H381" s="5"/>
      <c r="I381" s="5"/>
      <c r="J381" s="5"/>
      <c r="K381" s="5"/>
      <c r="L381" s="5"/>
      <c r="M381" s="5"/>
      <c r="N381" s="5"/>
      <c r="O381" s="5"/>
      <c r="P381" s="5"/>
      <c r="Q381" s="5"/>
      <c r="R381" s="5"/>
      <c r="S381" s="5"/>
      <c r="T381" s="5"/>
      <c r="U381" s="5"/>
    </row>
    <row r="382" spans="1:21" ht="15.75">
      <c r="A382" s="5"/>
      <c r="B382" s="5"/>
      <c r="C382" s="5"/>
      <c r="D382" s="5"/>
      <c r="E382" s="5"/>
      <c r="F382" s="5"/>
      <c r="G382" s="5"/>
      <c r="H382" s="5"/>
      <c r="I382" s="5"/>
      <c r="J382" s="5"/>
      <c r="K382" s="5"/>
      <c r="L382" s="5"/>
      <c r="M382" s="5"/>
      <c r="N382" s="5"/>
      <c r="O382" s="5"/>
      <c r="P382" s="5"/>
      <c r="Q382" s="5"/>
      <c r="R382" s="5"/>
      <c r="S382" s="5"/>
      <c r="T382" s="5"/>
      <c r="U382" s="5"/>
    </row>
    <row r="383" spans="1:21" ht="15.75">
      <c r="A383" s="5"/>
      <c r="B383" s="5"/>
      <c r="C383" s="5"/>
      <c r="D383" s="5"/>
      <c r="E383" s="5"/>
      <c r="F383" s="5"/>
      <c r="G383" s="5"/>
      <c r="H383" s="5"/>
      <c r="I383" s="5"/>
      <c r="J383" s="5"/>
      <c r="K383" s="5"/>
      <c r="L383" s="5"/>
      <c r="M383" s="5"/>
      <c r="N383" s="5"/>
      <c r="O383" s="5"/>
      <c r="P383" s="5"/>
      <c r="Q383" s="5"/>
      <c r="R383" s="5"/>
      <c r="S383" s="5"/>
      <c r="T383" s="5"/>
      <c r="U383" s="5"/>
    </row>
    <row r="384" spans="1:21" ht="15.75">
      <c r="A384" s="5"/>
      <c r="B384" s="5"/>
      <c r="C384" s="5"/>
      <c r="D384" s="5"/>
      <c r="E384" s="5"/>
      <c r="F384" s="5"/>
      <c r="G384" s="5"/>
      <c r="H384" s="5"/>
      <c r="I384" s="5"/>
      <c r="J384" s="5"/>
      <c r="K384" s="5"/>
      <c r="L384" s="5"/>
      <c r="M384" s="5"/>
      <c r="N384" s="5"/>
      <c r="O384" s="5"/>
      <c r="P384" s="5"/>
      <c r="Q384" s="5"/>
      <c r="R384" s="5"/>
      <c r="S384" s="5"/>
      <c r="T384" s="5"/>
      <c r="U384" s="5"/>
    </row>
    <row r="385" spans="1:21" ht="15.75">
      <c r="A385" s="5"/>
      <c r="B385" s="5"/>
      <c r="C385" s="5"/>
      <c r="D385" s="5"/>
      <c r="E385" s="5"/>
      <c r="F385" s="5"/>
      <c r="G385" s="5"/>
      <c r="H385" s="5"/>
      <c r="I385" s="5"/>
      <c r="J385" s="5"/>
      <c r="K385" s="5"/>
      <c r="L385" s="5"/>
      <c r="M385" s="5"/>
      <c r="N385" s="5"/>
      <c r="O385" s="5"/>
      <c r="P385" s="5"/>
      <c r="Q385" s="5"/>
      <c r="R385" s="5"/>
      <c r="S385" s="5"/>
      <c r="T385" s="5"/>
      <c r="U385" s="5"/>
    </row>
    <row r="386" spans="1:21" ht="15.75">
      <c r="A386" s="5"/>
      <c r="B386" s="5"/>
      <c r="C386" s="5"/>
      <c r="D386" s="5"/>
      <c r="E386" s="5"/>
      <c r="F386" s="5"/>
      <c r="G386" s="5"/>
      <c r="H386" s="5"/>
      <c r="I386" s="5"/>
      <c r="J386" s="5"/>
      <c r="K386" s="5"/>
      <c r="L386" s="5"/>
      <c r="M386" s="5"/>
      <c r="N386" s="5"/>
      <c r="O386" s="5"/>
      <c r="P386" s="5"/>
      <c r="Q386" s="5"/>
      <c r="R386" s="5"/>
      <c r="S386" s="5"/>
      <c r="T386" s="5"/>
      <c r="U386" s="5"/>
    </row>
    <row r="387" spans="1:21" ht="15.75">
      <c r="A387" s="5"/>
      <c r="B387" s="5"/>
      <c r="C387" s="5"/>
      <c r="D387" s="5"/>
      <c r="E387" s="5"/>
      <c r="F387" s="5"/>
      <c r="G387" s="5"/>
      <c r="H387" s="5"/>
      <c r="I387" s="5"/>
      <c r="J387" s="5"/>
      <c r="K387" s="5"/>
      <c r="L387" s="5"/>
      <c r="M387" s="5"/>
      <c r="N387" s="5"/>
      <c r="O387" s="5"/>
      <c r="P387" s="5"/>
      <c r="Q387" s="5"/>
      <c r="R387" s="5"/>
      <c r="S387" s="5"/>
      <c r="T387" s="5"/>
      <c r="U387" s="5"/>
    </row>
    <row r="388" spans="1:21" ht="15.75">
      <c r="A388" s="5"/>
      <c r="B388" s="5"/>
      <c r="C388" s="5"/>
      <c r="D388" s="5"/>
      <c r="E388" s="5"/>
      <c r="F388" s="5"/>
      <c r="G388" s="5"/>
      <c r="H388" s="5"/>
      <c r="I388" s="5"/>
      <c r="J388" s="5"/>
      <c r="K388" s="5"/>
      <c r="L388" s="5"/>
      <c r="M388" s="5"/>
      <c r="N388" s="5"/>
      <c r="O388" s="5"/>
      <c r="P388" s="5"/>
      <c r="Q388" s="5"/>
      <c r="R388" s="5"/>
      <c r="S388" s="5"/>
      <c r="T388" s="5"/>
      <c r="U388" s="5"/>
    </row>
    <row r="389" spans="1:21" ht="15.75">
      <c r="A389" s="5"/>
      <c r="B389" s="5"/>
      <c r="C389" s="5"/>
      <c r="D389" s="5"/>
      <c r="E389" s="5"/>
      <c r="F389" s="5"/>
      <c r="G389" s="5"/>
      <c r="H389" s="5"/>
      <c r="I389" s="5"/>
      <c r="J389" s="5"/>
      <c r="K389" s="5"/>
      <c r="L389" s="5"/>
      <c r="M389" s="5"/>
      <c r="N389" s="5"/>
      <c r="O389" s="5"/>
      <c r="P389" s="5"/>
      <c r="Q389" s="5"/>
      <c r="R389" s="5"/>
      <c r="S389" s="5"/>
      <c r="T389" s="5"/>
      <c r="U389" s="5"/>
    </row>
    <row r="390" spans="1:21" ht="15.75">
      <c r="A390" s="5"/>
      <c r="B390" s="5"/>
      <c r="C390" s="5"/>
      <c r="D390" s="5"/>
      <c r="E390" s="5"/>
      <c r="F390" s="5"/>
      <c r="G390" s="5"/>
      <c r="H390" s="5"/>
      <c r="I390" s="5"/>
      <c r="J390" s="5"/>
      <c r="K390" s="5"/>
      <c r="L390" s="5"/>
      <c r="M390" s="5"/>
      <c r="N390" s="5"/>
      <c r="O390" s="5"/>
      <c r="P390" s="5"/>
      <c r="Q390" s="5"/>
      <c r="R390" s="5"/>
      <c r="S390" s="5"/>
      <c r="T390" s="5"/>
      <c r="U390" s="5"/>
    </row>
    <row r="391" spans="1:21" ht="15.75">
      <c r="A391" s="5"/>
      <c r="B391" s="5"/>
      <c r="C391" s="5"/>
      <c r="D391" s="5"/>
      <c r="E391" s="5"/>
      <c r="F391" s="5"/>
      <c r="G391" s="5"/>
      <c r="H391" s="5"/>
      <c r="I391" s="5"/>
      <c r="J391" s="5"/>
      <c r="K391" s="5"/>
      <c r="L391" s="5"/>
      <c r="M391" s="5"/>
      <c r="N391" s="5"/>
      <c r="O391" s="5"/>
      <c r="P391" s="5"/>
      <c r="Q391" s="5"/>
      <c r="R391" s="5"/>
      <c r="S391" s="5"/>
      <c r="T391" s="5"/>
      <c r="U391" s="5"/>
    </row>
    <row r="392" spans="1:21" ht="15.75">
      <c r="A392" s="5"/>
      <c r="B392" s="5"/>
      <c r="C392" s="5"/>
      <c r="D392" s="5"/>
      <c r="E392" s="5"/>
      <c r="F392" s="5"/>
      <c r="G392" s="5"/>
      <c r="H392" s="5"/>
      <c r="I392" s="5"/>
      <c r="J392" s="5"/>
      <c r="K392" s="5"/>
      <c r="L392" s="5"/>
      <c r="M392" s="5"/>
      <c r="N392" s="5"/>
      <c r="O392" s="5"/>
      <c r="P392" s="5"/>
      <c r="Q392" s="5"/>
      <c r="R392" s="5"/>
      <c r="S392" s="5"/>
      <c r="T392" s="5"/>
      <c r="U392" s="5"/>
    </row>
    <row r="393" spans="1:21" ht="15.75">
      <c r="A393" s="5"/>
      <c r="B393" s="5"/>
      <c r="C393" s="5"/>
      <c r="D393" s="5"/>
      <c r="E393" s="5"/>
      <c r="F393" s="5"/>
      <c r="G393" s="5"/>
      <c r="H393" s="5"/>
      <c r="I393" s="5"/>
      <c r="J393" s="5"/>
      <c r="K393" s="5"/>
      <c r="L393" s="5"/>
      <c r="M393" s="5"/>
      <c r="N393" s="5"/>
      <c r="O393" s="5"/>
      <c r="P393" s="5"/>
      <c r="Q393" s="5"/>
      <c r="R393" s="5"/>
      <c r="S393" s="5"/>
      <c r="T393" s="5"/>
      <c r="U393" s="5"/>
    </row>
    <row r="394" spans="1:21" ht="15.75">
      <c r="A394" s="5"/>
      <c r="B394" s="5"/>
      <c r="C394" s="5"/>
      <c r="D394" s="5"/>
      <c r="E394" s="5"/>
      <c r="F394" s="5"/>
      <c r="G394" s="5"/>
      <c r="H394" s="5"/>
      <c r="I394" s="5"/>
      <c r="J394" s="5"/>
      <c r="K394" s="5"/>
      <c r="L394" s="5"/>
      <c r="M394" s="5"/>
      <c r="N394" s="5"/>
      <c r="O394" s="5"/>
      <c r="P394" s="5"/>
      <c r="Q394" s="5"/>
      <c r="R394" s="5"/>
      <c r="S394" s="5"/>
      <c r="T394" s="5"/>
      <c r="U394" s="5"/>
    </row>
    <row r="395" spans="1:21" ht="15.75">
      <c r="A395" s="5"/>
      <c r="B395" s="5"/>
      <c r="C395" s="5"/>
      <c r="D395" s="5"/>
      <c r="E395" s="5"/>
      <c r="F395" s="5"/>
      <c r="G395" s="5"/>
      <c r="H395" s="5"/>
      <c r="I395" s="5"/>
      <c r="J395" s="5"/>
      <c r="K395" s="5"/>
      <c r="L395" s="5"/>
      <c r="M395" s="5"/>
      <c r="N395" s="5"/>
      <c r="O395" s="5"/>
      <c r="P395" s="5"/>
      <c r="Q395" s="5"/>
      <c r="R395" s="5"/>
      <c r="S395" s="5"/>
      <c r="T395" s="5"/>
      <c r="U395" s="5"/>
    </row>
    <row r="396" spans="1:21" ht="15.75">
      <c r="A396" s="5"/>
      <c r="B396" s="5"/>
      <c r="C396" s="5"/>
      <c r="D396" s="5"/>
      <c r="E396" s="5"/>
      <c r="F396" s="5"/>
      <c r="G396" s="5"/>
      <c r="H396" s="5"/>
      <c r="I396" s="5"/>
      <c r="J396" s="5"/>
      <c r="K396" s="5"/>
      <c r="L396" s="5"/>
      <c r="M396" s="5"/>
      <c r="N396" s="5"/>
      <c r="O396" s="5"/>
      <c r="P396" s="5"/>
      <c r="Q396" s="5"/>
      <c r="R396" s="5"/>
      <c r="S396" s="5"/>
      <c r="T396" s="5"/>
      <c r="U396" s="5"/>
    </row>
    <row r="397" spans="1:21" ht="15.75">
      <c r="A397" s="5"/>
      <c r="B397" s="5"/>
      <c r="C397" s="5"/>
      <c r="D397" s="5"/>
      <c r="E397" s="5"/>
      <c r="F397" s="5"/>
      <c r="G397" s="5"/>
      <c r="H397" s="5"/>
      <c r="I397" s="5"/>
      <c r="J397" s="5"/>
      <c r="K397" s="5"/>
      <c r="L397" s="5"/>
      <c r="M397" s="5"/>
      <c r="N397" s="5"/>
      <c r="O397" s="5"/>
      <c r="P397" s="5"/>
      <c r="Q397" s="5"/>
      <c r="R397" s="5"/>
      <c r="S397" s="5"/>
      <c r="T397" s="5"/>
      <c r="U397" s="5"/>
    </row>
  </sheetData>
  <sheetProtection sheet="1" objects="1" scenarios="1" formatCells="0" formatColumns="0" formatRows="0" insertRows="0" deleteRows="0"/>
  <mergeCells count="1006">
    <mergeCell ref="C144:D144"/>
    <mergeCell ref="E144:F144"/>
    <mergeCell ref="G144:J144"/>
    <mergeCell ref="K144:U144"/>
    <mergeCell ref="C145:D145"/>
    <mergeCell ref="E145:F145"/>
    <mergeCell ref="C113:D113"/>
    <mergeCell ref="E113:F113"/>
    <mergeCell ref="G113:J113"/>
    <mergeCell ref="K113:U113"/>
    <mergeCell ref="G114:J114"/>
    <mergeCell ref="K114:U114"/>
    <mergeCell ref="C111:D111"/>
    <mergeCell ref="E111:F111"/>
    <mergeCell ref="G136:J136"/>
    <mergeCell ref="K136:U136"/>
    <mergeCell ref="C137:D137"/>
    <mergeCell ref="E137:F137"/>
    <mergeCell ref="G137:J137"/>
    <mergeCell ref="K137:U137"/>
    <mergeCell ref="C129:D129"/>
    <mergeCell ref="E129:F129"/>
    <mergeCell ref="G129:J129"/>
    <mergeCell ref="K129:U129"/>
    <mergeCell ref="C135:D135"/>
    <mergeCell ref="E135:F135"/>
    <mergeCell ref="G135:J135"/>
    <mergeCell ref="K135:U135"/>
    <mergeCell ref="C127:D127"/>
    <mergeCell ref="E127:F127"/>
    <mergeCell ref="G127:J127"/>
    <mergeCell ref="K127:U127"/>
    <mergeCell ref="C126:D126"/>
    <mergeCell ref="E126:F126"/>
    <mergeCell ref="G126:J126"/>
    <mergeCell ref="K126:U126"/>
    <mergeCell ref="C125:D125"/>
    <mergeCell ref="E125:F125"/>
    <mergeCell ref="G125:J125"/>
    <mergeCell ref="K125:U125"/>
    <mergeCell ref="C124:D124"/>
    <mergeCell ref="E124:F124"/>
    <mergeCell ref="G124:J124"/>
    <mergeCell ref="K124:U124"/>
    <mergeCell ref="A119:C119"/>
    <mergeCell ref="G92:J92"/>
    <mergeCell ref="K92:U92"/>
    <mergeCell ref="C112:D112"/>
    <mergeCell ref="E112:F112"/>
    <mergeCell ref="G112:J112"/>
    <mergeCell ref="K112:U112"/>
    <mergeCell ref="C109:D109"/>
    <mergeCell ref="E109:F109"/>
    <mergeCell ref="G109:J109"/>
    <mergeCell ref="K109:U109"/>
    <mergeCell ref="C110:D110"/>
    <mergeCell ref="E110:F110"/>
    <mergeCell ref="G110:J110"/>
    <mergeCell ref="K110:U110"/>
    <mergeCell ref="C104:D104"/>
    <mergeCell ref="E104:F104"/>
    <mergeCell ref="G104:J104"/>
    <mergeCell ref="C103:D103"/>
    <mergeCell ref="E103:F103"/>
    <mergeCell ref="C89:D89"/>
    <mergeCell ref="Q117:U117"/>
    <mergeCell ref="A118:U118"/>
    <mergeCell ref="C115:D115"/>
    <mergeCell ref="E115:F115"/>
    <mergeCell ref="G115:J115"/>
    <mergeCell ref="K115:U115"/>
    <mergeCell ref="C116:F116"/>
    <mergeCell ref="G116:J116"/>
    <mergeCell ref="K116:U116"/>
    <mergeCell ref="K106:U106"/>
    <mergeCell ref="C107:D107"/>
    <mergeCell ref="E107:F107"/>
    <mergeCell ref="G107:J107"/>
    <mergeCell ref="K107:U107"/>
    <mergeCell ref="C114:D114"/>
    <mergeCell ref="E114:F114"/>
    <mergeCell ref="C98:D98"/>
    <mergeCell ref="E98:F98"/>
    <mergeCell ref="G98:J98"/>
    <mergeCell ref="K98:U98"/>
    <mergeCell ref="C100:F100"/>
    <mergeCell ref="C105:D105"/>
    <mergeCell ref="E105:F105"/>
    <mergeCell ref="G105:J105"/>
    <mergeCell ref="K105:U105"/>
    <mergeCell ref="C108:D108"/>
    <mergeCell ref="E108:F108"/>
    <mergeCell ref="G108:J108"/>
    <mergeCell ref="K108:U108"/>
    <mergeCell ref="G111:J111"/>
    <mergeCell ref="K111:U111"/>
    <mergeCell ref="C80:F80"/>
    <mergeCell ref="G80:J80"/>
    <mergeCell ref="K80:U80"/>
    <mergeCell ref="G97:J97"/>
    <mergeCell ref="K97:U97"/>
    <mergeCell ref="Q82:U82"/>
    <mergeCell ref="A83:U83"/>
    <mergeCell ref="A84:C84"/>
    <mergeCell ref="C97:D97"/>
    <mergeCell ref="E97:F97"/>
    <mergeCell ref="C95:D95"/>
    <mergeCell ref="E95:F95"/>
    <mergeCell ref="G95:J95"/>
    <mergeCell ref="K95:U95"/>
    <mergeCell ref="C96:D96"/>
    <mergeCell ref="E96:F96"/>
    <mergeCell ref="G96:J96"/>
    <mergeCell ref="K96:U96"/>
    <mergeCell ref="C93:D93"/>
    <mergeCell ref="E93:F93"/>
    <mergeCell ref="G93:J93"/>
    <mergeCell ref="K93:U93"/>
    <mergeCell ref="C94:D94"/>
    <mergeCell ref="E94:F94"/>
    <mergeCell ref="G94:J94"/>
    <mergeCell ref="K94:U94"/>
    <mergeCell ref="C91:D91"/>
    <mergeCell ref="E91:F91"/>
    <mergeCell ref="G91:J91"/>
    <mergeCell ref="K91:U91"/>
    <mergeCell ref="C92:D92"/>
    <mergeCell ref="E92:F92"/>
    <mergeCell ref="C72:D72"/>
    <mergeCell ref="E72:F72"/>
    <mergeCell ref="G72:J72"/>
    <mergeCell ref="C73:D73"/>
    <mergeCell ref="E73:F73"/>
    <mergeCell ref="G73:J73"/>
    <mergeCell ref="C70:D70"/>
    <mergeCell ref="E70:F70"/>
    <mergeCell ref="G70:J70"/>
    <mergeCell ref="K70:U70"/>
    <mergeCell ref="C71:D71"/>
    <mergeCell ref="E71:F71"/>
    <mergeCell ref="G71:J71"/>
    <mergeCell ref="K71:U71"/>
    <mergeCell ref="K73:U73"/>
    <mergeCell ref="K74:U74"/>
    <mergeCell ref="C74:D74"/>
    <mergeCell ref="G74:J74"/>
    <mergeCell ref="K72:U72"/>
    <mergeCell ref="C68:D68"/>
    <mergeCell ref="E68:F68"/>
    <mergeCell ref="G68:J68"/>
    <mergeCell ref="K68:U68"/>
    <mergeCell ref="C69:D69"/>
    <mergeCell ref="E69:F69"/>
    <mergeCell ref="G69:J69"/>
    <mergeCell ref="K69:U69"/>
    <mergeCell ref="E77:F77"/>
    <mergeCell ref="E75:F75"/>
    <mergeCell ref="E76:F76"/>
    <mergeCell ref="E74:F74"/>
    <mergeCell ref="C59:F59"/>
    <mergeCell ref="G59:J59"/>
    <mergeCell ref="K59:U59"/>
    <mergeCell ref="Q60:U60"/>
    <mergeCell ref="C57:D57"/>
    <mergeCell ref="E57:F57"/>
    <mergeCell ref="G57:J57"/>
    <mergeCell ref="K57:U57"/>
    <mergeCell ref="C58:D58"/>
    <mergeCell ref="E58:F58"/>
    <mergeCell ref="G58:J58"/>
    <mergeCell ref="K58:U58"/>
    <mergeCell ref="C75:D75"/>
    <mergeCell ref="G75:J75"/>
    <mergeCell ref="K75:U75"/>
    <mergeCell ref="C76:D76"/>
    <mergeCell ref="G76:J76"/>
    <mergeCell ref="K76:U76"/>
    <mergeCell ref="A61:U61"/>
    <mergeCell ref="A62:C62"/>
    <mergeCell ref="C55:D55"/>
    <mergeCell ref="E55:F55"/>
    <mergeCell ref="G55:J55"/>
    <mergeCell ref="K55:U55"/>
    <mergeCell ref="C56:D56"/>
    <mergeCell ref="E56:F56"/>
    <mergeCell ref="G56:J56"/>
    <mergeCell ref="K56:U56"/>
    <mergeCell ref="C53:D53"/>
    <mergeCell ref="E53:F53"/>
    <mergeCell ref="G53:J53"/>
    <mergeCell ref="K53:U53"/>
    <mergeCell ref="C54:D54"/>
    <mergeCell ref="E54:F54"/>
    <mergeCell ref="G54:J54"/>
    <mergeCell ref="K54:U54"/>
    <mergeCell ref="C51:D51"/>
    <mergeCell ref="E51:F51"/>
    <mergeCell ref="G51:J51"/>
    <mergeCell ref="K51:U51"/>
    <mergeCell ref="C52:D52"/>
    <mergeCell ref="E52:F52"/>
    <mergeCell ref="G52:J52"/>
    <mergeCell ref="K52:U52"/>
    <mergeCell ref="K38:U38"/>
    <mergeCell ref="C49:D49"/>
    <mergeCell ref="E49:F49"/>
    <mergeCell ref="G49:J49"/>
    <mergeCell ref="K49:U49"/>
    <mergeCell ref="C50:D50"/>
    <mergeCell ref="E50:F50"/>
    <mergeCell ref="G50:J50"/>
    <mergeCell ref="K50:U50"/>
    <mergeCell ref="C48:D48"/>
    <mergeCell ref="E48:F48"/>
    <mergeCell ref="G48:J48"/>
    <mergeCell ref="K48:U48"/>
    <mergeCell ref="E46:F46"/>
    <mergeCell ref="G46:J46"/>
    <mergeCell ref="K46:U46"/>
    <mergeCell ref="C47:D47"/>
    <mergeCell ref="E47:F47"/>
    <mergeCell ref="G47:J47"/>
    <mergeCell ref="K47:U47"/>
    <mergeCell ref="K33:U33"/>
    <mergeCell ref="C34:D34"/>
    <mergeCell ref="E34:F34"/>
    <mergeCell ref="G34:J34"/>
    <mergeCell ref="K34:U34"/>
    <mergeCell ref="C32:D32"/>
    <mergeCell ref="E32:F32"/>
    <mergeCell ref="G32:J32"/>
    <mergeCell ref="K32:U32"/>
    <mergeCell ref="C41:D41"/>
    <mergeCell ref="E41:F41"/>
    <mergeCell ref="G41:J41"/>
    <mergeCell ref="K41:U41"/>
    <mergeCell ref="C42:D42"/>
    <mergeCell ref="E42:F42"/>
    <mergeCell ref="G42:J42"/>
    <mergeCell ref="K42:U42"/>
    <mergeCell ref="C39:D39"/>
    <mergeCell ref="E39:F39"/>
    <mergeCell ref="G39:J39"/>
    <mergeCell ref="K39:U39"/>
    <mergeCell ref="C40:D40"/>
    <mergeCell ref="E40:F40"/>
    <mergeCell ref="G40:J40"/>
    <mergeCell ref="K40:U40"/>
    <mergeCell ref="C37:D37"/>
    <mergeCell ref="E37:F37"/>
    <mergeCell ref="G37:J37"/>
    <mergeCell ref="K37:U37"/>
    <mergeCell ref="C38:D38"/>
    <mergeCell ref="E38:F38"/>
    <mergeCell ref="G38:J38"/>
    <mergeCell ref="C14:D14"/>
    <mergeCell ref="E14:F14"/>
    <mergeCell ref="G14:J14"/>
    <mergeCell ref="K14:U14"/>
    <mergeCell ref="C15:D15"/>
    <mergeCell ref="E15:F15"/>
    <mergeCell ref="G15:J15"/>
    <mergeCell ref="K15:U15"/>
    <mergeCell ref="C13:D13"/>
    <mergeCell ref="E13:F13"/>
    <mergeCell ref="G13:J13"/>
    <mergeCell ref="K13:U13"/>
    <mergeCell ref="C18:D18"/>
    <mergeCell ref="E18:F18"/>
    <mergeCell ref="G18:J18"/>
    <mergeCell ref="K18:U18"/>
    <mergeCell ref="C19:D19"/>
    <mergeCell ref="E19:F19"/>
    <mergeCell ref="G19:J19"/>
    <mergeCell ref="K19:U19"/>
    <mergeCell ref="G16:J16"/>
    <mergeCell ref="K16:U16"/>
    <mergeCell ref="C17:D17"/>
    <mergeCell ref="E17:F17"/>
    <mergeCell ref="G17:J17"/>
    <mergeCell ref="K17:U17"/>
    <mergeCell ref="C366:E366"/>
    <mergeCell ref="F366:I366"/>
    <mergeCell ref="J366:Q366"/>
    <mergeCell ref="R366:U366"/>
    <mergeCell ref="C12:D12"/>
    <mergeCell ref="E12:F12"/>
    <mergeCell ref="G12:J12"/>
    <mergeCell ref="K12:U12"/>
    <mergeCell ref="C16:D16"/>
    <mergeCell ref="E16:F16"/>
    <mergeCell ref="C364:E364"/>
    <mergeCell ref="F364:I364"/>
    <mergeCell ref="J364:Q364"/>
    <mergeCell ref="R364:U364"/>
    <mergeCell ref="C365:E365"/>
    <mergeCell ref="F365:I365"/>
    <mergeCell ref="J365:Q365"/>
    <mergeCell ref="R365:U365"/>
    <mergeCell ref="C362:E362"/>
    <mergeCell ref="F362:I362"/>
    <mergeCell ref="J362:Q362"/>
    <mergeCell ref="R362:U362"/>
    <mergeCell ref="C363:E363"/>
    <mergeCell ref="F363:I363"/>
    <mergeCell ref="J363:Q363"/>
    <mergeCell ref="R363:U363"/>
    <mergeCell ref="C360:E360"/>
    <mergeCell ref="F360:I360"/>
    <mergeCell ref="J360:Q360"/>
    <mergeCell ref="R360:U360"/>
    <mergeCell ref="C361:E361"/>
    <mergeCell ref="F361:I361"/>
    <mergeCell ref="J361:Q361"/>
    <mergeCell ref="R361:U361"/>
    <mergeCell ref="C356:E356"/>
    <mergeCell ref="F356:I356"/>
    <mergeCell ref="J356:Q356"/>
    <mergeCell ref="R356:U356"/>
    <mergeCell ref="C357:E357"/>
    <mergeCell ref="F357:I357"/>
    <mergeCell ref="J357:Q357"/>
    <mergeCell ref="R357:U357"/>
    <mergeCell ref="C354:E354"/>
    <mergeCell ref="F354:I354"/>
    <mergeCell ref="J354:Q354"/>
    <mergeCell ref="R354:U354"/>
    <mergeCell ref="C355:E355"/>
    <mergeCell ref="F355:I355"/>
    <mergeCell ref="J355:Q355"/>
    <mergeCell ref="R355:U355"/>
    <mergeCell ref="C352:E352"/>
    <mergeCell ref="F352:I352"/>
    <mergeCell ref="J352:Q352"/>
    <mergeCell ref="R352:U352"/>
    <mergeCell ref="C353:E353"/>
    <mergeCell ref="F353:I353"/>
    <mergeCell ref="J353:Q353"/>
    <mergeCell ref="R353:U353"/>
    <mergeCell ref="C348:E348"/>
    <mergeCell ref="F348:I348"/>
    <mergeCell ref="J348:Q348"/>
    <mergeCell ref="R348:U348"/>
    <mergeCell ref="C351:E351"/>
    <mergeCell ref="F351:I351"/>
    <mergeCell ref="J351:Q351"/>
    <mergeCell ref="R351:U351"/>
    <mergeCell ref="C346:E346"/>
    <mergeCell ref="F346:I346"/>
    <mergeCell ref="J346:Q346"/>
    <mergeCell ref="R346:U346"/>
    <mergeCell ref="C347:E347"/>
    <mergeCell ref="F347:I347"/>
    <mergeCell ref="J347:Q347"/>
    <mergeCell ref="R347:U347"/>
    <mergeCell ref="C344:E344"/>
    <mergeCell ref="F344:I344"/>
    <mergeCell ref="J344:Q344"/>
    <mergeCell ref="R344:U344"/>
    <mergeCell ref="C345:E345"/>
    <mergeCell ref="F345:I345"/>
    <mergeCell ref="J345:Q345"/>
    <mergeCell ref="R345:U345"/>
    <mergeCell ref="A304:C304"/>
    <mergeCell ref="C342:E342"/>
    <mergeCell ref="F342:I342"/>
    <mergeCell ref="J342:Q342"/>
    <mergeCell ref="R342:U342"/>
    <mergeCell ref="C343:E343"/>
    <mergeCell ref="F343:I343"/>
    <mergeCell ref="J343:Q343"/>
    <mergeCell ref="R343:U343"/>
    <mergeCell ref="C335:E335"/>
    <mergeCell ref="F335:I335"/>
    <mergeCell ref="J335:Q335"/>
    <mergeCell ref="R335:U335"/>
    <mergeCell ref="J328:Q328"/>
    <mergeCell ref="R328:U328"/>
    <mergeCell ref="C325:E325"/>
    <mergeCell ref="F325:I325"/>
    <mergeCell ref="J325:Q325"/>
    <mergeCell ref="R325:U325"/>
    <mergeCell ref="C326:E326"/>
    <mergeCell ref="F326:I326"/>
    <mergeCell ref="J326:Q326"/>
    <mergeCell ref="R326:U326"/>
    <mergeCell ref="C323:E323"/>
    <mergeCell ref="Q302:U302"/>
    <mergeCell ref="A303:U303"/>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29:E329"/>
    <mergeCell ref="F329:I329"/>
    <mergeCell ref="J329:Q329"/>
    <mergeCell ref="R329:U329"/>
    <mergeCell ref="C330:E330"/>
    <mergeCell ref="F330:I330"/>
    <mergeCell ref="J330:Q330"/>
    <mergeCell ref="R330:U330"/>
    <mergeCell ref="C327:E327"/>
    <mergeCell ref="F327:I327"/>
    <mergeCell ref="J327:Q327"/>
    <mergeCell ref="R327:U327"/>
    <mergeCell ref="C328:E328"/>
    <mergeCell ref="F328:I328"/>
    <mergeCell ref="F323:I323"/>
    <mergeCell ref="J323:Q323"/>
    <mergeCell ref="R323:U323"/>
    <mergeCell ref="C324:E324"/>
    <mergeCell ref="F324:I324"/>
    <mergeCell ref="J324:Q324"/>
    <mergeCell ref="R324:U324"/>
    <mergeCell ref="C319:E319"/>
    <mergeCell ref="F319:I319"/>
    <mergeCell ref="J319:Q319"/>
    <mergeCell ref="R319:U319"/>
    <mergeCell ref="C322:E322"/>
    <mergeCell ref="F322:I322"/>
    <mergeCell ref="J322:Q322"/>
    <mergeCell ref="R322:U322"/>
    <mergeCell ref="C317:E317"/>
    <mergeCell ref="F317:I317"/>
    <mergeCell ref="J317:Q317"/>
    <mergeCell ref="R317:U317"/>
    <mergeCell ref="C318:E318"/>
    <mergeCell ref="F318:I318"/>
    <mergeCell ref="J318:Q318"/>
    <mergeCell ref="R318:U318"/>
    <mergeCell ref="C315:E315"/>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Q281:U281"/>
    <mergeCell ref="A282:U282"/>
    <mergeCell ref="A283:C283"/>
    <mergeCell ref="C306:E306"/>
    <mergeCell ref="F306:I306"/>
    <mergeCell ref="J306:Q306"/>
    <mergeCell ref="R306:U306"/>
    <mergeCell ref="C299:E299"/>
    <mergeCell ref="F299:I299"/>
    <mergeCell ref="J299:Q299"/>
    <mergeCell ref="R299:U299"/>
    <mergeCell ref="C300:E300"/>
    <mergeCell ref="F300:I300"/>
    <mergeCell ref="J300:Q300"/>
    <mergeCell ref="R300:U300"/>
    <mergeCell ref="C297:E297"/>
    <mergeCell ref="F297:I297"/>
    <mergeCell ref="J297:Q297"/>
    <mergeCell ref="R297:U297"/>
    <mergeCell ref="C298:E298"/>
    <mergeCell ref="F298:I298"/>
    <mergeCell ref="J298:Q298"/>
    <mergeCell ref="R298:U298"/>
    <mergeCell ref="C295:E295"/>
    <mergeCell ref="F295:I295"/>
    <mergeCell ref="J295:Q295"/>
    <mergeCell ref="R295:U295"/>
    <mergeCell ref="C296:E296"/>
    <mergeCell ref="F296:I296"/>
    <mergeCell ref="J296:Q296"/>
    <mergeCell ref="R296:U296"/>
    <mergeCell ref="C293:E293"/>
    <mergeCell ref="F293:I293"/>
    <mergeCell ref="J293:Q293"/>
    <mergeCell ref="R293:U293"/>
    <mergeCell ref="C294:E294"/>
    <mergeCell ref="F294:I294"/>
    <mergeCell ref="J294:Q294"/>
    <mergeCell ref="R294:U294"/>
    <mergeCell ref="C291:E291"/>
    <mergeCell ref="F291:I291"/>
    <mergeCell ref="J291:Q291"/>
    <mergeCell ref="R291:U291"/>
    <mergeCell ref="C292:E292"/>
    <mergeCell ref="F292:I292"/>
    <mergeCell ref="J292:Q292"/>
    <mergeCell ref="R292:U292"/>
    <mergeCell ref="C289:E289"/>
    <mergeCell ref="F289:I289"/>
    <mergeCell ref="J289:Q289"/>
    <mergeCell ref="R289:U289"/>
    <mergeCell ref="C290:E290"/>
    <mergeCell ref="F290:I290"/>
    <mergeCell ref="J290:Q290"/>
    <mergeCell ref="R290:U290"/>
    <mergeCell ref="C287:E287"/>
    <mergeCell ref="F287:I287"/>
    <mergeCell ref="J287:Q287"/>
    <mergeCell ref="R287:U287"/>
    <mergeCell ref="C288:E288"/>
    <mergeCell ref="F288:I288"/>
    <mergeCell ref="J288:Q288"/>
    <mergeCell ref="R288:U288"/>
    <mergeCell ref="D277:Q277"/>
    <mergeCell ref="R277:U277"/>
    <mergeCell ref="D278:Q278"/>
    <mergeCell ref="R278:U278"/>
    <mergeCell ref="D279:Q279"/>
    <mergeCell ref="R279:U279"/>
    <mergeCell ref="C273:U273"/>
    <mergeCell ref="D274:Q274"/>
    <mergeCell ref="R274:U274"/>
    <mergeCell ref="D275:Q275"/>
    <mergeCell ref="R275:U275"/>
    <mergeCell ref="D276:Q276"/>
    <mergeCell ref="R276:U276"/>
    <mergeCell ref="D271:F271"/>
    <mergeCell ref="G271:I271"/>
    <mergeCell ref="K271:M271"/>
    <mergeCell ref="O271:Q271"/>
    <mergeCell ref="S271:U271"/>
    <mergeCell ref="D272:F272"/>
    <mergeCell ref="G272:U272"/>
    <mergeCell ref="D269:F269"/>
    <mergeCell ref="G269:I269"/>
    <mergeCell ref="K269:M269"/>
    <mergeCell ref="O269:Q269"/>
    <mergeCell ref="S269:U269"/>
    <mergeCell ref="D270:F270"/>
    <mergeCell ref="G270:I270"/>
    <mergeCell ref="K270:M270"/>
    <mergeCell ref="O270:Q270"/>
    <mergeCell ref="S270:U270"/>
    <mergeCell ref="D267:F267"/>
    <mergeCell ref="G267:I267"/>
    <mergeCell ref="K267:M267"/>
    <mergeCell ref="O267:Q267"/>
    <mergeCell ref="S267:U267"/>
    <mergeCell ref="D268:F268"/>
    <mergeCell ref="G268:I268"/>
    <mergeCell ref="K268:M268"/>
    <mergeCell ref="O268:Q268"/>
    <mergeCell ref="S268:U268"/>
    <mergeCell ref="D263:Q263"/>
    <mergeCell ref="R263:U263"/>
    <mergeCell ref="Q246:U246"/>
    <mergeCell ref="A247:U247"/>
    <mergeCell ref="A248:C248"/>
    <mergeCell ref="D266:F266"/>
    <mergeCell ref="G266:U266"/>
    <mergeCell ref="D260:Q260"/>
    <mergeCell ref="R260:U260"/>
    <mergeCell ref="D261:Q261"/>
    <mergeCell ref="R261:U261"/>
    <mergeCell ref="D262:Q262"/>
    <mergeCell ref="R262:U262"/>
    <mergeCell ref="D256:F256"/>
    <mergeCell ref="G256:U256"/>
    <mergeCell ref="C257:U257"/>
    <mergeCell ref="D258:Q258"/>
    <mergeCell ref="R258:U258"/>
    <mergeCell ref="D259:Q259"/>
    <mergeCell ref="R259:U259"/>
    <mergeCell ref="D254:F254"/>
    <mergeCell ref="G254:I254"/>
    <mergeCell ref="K254:M254"/>
    <mergeCell ref="O254:Q254"/>
    <mergeCell ref="S254:U254"/>
    <mergeCell ref="D255:F255"/>
    <mergeCell ref="G255:I255"/>
    <mergeCell ref="K255:M255"/>
    <mergeCell ref="O255:Q255"/>
    <mergeCell ref="S255:U255"/>
    <mergeCell ref="D252:F252"/>
    <mergeCell ref="G252:I252"/>
    <mergeCell ref="K252:M252"/>
    <mergeCell ref="O252:Q252"/>
    <mergeCell ref="S252:U252"/>
    <mergeCell ref="D253:F253"/>
    <mergeCell ref="G253:I253"/>
    <mergeCell ref="K253:M253"/>
    <mergeCell ref="O253:Q253"/>
    <mergeCell ref="S253:U253"/>
    <mergeCell ref="D244:Q244"/>
    <mergeCell ref="R244:U244"/>
    <mergeCell ref="D250:F250"/>
    <mergeCell ref="G250:U250"/>
    <mergeCell ref="D251:F251"/>
    <mergeCell ref="G251:I251"/>
    <mergeCell ref="K251:M251"/>
    <mergeCell ref="O251:Q251"/>
    <mergeCell ref="S251:U251"/>
    <mergeCell ref="D241:Q241"/>
    <mergeCell ref="R241:U241"/>
    <mergeCell ref="D242:Q242"/>
    <mergeCell ref="R242:U242"/>
    <mergeCell ref="D243:Q243"/>
    <mergeCell ref="R243:U243"/>
    <mergeCell ref="D237:F237"/>
    <mergeCell ref="G237:U237"/>
    <mergeCell ref="C238:U238"/>
    <mergeCell ref="D239:Q239"/>
    <mergeCell ref="R239:U239"/>
    <mergeCell ref="D240:Q240"/>
    <mergeCell ref="R240:U240"/>
    <mergeCell ref="D235:F235"/>
    <mergeCell ref="G235:I235"/>
    <mergeCell ref="K235:M235"/>
    <mergeCell ref="O235:Q235"/>
    <mergeCell ref="S235:U235"/>
    <mergeCell ref="D236:F236"/>
    <mergeCell ref="G236:I236"/>
    <mergeCell ref="K236:M236"/>
    <mergeCell ref="O236:Q236"/>
    <mergeCell ref="S236:U236"/>
    <mergeCell ref="D233:F233"/>
    <mergeCell ref="G233:I233"/>
    <mergeCell ref="K233:M233"/>
    <mergeCell ref="O233:Q233"/>
    <mergeCell ref="S233:U233"/>
    <mergeCell ref="D234:F234"/>
    <mergeCell ref="G234:I234"/>
    <mergeCell ref="K234:M234"/>
    <mergeCell ref="O234:Q234"/>
    <mergeCell ref="S234:U234"/>
    <mergeCell ref="Q226:U226"/>
    <mergeCell ref="A227:U227"/>
    <mergeCell ref="A228:C228"/>
    <mergeCell ref="D231:F231"/>
    <mergeCell ref="G231:U231"/>
    <mergeCell ref="D232:F232"/>
    <mergeCell ref="G232:I232"/>
    <mergeCell ref="K232:M232"/>
    <mergeCell ref="O232:Q232"/>
    <mergeCell ref="S232:U232"/>
    <mergeCell ref="C223:E223"/>
    <mergeCell ref="F223:I223"/>
    <mergeCell ref="J223:Q223"/>
    <mergeCell ref="R223:U223"/>
    <mergeCell ref="C224:E224"/>
    <mergeCell ref="F224:I224"/>
    <mergeCell ref="J224:Q224"/>
    <mergeCell ref="R224:U224"/>
    <mergeCell ref="C221:E221"/>
    <mergeCell ref="F221:I221"/>
    <mergeCell ref="J221:Q221"/>
    <mergeCell ref="R221:U221"/>
    <mergeCell ref="C222:E222"/>
    <mergeCell ref="F222:I222"/>
    <mergeCell ref="J222:Q222"/>
    <mergeCell ref="R222:U222"/>
    <mergeCell ref="C219:E219"/>
    <mergeCell ref="F219:I219"/>
    <mergeCell ref="J219:Q219"/>
    <mergeCell ref="R219:U219"/>
    <mergeCell ref="C220:E220"/>
    <mergeCell ref="F220:I220"/>
    <mergeCell ref="J220:Q220"/>
    <mergeCell ref="R220:U220"/>
    <mergeCell ref="C217:E217"/>
    <mergeCell ref="F217:I217"/>
    <mergeCell ref="J217:Q217"/>
    <mergeCell ref="R217:U217"/>
    <mergeCell ref="C218:E218"/>
    <mergeCell ref="F218:I218"/>
    <mergeCell ref="J218:Q218"/>
    <mergeCell ref="R218:U218"/>
    <mergeCell ref="C215:E215"/>
    <mergeCell ref="F215:I215"/>
    <mergeCell ref="J215:Q215"/>
    <mergeCell ref="R215:U215"/>
    <mergeCell ref="C216:E216"/>
    <mergeCell ref="F216:I216"/>
    <mergeCell ref="J216:Q216"/>
    <mergeCell ref="R216:U216"/>
    <mergeCell ref="C211:E211"/>
    <mergeCell ref="F211:I211"/>
    <mergeCell ref="J211:Q211"/>
    <mergeCell ref="R211:U211"/>
    <mergeCell ref="C212:E212"/>
    <mergeCell ref="F212:I212"/>
    <mergeCell ref="J212:Q212"/>
    <mergeCell ref="R212:U212"/>
    <mergeCell ref="C209:E209"/>
    <mergeCell ref="F209:I209"/>
    <mergeCell ref="J209:Q209"/>
    <mergeCell ref="R209:U209"/>
    <mergeCell ref="C210:E210"/>
    <mergeCell ref="F210:I210"/>
    <mergeCell ref="J210:Q210"/>
    <mergeCell ref="R210:U210"/>
    <mergeCell ref="C207:E207"/>
    <mergeCell ref="F207:I207"/>
    <mergeCell ref="J207:Q207"/>
    <mergeCell ref="R207:U207"/>
    <mergeCell ref="C208:E208"/>
    <mergeCell ref="F208:I208"/>
    <mergeCell ref="J208:Q208"/>
    <mergeCell ref="R208:U208"/>
    <mergeCell ref="C205:E205"/>
    <mergeCell ref="F205:I205"/>
    <mergeCell ref="J205:Q205"/>
    <mergeCell ref="R205:U205"/>
    <mergeCell ref="C206:E206"/>
    <mergeCell ref="F206:I206"/>
    <mergeCell ref="J206:Q206"/>
    <mergeCell ref="R206:U206"/>
    <mergeCell ref="C203:E203"/>
    <mergeCell ref="F203:I203"/>
    <mergeCell ref="J203:Q203"/>
    <mergeCell ref="R203:U203"/>
    <mergeCell ref="C204:E204"/>
    <mergeCell ref="F204:I204"/>
    <mergeCell ref="J204:Q204"/>
    <mergeCell ref="R204:U204"/>
    <mergeCell ref="C199:E199"/>
    <mergeCell ref="F199:I199"/>
    <mergeCell ref="J199:Q199"/>
    <mergeCell ref="R199:U199"/>
    <mergeCell ref="C200:E200"/>
    <mergeCell ref="F200:I200"/>
    <mergeCell ref="J200:Q200"/>
    <mergeCell ref="R200:U200"/>
    <mergeCell ref="C197:E197"/>
    <mergeCell ref="F197:I197"/>
    <mergeCell ref="J197:Q197"/>
    <mergeCell ref="R197:U197"/>
    <mergeCell ref="C198:E198"/>
    <mergeCell ref="F198:I198"/>
    <mergeCell ref="J198:Q198"/>
    <mergeCell ref="R198:U198"/>
    <mergeCell ref="C195:E195"/>
    <mergeCell ref="F195:I195"/>
    <mergeCell ref="J195:Q195"/>
    <mergeCell ref="R195:U195"/>
    <mergeCell ref="C196:E196"/>
    <mergeCell ref="F196:I196"/>
    <mergeCell ref="J196:Q196"/>
    <mergeCell ref="R196:U196"/>
    <mergeCell ref="C193:E193"/>
    <mergeCell ref="F193:I193"/>
    <mergeCell ref="J193:Q193"/>
    <mergeCell ref="R193:U193"/>
    <mergeCell ref="C194:E194"/>
    <mergeCell ref="F194:I194"/>
    <mergeCell ref="J194:Q194"/>
    <mergeCell ref="R194:U194"/>
    <mergeCell ref="A188:C188"/>
    <mergeCell ref="C191:E191"/>
    <mergeCell ref="F191:I191"/>
    <mergeCell ref="J191:Q191"/>
    <mergeCell ref="R191:U191"/>
    <mergeCell ref="C192:E192"/>
    <mergeCell ref="F192:I192"/>
    <mergeCell ref="J192:Q192"/>
    <mergeCell ref="R192:U192"/>
    <mergeCell ref="C181:U181"/>
    <mergeCell ref="C182:U182"/>
    <mergeCell ref="C183:U183"/>
    <mergeCell ref="C184:U184"/>
    <mergeCell ref="Q186:U186"/>
    <mergeCell ref="A187:U187"/>
    <mergeCell ref="C179:E179"/>
    <mergeCell ref="F179:H179"/>
    <mergeCell ref="J179:L179"/>
    <mergeCell ref="N179:P179"/>
    <mergeCell ref="R179:U179"/>
    <mergeCell ref="C180:U180"/>
    <mergeCell ref="C171:U171"/>
    <mergeCell ref="C172:U172"/>
    <mergeCell ref="C173:U173"/>
    <mergeCell ref="C174:U174"/>
    <mergeCell ref="C177:E178"/>
    <mergeCell ref="F177:U177"/>
    <mergeCell ref="F178:H178"/>
    <mergeCell ref="J178:L178"/>
    <mergeCell ref="N178:P178"/>
    <mergeCell ref="R178:U178"/>
    <mergeCell ref="C147:D147"/>
    <mergeCell ref="E147:F147"/>
    <mergeCell ref="C169:E169"/>
    <mergeCell ref="F169:H169"/>
    <mergeCell ref="J169:L169"/>
    <mergeCell ref="N169:P169"/>
    <mergeCell ref="R169:U169"/>
    <mergeCell ref="C170:U170"/>
    <mergeCell ref="C161:U161"/>
    <mergeCell ref="C162:U162"/>
    <mergeCell ref="C163:U163"/>
    <mergeCell ref="C164:U164"/>
    <mergeCell ref="C167:E168"/>
    <mergeCell ref="F167:U167"/>
    <mergeCell ref="F168:H168"/>
    <mergeCell ref="J168:L168"/>
    <mergeCell ref="N168:P168"/>
    <mergeCell ref="R168:U168"/>
    <mergeCell ref="C159:E159"/>
    <mergeCell ref="F159:H159"/>
    <mergeCell ref="J159:L159"/>
    <mergeCell ref="N159:P159"/>
    <mergeCell ref="R159:U159"/>
    <mergeCell ref="C160:U160"/>
    <mergeCell ref="G147:J147"/>
    <mergeCell ref="K147:U147"/>
    <mergeCell ref="G139:J139"/>
    <mergeCell ref="K139:U139"/>
    <mergeCell ref="C157:E158"/>
    <mergeCell ref="F157:U157"/>
    <mergeCell ref="F158:H158"/>
    <mergeCell ref="J158:L158"/>
    <mergeCell ref="N158:P158"/>
    <mergeCell ref="R158:U158"/>
    <mergeCell ref="C150:F150"/>
    <mergeCell ref="G150:J150"/>
    <mergeCell ref="K150:U150"/>
    <mergeCell ref="Q152:U152"/>
    <mergeCell ref="A153:U153"/>
    <mergeCell ref="A154:C154"/>
    <mergeCell ref="C143:D143"/>
    <mergeCell ref="E143:F143"/>
    <mergeCell ref="G143:J143"/>
    <mergeCell ref="K143:U143"/>
    <mergeCell ref="C149:D149"/>
    <mergeCell ref="E149:F149"/>
    <mergeCell ref="G149:J149"/>
    <mergeCell ref="K149:U149"/>
    <mergeCell ref="G145:J145"/>
    <mergeCell ref="K145:U145"/>
    <mergeCell ref="C148:D148"/>
    <mergeCell ref="E148:F148"/>
    <mergeCell ref="G148:J148"/>
    <mergeCell ref="K148:U148"/>
    <mergeCell ref="C146:D146"/>
    <mergeCell ref="E146:F146"/>
    <mergeCell ref="G146:J146"/>
    <mergeCell ref="K146:U146"/>
    <mergeCell ref="G87:J87"/>
    <mergeCell ref="K87:U87"/>
    <mergeCell ref="C140:F140"/>
    <mergeCell ref="G140:J140"/>
    <mergeCell ref="K140:U140"/>
    <mergeCell ref="C133:D133"/>
    <mergeCell ref="E133:F133"/>
    <mergeCell ref="G133:J133"/>
    <mergeCell ref="K133:U133"/>
    <mergeCell ref="C136:D136"/>
    <mergeCell ref="E136:F136"/>
    <mergeCell ref="C134:D134"/>
    <mergeCell ref="E134:F134"/>
    <mergeCell ref="G134:J134"/>
    <mergeCell ref="K134:U134"/>
    <mergeCell ref="C130:F130"/>
    <mergeCell ref="G130:J130"/>
    <mergeCell ref="K130:U130"/>
    <mergeCell ref="C123:D123"/>
    <mergeCell ref="E123:F123"/>
    <mergeCell ref="G123:J123"/>
    <mergeCell ref="K123:U123"/>
    <mergeCell ref="C128:D128"/>
    <mergeCell ref="E128:F128"/>
    <mergeCell ref="G128:J128"/>
    <mergeCell ref="K128:U128"/>
    <mergeCell ref="C138:D138"/>
    <mergeCell ref="E138:F138"/>
    <mergeCell ref="G138:J138"/>
    <mergeCell ref="K138:U138"/>
    <mergeCell ref="C139:D139"/>
    <mergeCell ref="E139:F139"/>
    <mergeCell ref="K20:U20"/>
    <mergeCell ref="C21:D21"/>
    <mergeCell ref="E21:F21"/>
    <mergeCell ref="C43:F43"/>
    <mergeCell ref="G43:J43"/>
    <mergeCell ref="K43:U43"/>
    <mergeCell ref="C46:D46"/>
    <mergeCell ref="C30:D30"/>
    <mergeCell ref="E30:F30"/>
    <mergeCell ref="G30:J30"/>
    <mergeCell ref="K30:U30"/>
    <mergeCell ref="C31:D31"/>
    <mergeCell ref="E31:F31"/>
    <mergeCell ref="K104:U104"/>
    <mergeCell ref="C106:D106"/>
    <mergeCell ref="E106:F106"/>
    <mergeCell ref="G106:J106"/>
    <mergeCell ref="C99:D99"/>
    <mergeCell ref="E99:F99"/>
    <mergeCell ref="G99:J99"/>
    <mergeCell ref="K99:U99"/>
    <mergeCell ref="G100:J100"/>
    <mergeCell ref="K100:U100"/>
    <mergeCell ref="C77:D77"/>
    <mergeCell ref="G77:J77"/>
    <mergeCell ref="K77:U77"/>
    <mergeCell ref="G78:J78"/>
    <mergeCell ref="K78:U78"/>
    <mergeCell ref="C78:D78"/>
    <mergeCell ref="E78:F78"/>
    <mergeCell ref="E79:F79"/>
    <mergeCell ref="C79:D79"/>
    <mergeCell ref="G103:J103"/>
    <mergeCell ref="K103:U103"/>
    <mergeCell ref="G31:J31"/>
    <mergeCell ref="K31:U31"/>
    <mergeCell ref="G21:J21"/>
    <mergeCell ref="K21:U21"/>
    <mergeCell ref="C35:D35"/>
    <mergeCell ref="E35:F35"/>
    <mergeCell ref="G35:J35"/>
    <mergeCell ref="K35:U35"/>
    <mergeCell ref="C36:D36"/>
    <mergeCell ref="E36:F36"/>
    <mergeCell ref="G36:J36"/>
    <mergeCell ref="K36:U36"/>
    <mergeCell ref="C33:D33"/>
    <mergeCell ref="E33:F33"/>
    <mergeCell ref="G33:J33"/>
    <mergeCell ref="C88:D88"/>
    <mergeCell ref="E88:F88"/>
    <mergeCell ref="G88:J88"/>
    <mergeCell ref="K88:U88"/>
    <mergeCell ref="G79:J79"/>
    <mergeCell ref="K79:U79"/>
    <mergeCell ref="E89:F89"/>
    <mergeCell ref="G89:J89"/>
    <mergeCell ref="K89:U89"/>
    <mergeCell ref="C90:D90"/>
    <mergeCell ref="E90:F90"/>
    <mergeCell ref="G90:J90"/>
    <mergeCell ref="K90:U90"/>
    <mergeCell ref="C87:D87"/>
    <mergeCell ref="E87:F87"/>
    <mergeCell ref="Q337:U337"/>
    <mergeCell ref="A338:U338"/>
    <mergeCell ref="A339:C339"/>
    <mergeCell ref="C10:D10"/>
    <mergeCell ref="E10:F10"/>
    <mergeCell ref="G10:J10"/>
    <mergeCell ref="K10:U10"/>
    <mergeCell ref="C11:D11"/>
    <mergeCell ref="E11:F11"/>
    <mergeCell ref="G11:J11"/>
    <mergeCell ref="K11:U11"/>
    <mergeCell ref="A1:U1"/>
    <mergeCell ref="A3:F3"/>
    <mergeCell ref="P3:U3"/>
    <mergeCell ref="A4:U4"/>
    <mergeCell ref="C67:D67"/>
    <mergeCell ref="E67:F67"/>
    <mergeCell ref="G67:J67"/>
    <mergeCell ref="K67:U67"/>
    <mergeCell ref="C23:F23"/>
    <mergeCell ref="G23:J23"/>
    <mergeCell ref="K23:U23"/>
    <mergeCell ref="Q25:U25"/>
    <mergeCell ref="A26:U26"/>
    <mergeCell ref="A27:C27"/>
    <mergeCell ref="C22:D22"/>
    <mergeCell ref="E22:F22"/>
    <mergeCell ref="G22:J22"/>
    <mergeCell ref="K22:U22"/>
    <mergeCell ref="C20:D20"/>
    <mergeCell ref="E20:F20"/>
    <mergeCell ref="G20:J20"/>
  </mergeCells>
  <phoneticPr fontId="1"/>
  <dataValidations count="1">
    <dataValidation type="list" allowBlank="1" showInputMessage="1" showErrorMessage="1" sqref="J251:J255 N251:N255 R251:R255 J267:J271 N267:N271 R267:R271 J232:J236 N232:N236 R232:R236">
      <formula1>$W$231:$W$235</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10" manualBreakCount="10">
    <brk id="25" max="20" man="1"/>
    <brk id="60" max="16383" man="1"/>
    <brk id="82" max="16383" man="1"/>
    <brk id="117" max="20" man="1"/>
    <brk id="152" max="16383" man="1"/>
    <brk id="186" max="20" man="1"/>
    <brk id="246" max="20" man="1"/>
    <brk id="281" max="20" man="1"/>
    <brk id="302" max="20" man="1"/>
    <brk id="337"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85" zoomScaleNormal="85" zoomScaleSheetLayoutView="90" workbookViewId="0">
      <selection activeCell="I1" sqref="I1"/>
    </sheetView>
  </sheetViews>
  <sheetFormatPr defaultRowHeight="13.5"/>
  <cols>
    <col min="1" max="3" width="9" style="18"/>
    <col min="4" max="5" width="13.125" style="18" customWidth="1"/>
    <col min="6" max="16384" width="9" style="18"/>
  </cols>
  <sheetData>
    <row r="1" spans="1:8" ht="15.75">
      <c r="A1" s="768" t="s">
        <v>458</v>
      </c>
      <c r="B1" s="768"/>
      <c r="C1" s="768"/>
      <c r="D1" s="768"/>
      <c r="E1" s="768"/>
      <c r="F1" s="768"/>
      <c r="G1" s="768"/>
      <c r="H1" s="768"/>
    </row>
    <row r="2" spans="1:8" ht="27" customHeight="1">
      <c r="A2" s="19"/>
      <c r="B2" s="19"/>
      <c r="C2" s="19"/>
      <c r="D2" s="19"/>
      <c r="E2" s="19"/>
      <c r="F2" s="19"/>
      <c r="G2" s="19"/>
      <c r="H2" s="19"/>
    </row>
    <row r="3" spans="1:8" ht="27" customHeight="1">
      <c r="A3" s="1176" t="s">
        <v>113</v>
      </c>
      <c r="B3" s="1176"/>
      <c r="C3" s="1176"/>
      <c r="D3" s="1176"/>
      <c r="E3" s="1176"/>
      <c r="F3" s="1176"/>
      <c r="G3" s="1177" t="s">
        <v>112</v>
      </c>
      <c r="H3" s="1177"/>
    </row>
    <row r="4" spans="1:8" ht="13.5" customHeight="1">
      <c r="A4" s="19"/>
      <c r="B4" s="19"/>
      <c r="C4" s="19"/>
      <c r="D4" s="19"/>
      <c r="E4" s="19"/>
      <c r="F4" s="19"/>
      <c r="G4" s="19"/>
      <c r="H4" s="19"/>
    </row>
    <row r="5" spans="1:8" ht="27" customHeight="1">
      <c r="A5" s="19" t="s">
        <v>831</v>
      </c>
      <c r="B5" s="19"/>
      <c r="C5" s="19"/>
      <c r="D5" s="19"/>
      <c r="E5" s="19"/>
      <c r="F5" s="19"/>
      <c r="G5" s="392" t="s">
        <v>975</v>
      </c>
      <c r="H5" s="392">
        <f>IF(LEN(SUBSTITUTE(A6,CHAR(10),""))&gt;400,"文字数オーバーです",LEN(SUBSTITUTE(A6,CHAR(10),"")))</f>
        <v>0</v>
      </c>
    </row>
    <row r="6" spans="1:8" ht="27" customHeight="1">
      <c r="A6" s="1763"/>
      <c r="B6" s="1764"/>
      <c r="C6" s="1764"/>
      <c r="D6" s="1764"/>
      <c r="E6" s="1764"/>
      <c r="F6" s="1764"/>
      <c r="G6" s="1764"/>
      <c r="H6" s="1765"/>
    </row>
    <row r="7" spans="1:8" ht="27" customHeight="1">
      <c r="A7" s="1766"/>
      <c r="B7" s="1767"/>
      <c r="C7" s="1767"/>
      <c r="D7" s="1767"/>
      <c r="E7" s="1767"/>
      <c r="F7" s="1767"/>
      <c r="G7" s="1767"/>
      <c r="H7" s="1768"/>
    </row>
    <row r="8" spans="1:8" ht="27" customHeight="1">
      <c r="A8" s="1766"/>
      <c r="B8" s="1767"/>
      <c r="C8" s="1767"/>
      <c r="D8" s="1767"/>
      <c r="E8" s="1767"/>
      <c r="F8" s="1767"/>
      <c r="G8" s="1767"/>
      <c r="H8" s="1768"/>
    </row>
    <row r="9" spans="1:8" ht="27" customHeight="1">
      <c r="A9" s="1766"/>
      <c r="B9" s="1767"/>
      <c r="C9" s="1767"/>
      <c r="D9" s="1767"/>
      <c r="E9" s="1767"/>
      <c r="F9" s="1767"/>
      <c r="G9" s="1767"/>
      <c r="H9" s="1768"/>
    </row>
    <row r="10" spans="1:8" ht="27" customHeight="1">
      <c r="A10" s="1766"/>
      <c r="B10" s="1767"/>
      <c r="C10" s="1767"/>
      <c r="D10" s="1767"/>
      <c r="E10" s="1767"/>
      <c r="F10" s="1767"/>
      <c r="G10" s="1767"/>
      <c r="H10" s="1768"/>
    </row>
    <row r="11" spans="1:8" ht="27" customHeight="1">
      <c r="A11" s="1766"/>
      <c r="B11" s="1767"/>
      <c r="C11" s="1767"/>
      <c r="D11" s="1767"/>
      <c r="E11" s="1767"/>
      <c r="F11" s="1767"/>
      <c r="G11" s="1767"/>
      <c r="H11" s="1768"/>
    </row>
    <row r="12" spans="1:8" ht="27" customHeight="1">
      <c r="A12" s="1769"/>
      <c r="B12" s="1770"/>
      <c r="C12" s="1770"/>
      <c r="D12" s="1770"/>
      <c r="E12" s="1770"/>
      <c r="F12" s="1770"/>
      <c r="G12" s="1770"/>
      <c r="H12" s="1771"/>
    </row>
    <row r="13" spans="1:8" ht="27" customHeight="1">
      <c r="A13" s="427"/>
      <c r="B13" s="427"/>
      <c r="C13" s="427"/>
      <c r="D13" s="427"/>
      <c r="E13" s="427"/>
      <c r="F13" s="427"/>
      <c r="G13" s="427"/>
      <c r="H13" s="427"/>
    </row>
    <row r="14" spans="1:8" ht="27" customHeight="1">
      <c r="A14" s="1228" t="s">
        <v>66</v>
      </c>
      <c r="B14" s="1228"/>
      <c r="C14" s="1228"/>
      <c r="D14" s="1228"/>
      <c r="E14" s="1228"/>
      <c r="F14" s="1228"/>
      <c r="G14" s="1228"/>
      <c r="H14" s="1228"/>
    </row>
    <row r="15" spans="1:8" ht="27" customHeight="1">
      <c r="A15" s="19" t="s">
        <v>945</v>
      </c>
    </row>
    <row r="16" spans="1:8" ht="20.100000000000001" customHeight="1">
      <c r="A16" s="1223" t="s">
        <v>67</v>
      </c>
      <c r="B16" s="1227"/>
      <c r="C16" s="1224"/>
      <c r="D16" s="1223" t="s">
        <v>441</v>
      </c>
      <c r="E16" s="1224"/>
      <c r="F16" s="1223" t="s">
        <v>68</v>
      </c>
      <c r="G16" s="1227"/>
      <c r="H16" s="1224"/>
    </row>
    <row r="17" spans="1:9" ht="20.100000000000001" customHeight="1">
      <c r="A17" s="1757" t="s">
        <v>958</v>
      </c>
      <c r="B17" s="1758"/>
      <c r="C17" s="1759"/>
      <c r="D17" s="1761"/>
      <c r="E17" s="1762"/>
      <c r="F17" s="1225" t="s">
        <v>946</v>
      </c>
      <c r="G17" s="1756"/>
      <c r="H17" s="1226"/>
    </row>
    <row r="18" spans="1:9" ht="20.100000000000001" customHeight="1">
      <c r="A18" s="1757" t="s">
        <v>959</v>
      </c>
      <c r="B18" s="1758"/>
      <c r="C18" s="1759"/>
      <c r="D18" s="1761"/>
      <c r="E18" s="1762"/>
      <c r="F18" s="1225" t="s">
        <v>946</v>
      </c>
      <c r="G18" s="1756"/>
      <c r="H18" s="1226"/>
    </row>
    <row r="19" spans="1:9" ht="20.100000000000001" customHeight="1">
      <c r="A19" s="1757" t="s">
        <v>960</v>
      </c>
      <c r="B19" s="1758"/>
      <c r="C19" s="1759"/>
      <c r="D19" s="1761"/>
      <c r="E19" s="1762"/>
      <c r="F19" s="1225" t="s">
        <v>946</v>
      </c>
      <c r="G19" s="1756"/>
      <c r="H19" s="1226"/>
    </row>
    <row r="20" spans="1:9" ht="20.100000000000001" customHeight="1">
      <c r="A20" s="1757" t="s">
        <v>961</v>
      </c>
      <c r="B20" s="1758"/>
      <c r="C20" s="1759"/>
      <c r="D20" s="1761"/>
      <c r="E20" s="1762"/>
      <c r="F20" s="1225" t="s">
        <v>946</v>
      </c>
      <c r="G20" s="1756"/>
      <c r="H20" s="1226"/>
    </row>
    <row r="21" spans="1:9" ht="39.950000000000003" customHeight="1">
      <c r="A21" s="1760" t="s">
        <v>1138</v>
      </c>
      <c r="B21" s="1754"/>
      <c r="C21" s="1755"/>
      <c r="D21" s="1761"/>
      <c r="E21" s="1762"/>
      <c r="F21" s="1225" t="s">
        <v>946</v>
      </c>
      <c r="G21" s="1756"/>
      <c r="H21" s="1226"/>
    </row>
    <row r="22" spans="1:9" ht="27" customHeight="1">
      <c r="A22" s="609"/>
      <c r="B22" s="609"/>
      <c r="C22" s="609"/>
      <c r="D22" s="271"/>
      <c r="E22" s="271"/>
      <c r="F22" s="272"/>
      <c r="G22" s="272"/>
      <c r="H22" s="272"/>
    </row>
    <row r="23" spans="1:9" ht="27" customHeight="1">
      <c r="A23" s="610" t="s">
        <v>947</v>
      </c>
      <c r="B23" s="610"/>
      <c r="C23" s="610"/>
      <c r="D23" s="610"/>
      <c r="E23" s="610"/>
      <c r="F23" s="610"/>
      <c r="G23" s="610"/>
      <c r="H23" s="610"/>
    </row>
    <row r="24" spans="1:9" ht="20.100000000000001" customHeight="1">
      <c r="A24" s="1223" t="s">
        <v>67</v>
      </c>
      <c r="B24" s="1227"/>
      <c r="C24" s="1224"/>
      <c r="D24" s="1223" t="s">
        <v>441</v>
      </c>
      <c r="E24" s="1224"/>
      <c r="F24" s="1223" t="s">
        <v>68</v>
      </c>
      <c r="G24" s="1227"/>
      <c r="H24" s="1224"/>
    </row>
    <row r="25" spans="1:9" ht="20.100000000000001" customHeight="1">
      <c r="A25" s="1757" t="s">
        <v>962</v>
      </c>
      <c r="B25" s="1758"/>
      <c r="C25" s="1759"/>
      <c r="D25" s="1761"/>
      <c r="E25" s="1762"/>
      <c r="F25" s="1225" t="s">
        <v>946</v>
      </c>
      <c r="G25" s="1756"/>
      <c r="H25" s="1226"/>
    </row>
    <row r="26" spans="1:9" ht="20.100000000000001" customHeight="1">
      <c r="A26" s="1757" t="s">
        <v>958</v>
      </c>
      <c r="B26" s="1758"/>
      <c r="C26" s="1759"/>
      <c r="D26" s="1761"/>
      <c r="E26" s="1762"/>
      <c r="F26" s="1225" t="s">
        <v>946</v>
      </c>
      <c r="G26" s="1756"/>
      <c r="H26" s="1226"/>
    </row>
    <row r="27" spans="1:9" ht="20.100000000000001" customHeight="1">
      <c r="A27" s="1757" t="s">
        <v>967</v>
      </c>
      <c r="B27" s="1758"/>
      <c r="C27" s="1759"/>
      <c r="D27" s="1761"/>
      <c r="E27" s="1762"/>
      <c r="F27" s="1225" t="s">
        <v>946</v>
      </c>
      <c r="G27" s="1756"/>
      <c r="H27" s="1226"/>
    </row>
    <row r="28" spans="1:9" ht="39.950000000000003" customHeight="1">
      <c r="A28" s="1760" t="s">
        <v>1138</v>
      </c>
      <c r="B28" s="1754"/>
      <c r="C28" s="1755"/>
      <c r="D28" s="1761"/>
      <c r="E28" s="1762"/>
      <c r="F28" s="1225" t="s">
        <v>946</v>
      </c>
      <c r="G28" s="1756"/>
      <c r="H28" s="1226"/>
    </row>
    <row r="29" spans="1:9" ht="32.1" customHeight="1"/>
    <row r="30" spans="1:9" ht="20.100000000000001" customHeight="1">
      <c r="A30" s="1279" t="s">
        <v>121</v>
      </c>
      <c r="B30" s="1279"/>
      <c r="C30" s="1279"/>
      <c r="D30" s="1279"/>
      <c r="E30" s="1279"/>
      <c r="F30" s="1279"/>
      <c r="G30" s="1279"/>
      <c r="H30" s="1279"/>
      <c r="I30" s="238"/>
    </row>
    <row r="31" spans="1:9" ht="20.100000000000001" customHeight="1">
      <c r="A31" s="768" t="s">
        <v>458</v>
      </c>
      <c r="B31" s="768"/>
      <c r="C31" s="768"/>
      <c r="D31" s="768"/>
      <c r="E31" s="768"/>
      <c r="F31" s="768"/>
      <c r="G31" s="768"/>
      <c r="H31" s="768"/>
      <c r="I31" s="237"/>
    </row>
    <row r="32" spans="1:9" ht="20.100000000000001" customHeight="1">
      <c r="A32" s="19"/>
      <c r="B32" s="19"/>
      <c r="C32" s="19"/>
      <c r="D32" s="19"/>
      <c r="E32" s="19"/>
      <c r="F32" s="19"/>
      <c r="G32" s="19"/>
      <c r="H32" s="19"/>
      <c r="I32" s="239"/>
    </row>
    <row r="33" spans="1:9" ht="20.100000000000001" customHeight="1">
      <c r="A33" s="1268" t="s">
        <v>333</v>
      </c>
      <c r="B33" s="1268"/>
      <c r="C33" s="19"/>
      <c r="D33" s="19"/>
      <c r="E33" s="19"/>
      <c r="F33" s="19"/>
      <c r="G33" s="19"/>
      <c r="H33" s="19"/>
      <c r="I33" s="236"/>
    </row>
    <row r="34" spans="1:9" ht="27" customHeight="1">
      <c r="A34" s="610" t="s">
        <v>948</v>
      </c>
      <c r="B34" s="610"/>
      <c r="C34" s="610"/>
      <c r="D34" s="610"/>
      <c r="E34" s="610"/>
      <c r="F34" s="610"/>
      <c r="G34" s="610"/>
      <c r="H34" s="610"/>
    </row>
    <row r="35" spans="1:9" ht="20.100000000000001" customHeight="1">
      <c r="A35" s="1223" t="s">
        <v>67</v>
      </c>
      <c r="B35" s="1227"/>
      <c r="C35" s="1224"/>
      <c r="D35" s="569" t="s">
        <v>987</v>
      </c>
      <c r="E35" s="570" t="s">
        <v>988</v>
      </c>
      <c r="F35" s="1223" t="s">
        <v>68</v>
      </c>
      <c r="G35" s="1227"/>
      <c r="H35" s="1224"/>
    </row>
    <row r="36" spans="1:9" ht="20.100000000000001" customHeight="1">
      <c r="A36" s="1757" t="s">
        <v>956</v>
      </c>
      <c r="B36" s="1758"/>
      <c r="C36" s="1759"/>
      <c r="D36" s="668"/>
      <c r="E36" s="669"/>
      <c r="F36" s="1225" t="s">
        <v>946</v>
      </c>
      <c r="G36" s="1756"/>
      <c r="H36" s="1226"/>
    </row>
    <row r="37" spans="1:9" ht="20.100000000000001" customHeight="1">
      <c r="A37" s="1757" t="s">
        <v>954</v>
      </c>
      <c r="B37" s="1758"/>
      <c r="C37" s="1759"/>
      <c r="D37" s="668"/>
      <c r="E37" s="669"/>
      <c r="F37" s="1225" t="s">
        <v>946</v>
      </c>
      <c r="G37" s="1756"/>
      <c r="H37" s="1226"/>
    </row>
    <row r="38" spans="1:9" ht="20.100000000000001" customHeight="1">
      <c r="A38" s="1757" t="s">
        <v>955</v>
      </c>
      <c r="B38" s="1758"/>
      <c r="C38" s="1759"/>
      <c r="D38" s="668"/>
      <c r="E38" s="669"/>
      <c r="F38" s="1225" t="s">
        <v>946</v>
      </c>
      <c r="G38" s="1756"/>
      <c r="H38" s="1226"/>
    </row>
    <row r="39" spans="1:9" ht="20.100000000000001" customHeight="1">
      <c r="A39" s="1757" t="s">
        <v>949</v>
      </c>
      <c r="B39" s="1758"/>
      <c r="C39" s="1759"/>
      <c r="D39" s="668"/>
      <c r="E39" s="669"/>
      <c r="F39" s="1225" t="s">
        <v>946</v>
      </c>
      <c r="G39" s="1756"/>
      <c r="H39" s="1226"/>
    </row>
    <row r="40" spans="1:9" ht="20.100000000000001" customHeight="1">
      <c r="A40" s="1757" t="s">
        <v>950</v>
      </c>
      <c r="B40" s="1758"/>
      <c r="C40" s="1759"/>
      <c r="D40" s="668"/>
      <c r="E40" s="669"/>
      <c r="F40" s="1225" t="s">
        <v>946</v>
      </c>
      <c r="G40" s="1756"/>
      <c r="H40" s="1226"/>
    </row>
    <row r="41" spans="1:9" ht="20.100000000000001" customHeight="1">
      <c r="A41" s="1757" t="s">
        <v>952</v>
      </c>
      <c r="B41" s="1758"/>
      <c r="C41" s="1759"/>
      <c r="D41" s="668"/>
      <c r="E41" s="669"/>
      <c r="F41" s="1225" t="s">
        <v>946</v>
      </c>
      <c r="G41" s="1756"/>
      <c r="H41" s="1226"/>
    </row>
    <row r="42" spans="1:9" ht="20.100000000000001" customHeight="1">
      <c r="A42" s="1757" t="s">
        <v>951</v>
      </c>
      <c r="B42" s="1758"/>
      <c r="C42" s="1759"/>
      <c r="D42" s="668"/>
      <c r="E42" s="669"/>
      <c r="F42" s="1225" t="s">
        <v>946</v>
      </c>
      <c r="G42" s="1756"/>
      <c r="H42" s="1226"/>
    </row>
    <row r="43" spans="1:9" ht="20.100000000000001" customHeight="1">
      <c r="A43" s="1757" t="s">
        <v>953</v>
      </c>
      <c r="B43" s="1758"/>
      <c r="C43" s="1759"/>
      <c r="D43" s="668"/>
      <c r="E43" s="669"/>
      <c r="F43" s="1225" t="s">
        <v>946</v>
      </c>
      <c r="G43" s="1756"/>
      <c r="H43" s="1226"/>
    </row>
    <row r="44" spans="1:9" ht="39.950000000000003" customHeight="1">
      <c r="A44" s="1760" t="s">
        <v>1138</v>
      </c>
      <c r="B44" s="1754"/>
      <c r="C44" s="1755"/>
      <c r="D44" s="668"/>
      <c r="E44" s="669"/>
      <c r="F44" s="1225" t="s">
        <v>946</v>
      </c>
      <c r="G44" s="1756"/>
      <c r="H44" s="1226"/>
    </row>
    <row r="45" spans="1:9" ht="27" customHeight="1">
      <c r="A45" s="609"/>
      <c r="B45" s="609"/>
      <c r="C45" s="609"/>
      <c r="D45" s="271"/>
      <c r="E45" s="271"/>
      <c r="F45" s="272"/>
      <c r="G45" s="272"/>
      <c r="H45" s="272"/>
    </row>
    <row r="46" spans="1:9" ht="27" customHeight="1">
      <c r="A46" s="610" t="s">
        <v>957</v>
      </c>
      <c r="B46" s="610"/>
      <c r="C46" s="610"/>
      <c r="D46" s="610"/>
      <c r="E46" s="610"/>
      <c r="F46" s="610"/>
      <c r="G46" s="610"/>
      <c r="H46" s="610"/>
    </row>
    <row r="47" spans="1:9" ht="20.100000000000001" customHeight="1">
      <c r="A47" s="1223" t="s">
        <v>67</v>
      </c>
      <c r="B47" s="1227"/>
      <c r="C47" s="1224"/>
      <c r="D47" s="1223" t="s">
        <v>988</v>
      </c>
      <c r="E47" s="1224"/>
      <c r="F47" s="1223" t="s">
        <v>68</v>
      </c>
      <c r="G47" s="1227"/>
      <c r="H47" s="1224"/>
    </row>
    <row r="48" spans="1:9" ht="20.100000000000001" customHeight="1">
      <c r="A48" s="1757" t="s">
        <v>963</v>
      </c>
      <c r="B48" s="1758"/>
      <c r="C48" s="1759"/>
      <c r="D48" s="1761"/>
      <c r="E48" s="1762"/>
      <c r="F48" s="1225" t="s">
        <v>946</v>
      </c>
      <c r="G48" s="1756"/>
      <c r="H48" s="1226"/>
    </row>
    <row r="49" spans="1:8" ht="20.100000000000001" customHeight="1">
      <c r="A49" s="1757" t="s">
        <v>964</v>
      </c>
      <c r="B49" s="1758"/>
      <c r="C49" s="1759"/>
      <c r="D49" s="1761"/>
      <c r="E49" s="1762"/>
      <c r="F49" s="1225" t="s">
        <v>946</v>
      </c>
      <c r="G49" s="1756"/>
      <c r="H49" s="1226"/>
    </row>
    <row r="50" spans="1:8" ht="20.100000000000001" customHeight="1">
      <c r="A50" s="1757" t="s">
        <v>965</v>
      </c>
      <c r="B50" s="1758"/>
      <c r="C50" s="1759"/>
      <c r="D50" s="1761"/>
      <c r="E50" s="1762"/>
      <c r="F50" s="1225" t="s">
        <v>946</v>
      </c>
      <c r="G50" s="1756"/>
      <c r="H50" s="1226"/>
    </row>
    <row r="51" spans="1:8" ht="20.100000000000001" customHeight="1">
      <c r="A51" s="1757" t="s">
        <v>966</v>
      </c>
      <c r="B51" s="1758"/>
      <c r="C51" s="1759"/>
      <c r="D51" s="1761"/>
      <c r="E51" s="1762"/>
      <c r="F51" s="1225" t="s">
        <v>946</v>
      </c>
      <c r="G51" s="1756"/>
      <c r="H51" s="1226"/>
    </row>
    <row r="52" spans="1:8" ht="39.950000000000003" customHeight="1">
      <c r="A52" s="1760" t="s">
        <v>1138</v>
      </c>
      <c r="B52" s="1754"/>
      <c r="C52" s="1755"/>
      <c r="D52" s="1761"/>
      <c r="E52" s="1762"/>
      <c r="F52" s="1225" t="s">
        <v>946</v>
      </c>
      <c r="G52" s="1756"/>
      <c r="H52" s="1226"/>
    </row>
    <row r="53" spans="1:8" ht="27" customHeight="1">
      <c r="A53" s="609"/>
      <c r="B53" s="609"/>
      <c r="C53" s="609"/>
      <c r="D53" s="271"/>
      <c r="E53" s="271"/>
      <c r="F53" s="272"/>
      <c r="G53" s="272"/>
      <c r="H53" s="272"/>
    </row>
    <row r="54" spans="1:8" ht="27" customHeight="1">
      <c r="A54" s="610" t="s">
        <v>968</v>
      </c>
    </row>
    <row r="55" spans="1:8" ht="27" customHeight="1">
      <c r="A55" s="1753" t="s">
        <v>1136</v>
      </c>
      <c r="B55" s="1754"/>
      <c r="C55" s="1754"/>
      <c r="D55" s="1754"/>
      <c r="E55" s="1754"/>
      <c r="F55" s="1754"/>
      <c r="G55" s="1754"/>
      <c r="H55" s="1755"/>
    </row>
    <row r="56" spans="1:8" ht="27" customHeight="1"/>
    <row r="57" spans="1:8" ht="31.5" customHeight="1">
      <c r="A57" s="19" t="s">
        <v>1137</v>
      </c>
    </row>
    <row r="58" spans="1:8" ht="31.5" customHeight="1"/>
  </sheetData>
  <sheetProtection sheet="1" objects="1" scenarios="1" formatCells="0" formatColumns="0" formatRows="0"/>
  <mergeCells count="80">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 ref="D26:E26"/>
    <mergeCell ref="A14:H14"/>
    <mergeCell ref="A21:C21"/>
    <mergeCell ref="F43:H43"/>
    <mergeCell ref="F42:H42"/>
    <mergeCell ref="A1:H1"/>
    <mergeCell ref="A3:F3"/>
    <mergeCell ref="G3:H3"/>
    <mergeCell ref="A39:C39"/>
    <mergeCell ref="A40:C40"/>
    <mergeCell ref="F41:H41"/>
    <mergeCell ref="F35:H35"/>
    <mergeCell ref="F36:H36"/>
    <mergeCell ref="F37:H37"/>
    <mergeCell ref="F38:H38"/>
    <mergeCell ref="F39:H39"/>
    <mergeCell ref="F40:H40"/>
    <mergeCell ref="A6:H12"/>
    <mergeCell ref="A17:C17"/>
    <mergeCell ref="A18:C18"/>
    <mergeCell ref="A19:C19"/>
    <mergeCell ref="A20:C20"/>
    <mergeCell ref="D17:E17"/>
    <mergeCell ref="D18:E18"/>
    <mergeCell ref="D19:E19"/>
    <mergeCell ref="D20:E20"/>
    <mergeCell ref="F16:H16"/>
    <mergeCell ref="D16:E16"/>
    <mergeCell ref="A16:C16"/>
    <mergeCell ref="F17:H17"/>
    <mergeCell ref="F18:H18"/>
    <mergeCell ref="F19:H19"/>
    <mergeCell ref="F20:H20"/>
    <mergeCell ref="D27:E27"/>
    <mergeCell ref="A44:C44"/>
    <mergeCell ref="F44:H44"/>
    <mergeCell ref="A43:C43"/>
    <mergeCell ref="A33:B33"/>
    <mergeCell ref="A30:H30"/>
    <mergeCell ref="A31:H31"/>
    <mergeCell ref="A35:C35"/>
    <mergeCell ref="A36:C36"/>
    <mergeCell ref="A37:C37"/>
    <mergeCell ref="A38:C38"/>
    <mergeCell ref="F48:H48"/>
    <mergeCell ref="A41:C41"/>
    <mergeCell ref="A52:C52"/>
    <mergeCell ref="A51:C51"/>
    <mergeCell ref="A50:C50"/>
    <mergeCell ref="A49:C49"/>
    <mergeCell ref="A48:C48"/>
    <mergeCell ref="D47:E47"/>
    <mergeCell ref="A47:C47"/>
    <mergeCell ref="F47:H47"/>
    <mergeCell ref="D52:E52"/>
    <mergeCell ref="D51:E51"/>
    <mergeCell ref="D50:E50"/>
    <mergeCell ref="D49:E49"/>
    <mergeCell ref="D48:E48"/>
    <mergeCell ref="A42:C42"/>
    <mergeCell ref="A55:H55"/>
    <mergeCell ref="F52:H52"/>
    <mergeCell ref="F51:H51"/>
    <mergeCell ref="F50:H50"/>
    <mergeCell ref="F49:H49"/>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zoomScale="85" zoomScaleNormal="85" zoomScaleSheetLayoutView="70" workbookViewId="0">
      <selection activeCell="J1" sqref="J1"/>
    </sheetView>
  </sheetViews>
  <sheetFormatPr defaultRowHeight="13.5"/>
  <cols>
    <col min="1" max="16384" width="9" style="18"/>
  </cols>
  <sheetData>
    <row r="1" spans="1:9" ht="15.75">
      <c r="A1" s="768" t="s">
        <v>459</v>
      </c>
      <c r="B1" s="768"/>
      <c r="C1" s="768"/>
      <c r="D1" s="768"/>
      <c r="E1" s="768"/>
      <c r="F1" s="768"/>
      <c r="G1" s="768"/>
      <c r="H1" s="768"/>
      <c r="I1" s="768"/>
    </row>
    <row r="2" spans="1:9" ht="27" customHeight="1">
      <c r="A2" s="26"/>
      <c r="B2" s="19"/>
      <c r="C2" s="19"/>
      <c r="D2" s="19"/>
      <c r="E2" s="19"/>
      <c r="F2" s="19"/>
      <c r="G2" s="19"/>
      <c r="H2" s="19"/>
      <c r="I2" s="19"/>
    </row>
    <row r="3" spans="1:9" ht="27" customHeight="1">
      <c r="A3" s="1176" t="s">
        <v>631</v>
      </c>
      <c r="B3" s="1176"/>
      <c r="C3" s="1176"/>
      <c r="D3" s="1176"/>
      <c r="E3" s="1176"/>
      <c r="F3" s="1176"/>
      <c r="G3" s="1176"/>
      <c r="H3" s="1177" t="s">
        <v>114</v>
      </c>
      <c r="I3" s="1177"/>
    </row>
    <row r="4" spans="1:9" ht="13.5" customHeight="1">
      <c r="A4" s="19"/>
      <c r="B4" s="19"/>
      <c r="C4" s="19"/>
      <c r="D4" s="19"/>
      <c r="E4" s="19"/>
      <c r="F4" s="19"/>
      <c r="G4" s="19"/>
      <c r="H4" s="19"/>
      <c r="I4" s="19"/>
    </row>
    <row r="5" spans="1:9" ht="27" customHeight="1">
      <c r="A5" s="19" t="s">
        <v>989</v>
      </c>
      <c r="B5" s="19"/>
      <c r="C5" s="19"/>
      <c r="D5" s="19"/>
      <c r="E5" s="19"/>
      <c r="F5" s="19"/>
      <c r="G5" s="19"/>
      <c r="H5" s="19"/>
      <c r="I5" s="19"/>
    </row>
    <row r="6" spans="1:9" ht="27" customHeight="1">
      <c r="A6" s="1223" t="s">
        <v>101</v>
      </c>
      <c r="B6" s="1227"/>
      <c r="C6" s="1227"/>
      <c r="D6" s="1227"/>
      <c r="E6" s="1227"/>
      <c r="F6" s="1227"/>
      <c r="G6" s="1227"/>
      <c r="H6" s="1227"/>
      <c r="I6" s="1224"/>
    </row>
    <row r="7" spans="1:9" ht="27" customHeight="1">
      <c r="A7" s="1772" t="s">
        <v>344</v>
      </c>
      <c r="B7" s="1773"/>
      <c r="C7" s="1773"/>
      <c r="D7" s="1773"/>
      <c r="E7" s="1773"/>
      <c r="F7" s="1773"/>
      <c r="G7" s="1774"/>
      <c r="H7" s="392" t="s">
        <v>975</v>
      </c>
      <c r="I7" s="392">
        <f>IF(LEN(SUBSTITUTE(A8,CHAR(10),""))&gt;400,"文字数オーバーです",LEN(SUBSTITUTE(A8,CHAR(10),"")))</f>
        <v>0</v>
      </c>
    </row>
    <row r="8" spans="1:9" ht="27" customHeight="1">
      <c r="A8" s="1208"/>
      <c r="B8" s="1209"/>
      <c r="C8" s="1209"/>
      <c r="D8" s="1209"/>
      <c r="E8" s="1209"/>
      <c r="F8" s="1209"/>
      <c r="G8" s="1209"/>
      <c r="H8" s="1209"/>
      <c r="I8" s="1210"/>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1"/>
      <c r="B11" s="1212"/>
      <c r="C11" s="1212"/>
      <c r="D11" s="1212"/>
      <c r="E11" s="1212"/>
      <c r="F11" s="1212"/>
      <c r="G11" s="1212"/>
      <c r="H11" s="1212"/>
      <c r="I11" s="1213"/>
    </row>
    <row r="12" spans="1:9" ht="27" customHeight="1">
      <c r="A12" s="1211"/>
      <c r="B12" s="1212"/>
      <c r="C12" s="1212"/>
      <c r="D12" s="1212"/>
      <c r="E12" s="1212"/>
      <c r="F12" s="1212"/>
      <c r="G12" s="1212"/>
      <c r="H12" s="1212"/>
      <c r="I12" s="1213"/>
    </row>
    <row r="13" spans="1:9" ht="27" customHeight="1">
      <c r="A13" s="1214"/>
      <c r="B13" s="1215"/>
      <c r="C13" s="1215"/>
      <c r="D13" s="1215"/>
      <c r="E13" s="1215"/>
      <c r="F13" s="1215"/>
      <c r="G13" s="1215"/>
      <c r="H13" s="1215"/>
      <c r="I13" s="1216"/>
    </row>
    <row r="14" spans="1:9" ht="27" customHeight="1">
      <c r="A14" s="1772" t="s">
        <v>341</v>
      </c>
      <c r="B14" s="1773"/>
      <c r="C14" s="1773"/>
      <c r="D14" s="1773"/>
      <c r="E14" s="1773"/>
      <c r="F14" s="1773"/>
      <c r="G14" s="1774"/>
      <c r="H14" s="392" t="s">
        <v>975</v>
      </c>
      <c r="I14" s="392">
        <f>IF(LEN(SUBSTITUTE(A15,CHAR(10),""))&gt;400,"文字数オーバーです",LEN(SUBSTITUTE(A15,CHAR(10),"")))</f>
        <v>0</v>
      </c>
    </row>
    <row r="15" spans="1:9" ht="27" customHeight="1">
      <c r="A15" s="1208"/>
      <c r="B15" s="1209"/>
      <c r="C15" s="1209"/>
      <c r="D15" s="1209"/>
      <c r="E15" s="1209"/>
      <c r="F15" s="1209"/>
      <c r="G15" s="1209"/>
      <c r="H15" s="1209"/>
      <c r="I15" s="1210"/>
    </row>
    <row r="16" spans="1:9" ht="27" customHeight="1">
      <c r="A16" s="1211"/>
      <c r="B16" s="1212"/>
      <c r="C16" s="1212"/>
      <c r="D16" s="1212"/>
      <c r="E16" s="1212"/>
      <c r="F16" s="1212"/>
      <c r="G16" s="1212"/>
      <c r="H16" s="1212"/>
      <c r="I16" s="1213"/>
    </row>
    <row r="17" spans="1:9" ht="27" customHeight="1">
      <c r="A17" s="1211"/>
      <c r="B17" s="1212"/>
      <c r="C17" s="1212"/>
      <c r="D17" s="1212"/>
      <c r="E17" s="1212"/>
      <c r="F17" s="1212"/>
      <c r="G17" s="1212"/>
      <c r="H17" s="1212"/>
      <c r="I17" s="1213"/>
    </row>
    <row r="18" spans="1:9" ht="27" customHeight="1">
      <c r="A18" s="1211"/>
      <c r="B18" s="1212"/>
      <c r="C18" s="1212"/>
      <c r="D18" s="1212"/>
      <c r="E18" s="1212"/>
      <c r="F18" s="1212"/>
      <c r="G18" s="1212"/>
      <c r="H18" s="1212"/>
      <c r="I18" s="1213"/>
    </row>
    <row r="19" spans="1:9" ht="27" customHeight="1">
      <c r="A19" s="1211"/>
      <c r="B19" s="1212"/>
      <c r="C19" s="1212"/>
      <c r="D19" s="1212"/>
      <c r="E19" s="1212"/>
      <c r="F19" s="1212"/>
      <c r="G19" s="1212"/>
      <c r="H19" s="1212"/>
      <c r="I19" s="1213"/>
    </row>
    <row r="20" spans="1:9" ht="27" customHeight="1">
      <c r="A20" s="1214"/>
      <c r="B20" s="1215"/>
      <c r="C20" s="1215"/>
      <c r="D20" s="1215"/>
      <c r="E20" s="1215"/>
      <c r="F20" s="1215"/>
      <c r="G20" s="1215"/>
      <c r="H20" s="1215"/>
      <c r="I20" s="1216"/>
    </row>
    <row r="21" spans="1:9" ht="27" customHeight="1">
      <c r="A21" s="1772" t="s">
        <v>342</v>
      </c>
      <c r="B21" s="1773"/>
      <c r="C21" s="1773"/>
      <c r="D21" s="1773"/>
      <c r="E21" s="1773"/>
      <c r="F21" s="1773"/>
      <c r="G21" s="1774"/>
      <c r="H21" s="392" t="s">
        <v>975</v>
      </c>
      <c r="I21" s="392">
        <f>IF(LEN(SUBSTITUTE(A22,CHAR(10),""))&gt;400,"文字数オーバーです",LEN(SUBSTITUTE(A22,CHAR(10),"")))</f>
        <v>0</v>
      </c>
    </row>
    <row r="22" spans="1:9" ht="27" customHeight="1">
      <c r="A22" s="1208"/>
      <c r="B22" s="1209"/>
      <c r="C22" s="1209"/>
      <c r="D22" s="1209"/>
      <c r="E22" s="1209"/>
      <c r="F22" s="1209"/>
      <c r="G22" s="1209"/>
      <c r="H22" s="1209"/>
      <c r="I22" s="1210"/>
    </row>
    <row r="23" spans="1:9" ht="27" customHeight="1">
      <c r="A23" s="1211"/>
      <c r="B23" s="1212"/>
      <c r="C23" s="1212"/>
      <c r="D23" s="1212"/>
      <c r="E23" s="1212"/>
      <c r="F23" s="1212"/>
      <c r="G23" s="1212"/>
      <c r="H23" s="1212"/>
      <c r="I23" s="1213"/>
    </row>
    <row r="24" spans="1:9" ht="27" customHeight="1">
      <c r="A24" s="1211"/>
      <c r="B24" s="1212"/>
      <c r="C24" s="1212"/>
      <c r="D24" s="1212"/>
      <c r="E24" s="1212"/>
      <c r="F24" s="1212"/>
      <c r="G24" s="1212"/>
      <c r="H24" s="1212"/>
      <c r="I24" s="1213"/>
    </row>
    <row r="25" spans="1:9" ht="27" customHeight="1">
      <c r="A25" s="1211"/>
      <c r="B25" s="1212"/>
      <c r="C25" s="1212"/>
      <c r="D25" s="1212"/>
      <c r="E25" s="1212"/>
      <c r="F25" s="1212"/>
      <c r="G25" s="1212"/>
      <c r="H25" s="1212"/>
      <c r="I25" s="1213"/>
    </row>
    <row r="26" spans="1:9" ht="27" customHeight="1">
      <c r="A26" s="1211"/>
      <c r="B26" s="1212"/>
      <c r="C26" s="1212"/>
      <c r="D26" s="1212"/>
      <c r="E26" s="1212"/>
      <c r="F26" s="1212"/>
      <c r="G26" s="1212"/>
      <c r="H26" s="1212"/>
      <c r="I26" s="1213"/>
    </row>
    <row r="27" spans="1:9" ht="27" customHeight="1">
      <c r="A27" s="1214"/>
      <c r="B27" s="1215"/>
      <c r="C27" s="1215"/>
      <c r="D27" s="1215"/>
      <c r="E27" s="1215"/>
      <c r="F27" s="1215"/>
      <c r="G27" s="1215"/>
      <c r="H27" s="1215"/>
      <c r="I27" s="1216"/>
    </row>
    <row r="28" spans="1:9" ht="27" customHeight="1">
      <c r="A28" s="429"/>
      <c r="B28" s="429"/>
      <c r="C28" s="429"/>
      <c r="D28" s="429"/>
      <c r="E28" s="429"/>
      <c r="F28" s="429"/>
      <c r="G28" s="429"/>
      <c r="H28" s="429"/>
      <c r="I28" s="429"/>
    </row>
    <row r="29" spans="1:9" ht="27" customHeight="1">
      <c r="A29" s="19"/>
      <c r="B29" s="19"/>
      <c r="C29" s="19"/>
      <c r="D29" s="19"/>
      <c r="E29" s="19"/>
      <c r="F29" s="19"/>
      <c r="G29" s="19"/>
      <c r="H29" s="1268" t="s">
        <v>121</v>
      </c>
      <c r="I29" s="1268"/>
    </row>
    <row r="30" spans="1:9" ht="15.75">
      <c r="A30" s="768" t="s">
        <v>459</v>
      </c>
      <c r="B30" s="768"/>
      <c r="C30" s="768"/>
      <c r="D30" s="768"/>
      <c r="E30" s="768"/>
      <c r="F30" s="768"/>
      <c r="G30" s="768"/>
      <c r="H30" s="768"/>
      <c r="I30" s="768"/>
    </row>
    <row r="31" spans="1:9" ht="15.75">
      <c r="A31" s="19"/>
      <c r="B31" s="19"/>
      <c r="C31" s="19"/>
      <c r="D31" s="19"/>
      <c r="E31" s="19"/>
      <c r="F31" s="19"/>
      <c r="G31" s="19"/>
      <c r="H31" s="19"/>
      <c r="I31" s="19"/>
    </row>
    <row r="32" spans="1:9" ht="27" customHeight="1">
      <c r="A32" s="1286" t="s">
        <v>338</v>
      </c>
      <c r="B32" s="1286"/>
      <c r="C32" s="266"/>
      <c r="D32" s="19"/>
      <c r="E32" s="19"/>
      <c r="F32" s="19"/>
      <c r="G32" s="19"/>
      <c r="H32" s="19"/>
      <c r="I32" s="19"/>
    </row>
    <row r="33" spans="1:9" ht="27" customHeight="1">
      <c r="A33" s="1772" t="s">
        <v>343</v>
      </c>
      <c r="B33" s="1773"/>
      <c r="C33" s="1773"/>
      <c r="D33" s="1773"/>
      <c r="E33" s="1773"/>
      <c r="F33" s="1773"/>
      <c r="G33" s="1774"/>
      <c r="H33" s="392" t="s">
        <v>975</v>
      </c>
      <c r="I33" s="392">
        <f>IF(LEN(SUBSTITUTE(A34,CHAR(10),""))&gt;400,"文字数オーバーです",LEN(SUBSTITUTE(A34,CHAR(10),"")))</f>
        <v>0</v>
      </c>
    </row>
    <row r="34" spans="1:9" ht="27" customHeight="1">
      <c r="A34" s="1208"/>
      <c r="B34" s="1209"/>
      <c r="C34" s="1209"/>
      <c r="D34" s="1209"/>
      <c r="E34" s="1209"/>
      <c r="F34" s="1209"/>
      <c r="G34" s="1209"/>
      <c r="H34" s="1209"/>
      <c r="I34" s="1210"/>
    </row>
    <row r="35" spans="1:9" ht="27" customHeight="1">
      <c r="A35" s="1211"/>
      <c r="B35" s="1212"/>
      <c r="C35" s="1212"/>
      <c r="D35" s="1212"/>
      <c r="E35" s="1212"/>
      <c r="F35" s="1212"/>
      <c r="G35" s="1212"/>
      <c r="H35" s="1212"/>
      <c r="I35" s="1213"/>
    </row>
    <row r="36" spans="1:9" ht="27" customHeight="1">
      <c r="A36" s="1211"/>
      <c r="B36" s="1212"/>
      <c r="C36" s="1212"/>
      <c r="D36" s="1212"/>
      <c r="E36" s="1212"/>
      <c r="F36" s="1212"/>
      <c r="G36" s="1212"/>
      <c r="H36" s="1212"/>
      <c r="I36" s="1213"/>
    </row>
    <row r="37" spans="1:9" ht="27" customHeight="1">
      <c r="A37" s="1211"/>
      <c r="B37" s="1212"/>
      <c r="C37" s="1212"/>
      <c r="D37" s="1212"/>
      <c r="E37" s="1212"/>
      <c r="F37" s="1212"/>
      <c r="G37" s="1212"/>
      <c r="H37" s="1212"/>
      <c r="I37" s="1213"/>
    </row>
    <row r="38" spans="1:9" ht="27" customHeight="1">
      <c r="A38" s="1211"/>
      <c r="B38" s="1212"/>
      <c r="C38" s="1212"/>
      <c r="D38" s="1212"/>
      <c r="E38" s="1212"/>
      <c r="F38" s="1212"/>
      <c r="G38" s="1212"/>
      <c r="H38" s="1212"/>
      <c r="I38" s="1213"/>
    </row>
    <row r="39" spans="1:9" ht="27" customHeight="1">
      <c r="A39" s="1214"/>
      <c r="B39" s="1215"/>
      <c r="C39" s="1215"/>
      <c r="D39" s="1215"/>
      <c r="E39" s="1215"/>
      <c r="F39" s="1215"/>
      <c r="G39" s="1215"/>
      <c r="H39" s="1215"/>
      <c r="I39" s="1216"/>
    </row>
    <row r="40" spans="1:9" ht="27" customHeight="1">
      <c r="A40" s="1772" t="s">
        <v>1160</v>
      </c>
      <c r="B40" s="1773"/>
      <c r="C40" s="1773"/>
      <c r="D40" s="1773"/>
      <c r="E40" s="1773"/>
      <c r="F40" s="1773"/>
      <c r="G40" s="1774"/>
      <c r="H40" s="392" t="s">
        <v>140</v>
      </c>
      <c r="I40" s="392">
        <f>IF(LEN(SUBSTITUTE(A41,CHAR(10),""))&gt;400,"文字数オーバーです",LEN(SUBSTITUTE(A41,CHAR(10),"")))</f>
        <v>0</v>
      </c>
    </row>
    <row r="41" spans="1:9" ht="27" customHeight="1">
      <c r="A41" s="1208"/>
      <c r="B41" s="1209"/>
      <c r="C41" s="1209"/>
      <c r="D41" s="1209"/>
      <c r="E41" s="1209"/>
      <c r="F41" s="1209"/>
      <c r="G41" s="1209"/>
      <c r="H41" s="1209"/>
      <c r="I41" s="1210"/>
    </row>
    <row r="42" spans="1:9" ht="27" customHeight="1">
      <c r="A42" s="1211"/>
      <c r="B42" s="1212"/>
      <c r="C42" s="1212"/>
      <c r="D42" s="1212"/>
      <c r="E42" s="1212"/>
      <c r="F42" s="1212"/>
      <c r="G42" s="1212"/>
      <c r="H42" s="1212"/>
      <c r="I42" s="1213"/>
    </row>
    <row r="43" spans="1:9" ht="27" customHeight="1">
      <c r="A43" s="1211"/>
      <c r="B43" s="1212"/>
      <c r="C43" s="1212"/>
      <c r="D43" s="1212"/>
      <c r="E43" s="1212"/>
      <c r="F43" s="1212"/>
      <c r="G43" s="1212"/>
      <c r="H43" s="1212"/>
      <c r="I43" s="1213"/>
    </row>
    <row r="44" spans="1:9" ht="27" customHeight="1">
      <c r="A44" s="1211"/>
      <c r="B44" s="1212"/>
      <c r="C44" s="1212"/>
      <c r="D44" s="1212"/>
      <c r="E44" s="1212"/>
      <c r="F44" s="1212"/>
      <c r="G44" s="1212"/>
      <c r="H44" s="1212"/>
      <c r="I44" s="1213"/>
    </row>
    <row r="45" spans="1:9" ht="27" customHeight="1">
      <c r="A45" s="1211"/>
      <c r="B45" s="1212"/>
      <c r="C45" s="1212"/>
      <c r="D45" s="1212"/>
      <c r="E45" s="1212"/>
      <c r="F45" s="1212"/>
      <c r="G45" s="1212"/>
      <c r="H45" s="1212"/>
      <c r="I45" s="1213"/>
    </row>
    <row r="46" spans="1:9" ht="27" customHeight="1">
      <c r="A46" s="1214"/>
      <c r="B46" s="1215"/>
      <c r="C46" s="1215"/>
      <c r="D46" s="1215"/>
      <c r="E46" s="1215"/>
      <c r="F46" s="1215"/>
      <c r="G46" s="1215"/>
      <c r="H46" s="1215"/>
      <c r="I46" s="1216"/>
    </row>
    <row r="47" spans="1:9" ht="27" customHeight="1">
      <c r="A47" s="402"/>
      <c r="B47" s="19"/>
      <c r="C47" s="19"/>
      <c r="D47" s="19"/>
      <c r="E47" s="19"/>
      <c r="F47" s="19"/>
      <c r="G47" s="19"/>
      <c r="H47" s="19"/>
      <c r="I47" s="19"/>
    </row>
    <row r="48" spans="1:9" ht="27" customHeight="1">
      <c r="A48" s="19"/>
      <c r="B48" s="19"/>
      <c r="C48" s="19"/>
      <c r="D48" s="19"/>
      <c r="E48" s="19"/>
      <c r="F48" s="19"/>
      <c r="G48" s="19"/>
      <c r="H48" s="1268" t="s">
        <v>121</v>
      </c>
      <c r="I48" s="1268"/>
    </row>
    <row r="49" spans="1:9" ht="27" customHeight="1">
      <c r="A49" s="768" t="s">
        <v>459</v>
      </c>
      <c r="B49" s="768"/>
      <c r="C49" s="768"/>
      <c r="D49" s="768"/>
      <c r="E49" s="768"/>
      <c r="F49" s="768"/>
      <c r="G49" s="768"/>
      <c r="H49" s="768"/>
      <c r="I49" s="768"/>
    </row>
    <row r="50" spans="1:9" ht="27" customHeight="1">
      <c r="A50" s="19"/>
      <c r="B50" s="19"/>
      <c r="C50" s="19"/>
      <c r="D50" s="19"/>
      <c r="E50" s="19"/>
      <c r="F50" s="19"/>
      <c r="G50" s="19"/>
      <c r="H50" s="19"/>
      <c r="I50" s="19"/>
    </row>
    <row r="51" spans="1:9" ht="27" customHeight="1">
      <c r="A51" s="1263" t="s">
        <v>338</v>
      </c>
      <c r="B51" s="1263"/>
      <c r="C51" s="609"/>
      <c r="D51" s="19"/>
      <c r="E51" s="19"/>
      <c r="F51" s="19"/>
      <c r="G51" s="19"/>
      <c r="H51" s="19"/>
      <c r="I51" s="19"/>
    </row>
    <row r="52" spans="1:9" ht="27" customHeight="1">
      <c r="A52" s="609" t="s">
        <v>990</v>
      </c>
      <c r="B52" s="608"/>
      <c r="C52" s="609"/>
      <c r="D52" s="19"/>
      <c r="E52" s="19"/>
      <c r="F52" s="19"/>
      <c r="G52" s="19"/>
      <c r="H52" s="19"/>
      <c r="I52" s="19"/>
    </row>
    <row r="53" spans="1:9" ht="27" customHeight="1">
      <c r="A53" s="1772" t="s">
        <v>1161</v>
      </c>
      <c r="B53" s="1773"/>
      <c r="C53" s="1773"/>
      <c r="D53" s="1773"/>
      <c r="E53" s="1773"/>
      <c r="F53" s="1773"/>
      <c r="G53" s="1774"/>
      <c r="H53" s="392" t="s">
        <v>975</v>
      </c>
      <c r="I53" s="392">
        <f>IF(LEN(SUBSTITUTE(A54,CHAR(10),""))&gt;400,"文字数オーバーです",LEN(SUBSTITUTE(A54,CHAR(10),"")))</f>
        <v>0</v>
      </c>
    </row>
    <row r="54" spans="1:9" ht="27" customHeight="1">
      <c r="A54" s="1208"/>
      <c r="B54" s="1209"/>
      <c r="C54" s="1209"/>
      <c r="D54" s="1209"/>
      <c r="E54" s="1209"/>
      <c r="F54" s="1209"/>
      <c r="G54" s="1209"/>
      <c r="H54" s="1209"/>
      <c r="I54" s="1210"/>
    </row>
    <row r="55" spans="1:9" ht="27" customHeight="1">
      <c r="A55" s="1211"/>
      <c r="B55" s="1212"/>
      <c r="C55" s="1212"/>
      <c r="D55" s="1212"/>
      <c r="E55" s="1212"/>
      <c r="F55" s="1212"/>
      <c r="G55" s="1212"/>
      <c r="H55" s="1212"/>
      <c r="I55" s="1213"/>
    </row>
    <row r="56" spans="1:9" ht="27" customHeight="1">
      <c r="A56" s="1211"/>
      <c r="B56" s="1212"/>
      <c r="C56" s="1212"/>
      <c r="D56" s="1212"/>
      <c r="E56" s="1212"/>
      <c r="F56" s="1212"/>
      <c r="G56" s="1212"/>
      <c r="H56" s="1212"/>
      <c r="I56" s="1213"/>
    </row>
    <row r="57" spans="1:9" ht="18" customHeight="1">
      <c r="A57" s="1211"/>
      <c r="B57" s="1212"/>
      <c r="C57" s="1212"/>
      <c r="D57" s="1212"/>
      <c r="E57" s="1212"/>
      <c r="F57" s="1212"/>
      <c r="G57" s="1212"/>
      <c r="H57" s="1212"/>
      <c r="I57" s="1213"/>
    </row>
    <row r="58" spans="1:9" ht="27" customHeight="1">
      <c r="A58" s="1211"/>
      <c r="B58" s="1212"/>
      <c r="C58" s="1212"/>
      <c r="D58" s="1212"/>
      <c r="E58" s="1212"/>
      <c r="F58" s="1212"/>
      <c r="G58" s="1212"/>
      <c r="H58" s="1212"/>
      <c r="I58" s="1213"/>
    </row>
    <row r="59" spans="1:9" ht="27" customHeight="1">
      <c r="A59" s="1211"/>
      <c r="B59" s="1212"/>
      <c r="C59" s="1212"/>
      <c r="D59" s="1212"/>
      <c r="E59" s="1212"/>
      <c r="F59" s="1212"/>
      <c r="G59" s="1212"/>
      <c r="H59" s="1212"/>
      <c r="I59" s="1213"/>
    </row>
    <row r="60" spans="1:9" ht="27" customHeight="1">
      <c r="A60" s="1214"/>
      <c r="B60" s="1215"/>
      <c r="C60" s="1215"/>
      <c r="D60" s="1215"/>
      <c r="E60" s="1215"/>
      <c r="F60" s="1215"/>
      <c r="G60" s="1215"/>
      <c r="H60" s="1215"/>
      <c r="I60" s="1216"/>
    </row>
    <row r="61" spans="1:9" ht="27" customHeight="1">
      <c r="A61" s="1772" t="s">
        <v>1162</v>
      </c>
      <c r="B61" s="1773"/>
      <c r="C61" s="1773"/>
      <c r="D61" s="1773"/>
      <c r="E61" s="1773"/>
      <c r="F61" s="1773"/>
      <c r="G61" s="1774"/>
      <c r="H61" s="392" t="s">
        <v>140</v>
      </c>
      <c r="I61" s="392">
        <f>IF(LEN(SUBSTITUTE(A62,CHAR(10),""))&gt;400,"文字数オーバーです",LEN(SUBSTITUTE(A62,CHAR(10),"")))</f>
        <v>0</v>
      </c>
    </row>
    <row r="62" spans="1:9" ht="27" customHeight="1">
      <c r="A62" s="1208"/>
      <c r="B62" s="1209"/>
      <c r="C62" s="1209"/>
      <c r="D62" s="1209"/>
      <c r="E62" s="1209"/>
      <c r="F62" s="1209"/>
      <c r="G62" s="1209"/>
      <c r="H62" s="1209"/>
      <c r="I62" s="1210"/>
    </row>
    <row r="63" spans="1:9" ht="27" customHeight="1">
      <c r="A63" s="1211"/>
      <c r="B63" s="1212"/>
      <c r="C63" s="1212"/>
      <c r="D63" s="1212"/>
      <c r="E63" s="1212"/>
      <c r="F63" s="1212"/>
      <c r="G63" s="1212"/>
      <c r="H63" s="1212"/>
      <c r="I63" s="1213"/>
    </row>
    <row r="64" spans="1:9" ht="27" customHeight="1">
      <c r="A64" s="1211"/>
      <c r="B64" s="1212"/>
      <c r="C64" s="1212"/>
      <c r="D64" s="1212"/>
      <c r="E64" s="1212"/>
      <c r="F64" s="1212"/>
      <c r="G64" s="1212"/>
      <c r="H64" s="1212"/>
      <c r="I64" s="1213"/>
    </row>
    <row r="65" spans="1:10" ht="27" customHeight="1">
      <c r="A65" s="1211"/>
      <c r="B65" s="1212"/>
      <c r="C65" s="1212"/>
      <c r="D65" s="1212"/>
      <c r="E65" s="1212"/>
      <c r="F65" s="1212"/>
      <c r="G65" s="1212"/>
      <c r="H65" s="1212"/>
      <c r="I65" s="1213"/>
    </row>
    <row r="66" spans="1:10" ht="27" customHeight="1">
      <c r="A66" s="1211"/>
      <c r="B66" s="1212"/>
      <c r="C66" s="1212"/>
      <c r="D66" s="1212"/>
      <c r="E66" s="1212"/>
      <c r="F66" s="1212"/>
      <c r="G66" s="1212"/>
      <c r="H66" s="1212"/>
      <c r="I66" s="1213"/>
    </row>
    <row r="67" spans="1:10" ht="27" customHeight="1">
      <c r="A67" s="1214"/>
      <c r="B67" s="1215"/>
      <c r="C67" s="1215"/>
      <c r="D67" s="1215"/>
      <c r="E67" s="1215"/>
      <c r="F67" s="1215"/>
      <c r="G67" s="1215"/>
      <c r="H67" s="1215"/>
      <c r="I67" s="1216"/>
    </row>
    <row r="68" spans="1:10" ht="27" customHeight="1">
      <c r="A68" s="19" t="s">
        <v>42</v>
      </c>
      <c r="B68" s="48"/>
      <c r="C68" s="48"/>
      <c r="D68" s="48"/>
      <c r="E68" s="48"/>
      <c r="F68" s="48"/>
      <c r="G68" s="48"/>
      <c r="H68" s="48"/>
      <c r="I68" s="48"/>
    </row>
    <row r="69" spans="1:10" ht="27" customHeight="1">
      <c r="A69" s="39" t="s">
        <v>69</v>
      </c>
      <c r="B69" s="429"/>
      <c r="C69" s="429"/>
      <c r="D69" s="429"/>
      <c r="E69" s="429"/>
      <c r="F69" s="429"/>
      <c r="G69" s="429"/>
      <c r="H69" s="429"/>
      <c r="I69" s="429"/>
    </row>
    <row r="70" spans="1:10" ht="27" customHeight="1" thickBot="1">
      <c r="A70" s="274"/>
      <c r="B70" s="274"/>
      <c r="C70" s="274"/>
      <c r="D70" s="274"/>
      <c r="E70" s="274"/>
      <c r="F70" s="274"/>
      <c r="G70" s="274"/>
      <c r="H70" s="274"/>
      <c r="I70" s="274"/>
    </row>
    <row r="71" spans="1:10" ht="39.950000000000003" customHeight="1">
      <c r="A71" s="1198" t="s">
        <v>640</v>
      </c>
      <c r="B71" s="1199"/>
      <c r="C71" s="1199"/>
      <c r="D71" s="1199"/>
      <c r="E71" s="1199"/>
      <c r="F71" s="1199"/>
      <c r="G71" s="1199"/>
      <c r="H71" s="1199"/>
      <c r="I71" s="1200"/>
    </row>
    <row r="72" spans="1:10" ht="39.950000000000003" customHeight="1">
      <c r="A72" s="837" t="s">
        <v>638</v>
      </c>
      <c r="B72" s="835"/>
      <c r="C72" s="835"/>
      <c r="D72" s="835"/>
      <c r="E72" s="835"/>
      <c r="F72" s="835"/>
      <c r="G72" s="835"/>
      <c r="H72" s="835"/>
      <c r="I72" s="590" t="s">
        <v>639</v>
      </c>
    </row>
    <row r="73" spans="1:10" ht="39.950000000000003" customHeight="1">
      <c r="A73" s="1367" t="s">
        <v>916</v>
      </c>
      <c r="B73" s="1368"/>
      <c r="C73" s="1368"/>
      <c r="D73" s="1368"/>
      <c r="E73" s="1368"/>
      <c r="F73" s="1368"/>
      <c r="G73" s="1368"/>
      <c r="H73" s="1369"/>
      <c r="I73" s="575"/>
    </row>
    <row r="74" spans="1:10" ht="20.100000000000001" customHeight="1">
      <c r="A74" s="1367" t="s">
        <v>759</v>
      </c>
      <c r="B74" s="1368"/>
      <c r="C74" s="1368"/>
      <c r="D74" s="1368"/>
      <c r="E74" s="1368"/>
      <c r="F74" s="1368"/>
      <c r="G74" s="1368"/>
      <c r="H74" s="1369"/>
      <c r="I74" s="575"/>
      <c r="J74" s="48"/>
    </row>
    <row r="75" spans="1:10" ht="39.950000000000003" customHeight="1">
      <c r="A75" s="1367" t="s">
        <v>758</v>
      </c>
      <c r="B75" s="1368"/>
      <c r="C75" s="1368"/>
      <c r="D75" s="1368"/>
      <c r="E75" s="1368"/>
      <c r="F75" s="1368"/>
      <c r="G75" s="1368"/>
      <c r="H75" s="1369"/>
      <c r="I75" s="575"/>
      <c r="J75" s="48"/>
    </row>
    <row r="76" spans="1:10" ht="39.950000000000003" customHeight="1" thickBot="1">
      <c r="A76" s="1172" t="s">
        <v>917</v>
      </c>
      <c r="B76" s="1173"/>
      <c r="C76" s="1173"/>
      <c r="D76" s="1173"/>
      <c r="E76" s="1173"/>
      <c r="F76" s="1173"/>
      <c r="G76" s="1173"/>
      <c r="H76" s="1174"/>
      <c r="I76" s="591"/>
      <c r="J76" s="48"/>
    </row>
    <row r="77" spans="1:10" ht="15.75">
      <c r="B77" s="19"/>
      <c r="C77" s="19"/>
      <c r="D77" s="19"/>
      <c r="E77" s="19"/>
      <c r="F77" s="19"/>
      <c r="G77" s="19"/>
      <c r="H77" s="19"/>
      <c r="I77" s="19"/>
      <c r="J77" s="48"/>
    </row>
    <row r="78" spans="1:10" ht="15.75">
      <c r="A78" s="39"/>
      <c r="B78" s="39"/>
      <c r="C78" s="39"/>
      <c r="D78" s="39"/>
      <c r="E78" s="39"/>
      <c r="F78" s="39"/>
      <c r="G78" s="39"/>
      <c r="H78" s="39"/>
      <c r="I78" s="39"/>
      <c r="J78" s="48"/>
    </row>
    <row r="79" spans="1:10" ht="15.75">
      <c r="A79" s="39"/>
      <c r="B79" s="39"/>
      <c r="C79" s="39"/>
      <c r="D79" s="39"/>
      <c r="E79" s="39"/>
      <c r="F79" s="39"/>
      <c r="G79" s="39"/>
      <c r="H79" s="39"/>
      <c r="I79" s="39"/>
      <c r="J79" s="48"/>
    </row>
    <row r="80" spans="1:10" ht="15.75">
      <c r="A80" s="39"/>
      <c r="B80" s="39"/>
      <c r="C80" s="39"/>
      <c r="D80" s="39"/>
      <c r="E80" s="39"/>
      <c r="F80" s="39"/>
      <c r="G80" s="39"/>
      <c r="H80" s="39"/>
      <c r="I80" s="39"/>
    </row>
    <row r="81" spans="1:9" ht="15.75">
      <c r="A81" s="39"/>
      <c r="B81" s="39"/>
      <c r="C81" s="39"/>
      <c r="D81" s="39"/>
      <c r="E81" s="39"/>
      <c r="F81" s="39"/>
      <c r="G81" s="39"/>
      <c r="H81" s="39"/>
      <c r="I81" s="39"/>
    </row>
    <row r="82" spans="1:9" ht="15.75">
      <c r="A82" s="39"/>
      <c r="B82" s="39"/>
      <c r="C82" s="39"/>
      <c r="D82" s="39"/>
      <c r="E82" s="39"/>
      <c r="F82" s="39"/>
      <c r="G82" s="39"/>
      <c r="H82" s="39"/>
      <c r="I82" s="39"/>
    </row>
    <row r="83" spans="1:9" ht="15.75">
      <c r="A83" s="39"/>
      <c r="B83" s="39"/>
      <c r="C83" s="39"/>
      <c r="D83" s="39"/>
      <c r="E83" s="39"/>
      <c r="F83" s="39"/>
      <c r="G83" s="39"/>
      <c r="H83" s="39"/>
      <c r="I83" s="39"/>
    </row>
    <row r="84" spans="1:9" ht="15.75">
      <c r="A84" s="19"/>
      <c r="B84" s="19"/>
      <c r="C84" s="19"/>
      <c r="D84" s="19"/>
      <c r="E84" s="19"/>
      <c r="F84" s="19"/>
      <c r="G84" s="19"/>
      <c r="H84" s="19"/>
      <c r="I84" s="19"/>
    </row>
    <row r="85" spans="1:9" ht="15.75">
      <c r="A85" s="19"/>
      <c r="B85" s="19"/>
      <c r="C85" s="19"/>
      <c r="D85" s="19"/>
      <c r="E85" s="19"/>
      <c r="F85" s="19"/>
      <c r="G85" s="19"/>
      <c r="H85" s="19"/>
      <c r="I85" s="19"/>
    </row>
    <row r="86" spans="1:9" ht="15.75">
      <c r="A86" s="19"/>
      <c r="B86" s="19"/>
      <c r="C86" s="19"/>
      <c r="D86" s="19"/>
      <c r="E86" s="19"/>
      <c r="F86" s="19"/>
      <c r="G86" s="19"/>
      <c r="H86" s="19"/>
      <c r="I86" s="19"/>
    </row>
    <row r="87" spans="1:9" ht="15.75">
      <c r="A87" s="19"/>
      <c r="B87" s="19"/>
      <c r="C87" s="19"/>
      <c r="D87" s="19"/>
      <c r="E87" s="19"/>
      <c r="F87" s="19"/>
      <c r="G87" s="19"/>
      <c r="H87" s="19"/>
      <c r="I87" s="19"/>
    </row>
    <row r="88" spans="1:9" ht="15.75">
      <c r="A88" s="19"/>
      <c r="B88" s="19"/>
      <c r="C88" s="19"/>
      <c r="D88" s="19"/>
      <c r="E88" s="19"/>
      <c r="F88" s="19"/>
      <c r="G88" s="19"/>
      <c r="H88" s="19"/>
      <c r="I88" s="19"/>
    </row>
    <row r="89" spans="1:9" ht="15.75">
      <c r="A89" s="19"/>
      <c r="B89" s="19"/>
      <c r="C89" s="19"/>
      <c r="D89" s="19"/>
      <c r="E89" s="19"/>
      <c r="F89" s="19"/>
      <c r="G89" s="19"/>
      <c r="H89" s="19"/>
      <c r="I89" s="19"/>
    </row>
    <row r="90" spans="1:9" ht="15.75">
      <c r="A90" s="19"/>
      <c r="B90" s="19"/>
      <c r="C90" s="19"/>
      <c r="D90" s="19"/>
      <c r="E90" s="19"/>
      <c r="F90" s="19"/>
      <c r="G90" s="19"/>
      <c r="H90" s="19"/>
      <c r="I90" s="19"/>
    </row>
    <row r="91" spans="1:9" ht="15.75">
      <c r="A91" s="19"/>
      <c r="B91" s="19"/>
      <c r="C91" s="19"/>
      <c r="D91" s="19"/>
      <c r="E91" s="19"/>
      <c r="F91" s="19"/>
      <c r="G91" s="19"/>
      <c r="H91" s="19"/>
      <c r="I91" s="19"/>
    </row>
    <row r="92" spans="1:9" ht="15.75">
      <c r="A92" s="19"/>
      <c r="B92" s="19"/>
      <c r="C92" s="19"/>
      <c r="D92" s="19"/>
      <c r="E92" s="19"/>
      <c r="F92" s="19"/>
      <c r="G92" s="19"/>
      <c r="H92" s="19"/>
      <c r="I92" s="19"/>
    </row>
    <row r="93" spans="1:9" ht="15.75">
      <c r="A93" s="19"/>
      <c r="B93" s="19"/>
      <c r="C93" s="19"/>
      <c r="D93" s="19"/>
      <c r="E93" s="19"/>
      <c r="F93" s="19"/>
      <c r="G93" s="19"/>
      <c r="H93" s="19"/>
      <c r="I93" s="19"/>
    </row>
    <row r="94" spans="1:9" ht="15.75">
      <c r="A94" s="19"/>
      <c r="B94" s="19"/>
      <c r="C94" s="19"/>
      <c r="D94" s="19"/>
      <c r="E94" s="19"/>
      <c r="F94" s="19"/>
      <c r="G94" s="19"/>
      <c r="H94" s="19"/>
      <c r="I94" s="19"/>
    </row>
    <row r="95" spans="1:9" ht="15.75">
      <c r="A95" s="19"/>
      <c r="B95" s="19"/>
      <c r="C95" s="19"/>
      <c r="D95" s="19"/>
      <c r="E95" s="19"/>
      <c r="F95" s="19"/>
      <c r="G95" s="19"/>
      <c r="H95" s="19"/>
      <c r="I95" s="19"/>
    </row>
    <row r="96" spans="1:9" ht="15.75">
      <c r="A96" s="19"/>
      <c r="B96" s="19"/>
      <c r="C96" s="19"/>
      <c r="D96" s="19"/>
      <c r="E96" s="19"/>
      <c r="F96" s="19"/>
      <c r="G96" s="19"/>
      <c r="H96" s="19"/>
      <c r="I96" s="19"/>
    </row>
    <row r="97" spans="1:9" ht="15.75">
      <c r="A97" s="19"/>
      <c r="B97" s="19"/>
      <c r="C97" s="19"/>
      <c r="D97" s="19"/>
      <c r="E97" s="19"/>
      <c r="F97" s="19"/>
      <c r="G97" s="19"/>
      <c r="H97" s="19"/>
      <c r="I97" s="19"/>
    </row>
    <row r="98" spans="1:9" ht="15.75">
      <c r="A98" s="19"/>
      <c r="B98" s="19"/>
      <c r="C98" s="19"/>
      <c r="D98" s="19"/>
      <c r="E98" s="19"/>
      <c r="F98" s="19"/>
      <c r="G98" s="19"/>
      <c r="H98" s="19"/>
      <c r="I98" s="19"/>
    </row>
    <row r="99" spans="1:9" ht="15.75">
      <c r="A99" s="19"/>
      <c r="B99" s="19"/>
      <c r="C99" s="19"/>
      <c r="D99" s="19"/>
      <c r="E99" s="19"/>
      <c r="F99" s="19"/>
      <c r="G99" s="19"/>
      <c r="H99" s="19"/>
      <c r="I99" s="19"/>
    </row>
    <row r="100" spans="1:9" ht="15.75">
      <c r="A100" s="19"/>
      <c r="B100" s="19"/>
      <c r="C100" s="19"/>
      <c r="D100" s="19"/>
      <c r="E100" s="19"/>
      <c r="F100" s="19"/>
      <c r="G100" s="19"/>
      <c r="H100" s="19"/>
      <c r="I100" s="19"/>
    </row>
    <row r="101" spans="1:9" ht="15.75">
      <c r="A101" s="19"/>
      <c r="B101" s="19"/>
      <c r="C101" s="19"/>
      <c r="D101" s="19"/>
      <c r="E101" s="19"/>
      <c r="F101" s="19"/>
      <c r="G101" s="19"/>
      <c r="H101" s="19"/>
      <c r="I101" s="19"/>
    </row>
    <row r="102" spans="1:9" ht="15.75">
      <c r="A102" s="19"/>
      <c r="B102" s="19"/>
      <c r="C102" s="19"/>
      <c r="D102" s="19"/>
      <c r="E102" s="19"/>
      <c r="F102" s="19"/>
      <c r="G102" s="19"/>
      <c r="H102" s="19"/>
      <c r="I102" s="19"/>
    </row>
    <row r="103" spans="1:9" ht="15.75">
      <c r="A103" s="19"/>
      <c r="B103" s="19"/>
      <c r="C103" s="19"/>
      <c r="D103" s="19"/>
      <c r="E103" s="19"/>
      <c r="F103" s="19"/>
      <c r="G103" s="19"/>
      <c r="H103" s="19"/>
      <c r="I103" s="19"/>
    </row>
    <row r="104" spans="1:9" ht="15.75">
      <c r="A104" s="19"/>
      <c r="B104" s="19"/>
      <c r="C104" s="19"/>
      <c r="D104" s="19"/>
      <c r="E104" s="19"/>
      <c r="F104" s="19"/>
      <c r="G104" s="19"/>
      <c r="H104" s="19"/>
      <c r="I104" s="19"/>
    </row>
    <row r="105" spans="1:9" ht="15.75">
      <c r="A105" s="19"/>
      <c r="B105" s="19"/>
      <c r="C105" s="19"/>
      <c r="D105" s="19"/>
      <c r="E105" s="19"/>
      <c r="F105" s="19"/>
      <c r="G105" s="19"/>
      <c r="H105" s="19"/>
      <c r="I105" s="19"/>
    </row>
    <row r="106" spans="1:9" ht="15.75">
      <c r="A106" s="19"/>
      <c r="B106" s="19"/>
      <c r="C106" s="19"/>
      <c r="D106" s="19"/>
      <c r="E106" s="19"/>
      <c r="F106" s="19"/>
      <c r="G106" s="19"/>
      <c r="H106" s="19"/>
      <c r="I106" s="19"/>
    </row>
    <row r="107" spans="1:9" ht="15.75">
      <c r="A107" s="19"/>
      <c r="B107" s="19"/>
      <c r="C107" s="19"/>
      <c r="D107" s="19"/>
      <c r="E107" s="19"/>
      <c r="F107" s="19"/>
      <c r="G107" s="19"/>
      <c r="H107" s="19"/>
      <c r="I107" s="19"/>
    </row>
    <row r="108" spans="1:9" ht="15.75">
      <c r="A108" s="19"/>
      <c r="B108" s="19"/>
      <c r="C108" s="19"/>
      <c r="D108" s="19"/>
      <c r="E108" s="19"/>
      <c r="F108" s="19"/>
      <c r="G108" s="19"/>
      <c r="H108" s="19"/>
      <c r="I108" s="19"/>
    </row>
    <row r="109" spans="1:9" ht="15.75">
      <c r="A109" s="19"/>
      <c r="B109" s="19"/>
      <c r="C109" s="19"/>
      <c r="D109" s="19"/>
      <c r="E109" s="19"/>
      <c r="F109" s="19"/>
      <c r="G109" s="19"/>
      <c r="H109" s="19"/>
      <c r="I109" s="19"/>
    </row>
    <row r="110" spans="1:9" ht="15.75">
      <c r="A110" s="19"/>
      <c r="B110" s="19"/>
      <c r="C110" s="19"/>
      <c r="D110" s="19"/>
      <c r="E110" s="19"/>
      <c r="F110" s="19"/>
      <c r="G110" s="19"/>
      <c r="H110" s="19"/>
      <c r="I110" s="19"/>
    </row>
    <row r="111" spans="1:9" ht="15.75">
      <c r="A111" s="19"/>
      <c r="B111" s="19"/>
      <c r="C111" s="19"/>
      <c r="D111" s="19"/>
      <c r="E111" s="19"/>
      <c r="F111" s="19"/>
      <c r="G111" s="19"/>
      <c r="H111" s="19"/>
      <c r="I111" s="19"/>
    </row>
    <row r="112" spans="1:9" ht="15.75">
      <c r="A112" s="19"/>
      <c r="B112" s="19"/>
      <c r="C112" s="19"/>
      <c r="D112" s="19"/>
      <c r="E112" s="19"/>
      <c r="F112" s="19"/>
      <c r="G112" s="19"/>
      <c r="H112" s="19"/>
      <c r="I112" s="19"/>
    </row>
    <row r="113" spans="1:9" ht="15.75">
      <c r="A113" s="19"/>
      <c r="B113" s="19"/>
      <c r="C113" s="19"/>
      <c r="D113" s="19"/>
      <c r="E113" s="19"/>
      <c r="F113" s="19"/>
      <c r="G113" s="19"/>
      <c r="H113" s="19"/>
      <c r="I113" s="19"/>
    </row>
    <row r="114" spans="1:9" ht="15.75">
      <c r="A114" s="19"/>
      <c r="B114" s="19"/>
      <c r="C114" s="19"/>
      <c r="D114" s="19"/>
      <c r="E114" s="19"/>
      <c r="F114" s="19"/>
      <c r="G114" s="19"/>
      <c r="H114" s="19"/>
      <c r="I114" s="19"/>
    </row>
    <row r="115" spans="1:9" ht="15.75">
      <c r="A115" s="19"/>
      <c r="B115" s="19"/>
      <c r="C115" s="19"/>
      <c r="D115" s="19"/>
      <c r="E115" s="19"/>
      <c r="F115" s="19"/>
      <c r="G115" s="19"/>
      <c r="H115" s="19"/>
      <c r="I115" s="19"/>
    </row>
    <row r="116" spans="1:9" ht="15.75">
      <c r="A116" s="19"/>
      <c r="B116" s="19"/>
      <c r="C116" s="19"/>
      <c r="D116" s="19"/>
      <c r="E116" s="19"/>
      <c r="F116" s="19"/>
      <c r="G116" s="19"/>
      <c r="H116" s="19"/>
      <c r="I116" s="19"/>
    </row>
    <row r="117" spans="1:9" ht="15.75">
      <c r="A117" s="19"/>
      <c r="B117" s="19"/>
      <c r="C117" s="19"/>
      <c r="D117" s="19"/>
      <c r="E117" s="19"/>
      <c r="F117" s="19"/>
      <c r="G117" s="19"/>
      <c r="H117" s="19"/>
      <c r="I117" s="19"/>
    </row>
    <row r="118" spans="1:9" ht="15.75">
      <c r="A118" s="19"/>
      <c r="B118" s="19"/>
      <c r="C118" s="19"/>
      <c r="D118" s="19"/>
      <c r="E118" s="19"/>
      <c r="F118" s="19"/>
      <c r="G118" s="19"/>
      <c r="H118" s="19"/>
      <c r="I118" s="19"/>
    </row>
    <row r="119" spans="1:9" ht="15.75">
      <c r="A119" s="19"/>
      <c r="B119" s="19"/>
      <c r="C119" s="19"/>
      <c r="D119" s="19"/>
      <c r="E119" s="19"/>
      <c r="F119" s="19"/>
      <c r="G119" s="19"/>
      <c r="H119" s="19"/>
      <c r="I119" s="19"/>
    </row>
    <row r="120" spans="1:9" ht="15.75">
      <c r="A120" s="19"/>
      <c r="B120" s="19"/>
      <c r="C120" s="19"/>
      <c r="D120" s="19"/>
      <c r="E120" s="19"/>
      <c r="F120" s="19"/>
      <c r="G120" s="19"/>
      <c r="H120" s="19"/>
      <c r="I120" s="19"/>
    </row>
    <row r="121" spans="1:9" ht="15.75">
      <c r="A121" s="19"/>
      <c r="B121" s="19"/>
      <c r="C121" s="19"/>
      <c r="D121" s="19"/>
      <c r="E121" s="19"/>
      <c r="F121" s="19"/>
      <c r="G121" s="19"/>
      <c r="H121" s="19"/>
      <c r="I121" s="19"/>
    </row>
    <row r="122" spans="1:9" ht="15.75">
      <c r="A122" s="19"/>
      <c r="B122" s="19"/>
      <c r="C122" s="19"/>
      <c r="D122" s="19"/>
      <c r="E122" s="19"/>
      <c r="F122" s="19"/>
      <c r="G122" s="19"/>
      <c r="H122" s="19"/>
      <c r="I122" s="19"/>
    </row>
    <row r="123" spans="1:9" ht="15.75">
      <c r="A123" s="19"/>
      <c r="B123" s="19"/>
      <c r="C123" s="19"/>
      <c r="D123" s="19"/>
      <c r="E123" s="19"/>
      <c r="F123" s="19"/>
      <c r="G123" s="19"/>
      <c r="H123" s="19"/>
      <c r="I123" s="19"/>
    </row>
    <row r="124" spans="1:9" ht="15.75">
      <c r="A124" s="19"/>
      <c r="B124" s="19"/>
      <c r="C124" s="19"/>
      <c r="D124" s="19"/>
      <c r="E124" s="19"/>
      <c r="F124" s="19"/>
      <c r="G124" s="19"/>
      <c r="H124" s="19"/>
      <c r="I124" s="19"/>
    </row>
    <row r="125" spans="1:9" ht="15.75">
      <c r="A125" s="19"/>
      <c r="B125" s="19"/>
      <c r="C125" s="19"/>
      <c r="D125" s="19"/>
      <c r="E125" s="19"/>
      <c r="F125" s="19"/>
      <c r="G125" s="19"/>
      <c r="H125" s="19"/>
      <c r="I125" s="19"/>
    </row>
    <row r="126" spans="1:9" ht="15.75">
      <c r="A126" s="19"/>
      <c r="B126" s="19"/>
      <c r="C126" s="19"/>
      <c r="D126" s="19"/>
      <c r="E126" s="19"/>
      <c r="F126" s="19"/>
      <c r="G126" s="19"/>
      <c r="H126" s="19"/>
      <c r="I126" s="19"/>
    </row>
    <row r="127" spans="1:9" ht="15.75">
      <c r="A127" s="19"/>
      <c r="B127" s="19"/>
      <c r="C127" s="19"/>
      <c r="D127" s="19"/>
      <c r="E127" s="19"/>
      <c r="F127" s="19"/>
      <c r="G127" s="19"/>
      <c r="H127" s="19"/>
      <c r="I127" s="19"/>
    </row>
  </sheetData>
  <sheetProtection sheet="1" objects="1" scenarios="1" formatCells="0" formatColumns="0" formatRows="0"/>
  <mergeCells count="30">
    <mergeCell ref="A7:G7"/>
    <mergeCell ref="A76:H76"/>
    <mergeCell ref="A74:H74"/>
    <mergeCell ref="A75:H75"/>
    <mergeCell ref="A1:I1"/>
    <mergeCell ref="A6:I6"/>
    <mergeCell ref="A3:G3"/>
    <mergeCell ref="H3:I3"/>
    <mergeCell ref="A54:I60"/>
    <mergeCell ref="H29:I29"/>
    <mergeCell ref="A30:I30"/>
    <mergeCell ref="A32:B32"/>
    <mergeCell ref="A33:G33"/>
    <mergeCell ref="A34:I39"/>
    <mergeCell ref="A53:G53"/>
    <mergeCell ref="A8:I13"/>
    <mergeCell ref="A73:H73"/>
    <mergeCell ref="A22:I27"/>
    <mergeCell ref="A15:I20"/>
    <mergeCell ref="A14:G14"/>
    <mergeCell ref="A21:G21"/>
    <mergeCell ref="A71:I71"/>
    <mergeCell ref="A72:H72"/>
    <mergeCell ref="A40:G40"/>
    <mergeCell ref="A41:I46"/>
    <mergeCell ref="H48:I48"/>
    <mergeCell ref="A49:I49"/>
    <mergeCell ref="A51:B51"/>
    <mergeCell ref="A61:G61"/>
    <mergeCell ref="A62:I67"/>
  </mergeCells>
  <phoneticPr fontId="1"/>
  <conditionalFormatting sqref="I73:I76">
    <cfRule type="cellIs" dxfId="27" priority="5" operator="notEqual">
      <formula>"確認済"</formula>
    </cfRule>
  </conditionalFormatting>
  <dataValidations count="1">
    <dataValidation type="list" allowBlank="1" showInputMessage="1" showErrorMessage="1" sqref="I73:I76">
      <formula1>"確認済,未確認"</formula1>
    </dataValidation>
  </dataValidations>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election activeCell="J1" sqref="J1"/>
    </sheetView>
  </sheetViews>
  <sheetFormatPr defaultRowHeight="13.5"/>
  <cols>
    <col min="1" max="1" width="10.75" style="558" customWidth="1"/>
    <col min="2" max="5" width="9" style="558"/>
    <col min="6" max="6" width="10.875" style="558" customWidth="1"/>
    <col min="7" max="7" width="9" style="558"/>
    <col min="8" max="9" width="10" style="558" customWidth="1"/>
    <col min="10" max="16384" width="9" style="558"/>
  </cols>
  <sheetData>
    <row r="1" spans="1:9">
      <c r="A1" s="557" t="s">
        <v>109</v>
      </c>
      <c r="B1" s="557"/>
      <c r="C1" s="557"/>
      <c r="D1" s="557"/>
      <c r="E1" s="557"/>
      <c r="F1" s="557"/>
      <c r="G1" s="557"/>
      <c r="H1" s="557"/>
      <c r="I1" s="557"/>
    </row>
    <row r="2" spans="1:9">
      <c r="A2" s="557"/>
      <c r="B2" s="557"/>
      <c r="C2" s="557"/>
      <c r="D2" s="557"/>
      <c r="E2" s="557"/>
      <c r="F2" s="557"/>
      <c r="G2" s="557"/>
      <c r="H2" s="557"/>
      <c r="I2" s="557"/>
    </row>
    <row r="3" spans="1:9" ht="27.75" customHeight="1">
      <c r="A3" s="729" t="s">
        <v>4</v>
      </c>
      <c r="B3" s="729"/>
      <c r="C3" s="729"/>
      <c r="D3" s="729"/>
      <c r="E3" s="729"/>
      <c r="F3" s="729"/>
      <c r="G3" s="729"/>
      <c r="H3" s="729"/>
      <c r="I3" s="729"/>
    </row>
    <row r="4" spans="1:9">
      <c r="A4" s="557"/>
      <c r="B4" s="557"/>
      <c r="C4" s="557"/>
      <c r="D4" s="557"/>
      <c r="E4" s="557"/>
      <c r="F4" s="557"/>
      <c r="G4" s="557"/>
      <c r="H4" s="557"/>
      <c r="I4" s="557"/>
    </row>
    <row r="5" spans="1:9" ht="27" customHeight="1">
      <c r="A5" s="557"/>
      <c r="B5" s="557"/>
      <c r="C5" s="557"/>
      <c r="D5" s="557"/>
      <c r="E5" s="557"/>
      <c r="F5" s="557"/>
      <c r="G5" s="741" t="s">
        <v>1002</v>
      </c>
      <c r="H5" s="741"/>
      <c r="I5" s="741"/>
    </row>
    <row r="6" spans="1:9">
      <c r="A6" s="557"/>
      <c r="B6" s="557"/>
      <c r="C6" s="557"/>
      <c r="D6" s="557"/>
      <c r="E6" s="557"/>
      <c r="F6" s="557"/>
      <c r="G6" s="557"/>
      <c r="H6" s="557"/>
      <c r="I6" s="557"/>
    </row>
    <row r="7" spans="1:9" ht="27" customHeight="1">
      <c r="A7" s="557" t="s">
        <v>0</v>
      </c>
      <c r="B7" s="557"/>
      <c r="C7" s="557"/>
      <c r="D7" s="557"/>
      <c r="E7" s="559"/>
      <c r="F7" s="557"/>
      <c r="G7" s="557"/>
      <c r="H7" s="557"/>
      <c r="I7" s="557"/>
    </row>
    <row r="8" spans="1:9">
      <c r="A8" s="557"/>
      <c r="B8" s="557"/>
      <c r="C8" s="557"/>
      <c r="D8" s="557"/>
      <c r="E8" s="557"/>
      <c r="F8" s="557"/>
      <c r="G8" s="557"/>
      <c r="H8" s="557"/>
      <c r="I8" s="557"/>
    </row>
    <row r="9" spans="1:9" ht="27" customHeight="1">
      <c r="A9" s="557"/>
      <c r="B9" s="557"/>
      <c r="C9" s="557"/>
      <c r="D9" s="670" t="s">
        <v>1</v>
      </c>
      <c r="F9" s="557"/>
      <c r="G9" s="557"/>
      <c r="H9" s="557"/>
      <c r="I9" s="557"/>
    </row>
    <row r="10" spans="1:9" ht="27" customHeight="1">
      <c r="A10" s="557"/>
      <c r="B10" s="557"/>
      <c r="C10" s="557"/>
      <c r="D10" s="670" t="s">
        <v>418</v>
      </c>
      <c r="F10" s="724"/>
      <c r="G10" s="724"/>
      <c r="H10" s="724"/>
      <c r="I10" s="724"/>
    </row>
    <row r="11" spans="1:9" ht="27" customHeight="1">
      <c r="A11" s="557"/>
      <c r="B11" s="557"/>
      <c r="C11" s="557"/>
      <c r="D11" s="670" t="s">
        <v>420</v>
      </c>
      <c r="F11" s="724"/>
      <c r="G11" s="724"/>
      <c r="H11" s="724"/>
      <c r="I11" s="724"/>
    </row>
    <row r="12" spans="1:9" ht="27" customHeight="1">
      <c r="A12" s="557"/>
      <c r="B12" s="557"/>
      <c r="C12" s="557"/>
      <c r="D12" s="670" t="s">
        <v>2</v>
      </c>
      <c r="F12" s="724"/>
      <c r="G12" s="724"/>
      <c r="H12" s="724"/>
      <c r="I12" s="543" t="s">
        <v>3</v>
      </c>
    </row>
    <row r="13" spans="1:9">
      <c r="A13" s="557"/>
      <c r="B13" s="557"/>
      <c r="C13" s="557"/>
      <c r="D13" s="557"/>
      <c r="E13" s="557"/>
      <c r="F13" s="671"/>
      <c r="G13" s="557"/>
      <c r="H13" s="557"/>
      <c r="I13" s="557"/>
    </row>
    <row r="14" spans="1:9">
      <c r="A14" s="557"/>
      <c r="B14" s="557"/>
      <c r="C14" s="557"/>
      <c r="D14" s="557"/>
      <c r="E14" s="557"/>
      <c r="F14" s="557"/>
      <c r="G14" s="557"/>
      <c r="H14" s="557"/>
      <c r="I14" s="557"/>
    </row>
    <row r="15" spans="1:9">
      <c r="A15" s="557"/>
      <c r="B15" s="557"/>
      <c r="C15" s="557"/>
      <c r="D15" s="557"/>
      <c r="E15" s="557"/>
      <c r="F15" s="557"/>
      <c r="G15" s="557"/>
      <c r="H15" s="557"/>
      <c r="I15" s="557"/>
    </row>
    <row r="16" spans="1:9" ht="39.950000000000003" customHeight="1">
      <c r="A16" s="724" t="s">
        <v>923</v>
      </c>
      <c r="B16" s="724"/>
      <c r="C16" s="724"/>
      <c r="D16" s="724"/>
      <c r="E16" s="724"/>
      <c r="F16" s="724"/>
      <c r="G16" s="724"/>
      <c r="H16" s="724"/>
      <c r="I16" s="724"/>
    </row>
    <row r="17" spans="1:9" ht="39.950000000000003" customHeight="1">
      <c r="A17" s="724"/>
      <c r="B17" s="724"/>
      <c r="C17" s="724"/>
      <c r="D17" s="724"/>
      <c r="E17" s="724"/>
      <c r="F17" s="724"/>
      <c r="G17" s="724"/>
      <c r="H17" s="724"/>
      <c r="I17" s="724"/>
    </row>
    <row r="18" spans="1:9">
      <c r="A18" s="557"/>
      <c r="B18" s="557"/>
      <c r="C18" s="557"/>
      <c r="D18" s="557"/>
      <c r="E18" s="557"/>
      <c r="F18" s="557"/>
      <c r="G18" s="557"/>
      <c r="H18" s="557"/>
      <c r="I18" s="557"/>
    </row>
    <row r="19" spans="1:9">
      <c r="A19" s="557"/>
      <c r="B19" s="557"/>
      <c r="C19" s="557"/>
      <c r="D19" s="557"/>
      <c r="E19" s="557"/>
      <c r="F19" s="557"/>
      <c r="G19" s="557"/>
      <c r="H19" s="557"/>
      <c r="I19" s="557"/>
    </row>
    <row r="20" spans="1:9" ht="27" customHeight="1">
      <c r="A20" s="734" t="s">
        <v>5</v>
      </c>
      <c r="B20" s="734"/>
      <c r="C20" s="734"/>
      <c r="D20" s="734"/>
      <c r="E20" s="734"/>
      <c r="F20" s="734"/>
      <c r="G20" s="734"/>
      <c r="H20" s="734"/>
      <c r="I20" s="734"/>
    </row>
    <row r="21" spans="1:9" ht="27" customHeight="1">
      <c r="A21" s="557"/>
      <c r="B21" s="557"/>
      <c r="C21" s="557"/>
      <c r="D21" s="557"/>
      <c r="E21" s="557"/>
      <c r="F21" s="557"/>
      <c r="G21" s="557"/>
      <c r="H21" s="557"/>
      <c r="I21" s="557"/>
    </row>
    <row r="22" spans="1:9" ht="27" customHeight="1">
      <c r="A22" s="742" t="s">
        <v>814</v>
      </c>
      <c r="B22" s="742"/>
      <c r="C22" s="742"/>
      <c r="D22" s="742"/>
      <c r="E22" s="742"/>
      <c r="F22" s="742"/>
      <c r="G22" s="742"/>
      <c r="H22" s="742"/>
      <c r="I22" s="742"/>
    </row>
    <row r="23" spans="1:9" ht="27" customHeight="1">
      <c r="A23" s="728" t="s">
        <v>924</v>
      </c>
      <c r="B23" s="728"/>
      <c r="C23" s="728"/>
      <c r="D23" s="728"/>
      <c r="E23" s="728"/>
      <c r="F23" s="728"/>
      <c r="G23" s="728"/>
      <c r="H23" s="728"/>
      <c r="I23" s="728"/>
    </row>
    <row r="24" spans="1:9">
      <c r="A24" s="557"/>
      <c r="B24" s="557"/>
      <c r="C24" s="557"/>
      <c r="D24" s="557"/>
      <c r="E24" s="557"/>
      <c r="F24" s="557"/>
      <c r="G24" s="557"/>
      <c r="H24" s="557"/>
      <c r="I24" s="557"/>
    </row>
    <row r="25" spans="1:9" ht="33.75" customHeight="1">
      <c r="A25" s="560" t="s">
        <v>616</v>
      </c>
      <c r="B25" s="730"/>
      <c r="C25" s="730"/>
      <c r="D25" s="730"/>
      <c r="E25" s="730"/>
      <c r="F25" s="560" t="s">
        <v>421</v>
      </c>
      <c r="G25" s="735"/>
      <c r="H25" s="736"/>
      <c r="I25" s="737"/>
    </row>
    <row r="26" spans="1:9" ht="33.75" customHeight="1">
      <c r="A26" s="560" t="s">
        <v>418</v>
      </c>
      <c r="B26" s="731"/>
      <c r="C26" s="732"/>
      <c r="D26" s="732"/>
      <c r="E26" s="733"/>
      <c r="F26" s="561" t="s">
        <v>396</v>
      </c>
      <c r="G26" s="738"/>
      <c r="H26" s="739"/>
      <c r="I26" s="740"/>
    </row>
    <row r="27" spans="1:9" ht="33.75" customHeight="1">
      <c r="A27" s="701" t="s">
        <v>6</v>
      </c>
      <c r="B27" s="743" t="s">
        <v>7</v>
      </c>
      <c r="C27" s="744"/>
      <c r="D27" s="744"/>
      <c r="E27" s="744"/>
      <c r="F27" s="744"/>
      <c r="G27" s="744"/>
      <c r="H27" s="744"/>
      <c r="I27" s="745"/>
    </row>
    <row r="28" spans="1:9" ht="33.75" customHeight="1">
      <c r="A28" s="702"/>
      <c r="B28" s="746" t="s">
        <v>8</v>
      </c>
      <c r="C28" s="747"/>
      <c r="D28" s="747"/>
      <c r="E28" s="747"/>
      <c r="F28" s="747"/>
      <c r="G28" s="747"/>
      <c r="H28" s="747"/>
      <c r="I28" s="748"/>
    </row>
    <row r="29" spans="1:9" ht="33.75" customHeight="1">
      <c r="A29" s="702"/>
      <c r="B29" s="746" t="s">
        <v>9</v>
      </c>
      <c r="C29" s="747"/>
      <c r="D29" s="747"/>
      <c r="E29" s="747"/>
      <c r="F29" s="747"/>
      <c r="G29" s="747"/>
      <c r="H29" s="747"/>
      <c r="I29" s="748"/>
    </row>
    <row r="30" spans="1:9" ht="33.75" customHeight="1">
      <c r="A30" s="702"/>
      <c r="B30" s="725" t="s">
        <v>10</v>
      </c>
      <c r="C30" s="726"/>
      <c r="D30" s="726"/>
      <c r="E30" s="726"/>
      <c r="F30" s="726"/>
      <c r="G30" s="726"/>
      <c r="H30" s="726"/>
      <c r="I30" s="727"/>
    </row>
    <row r="31" spans="1:9">
      <c r="A31" s="557"/>
      <c r="B31" s="557"/>
      <c r="C31" s="557"/>
      <c r="D31" s="557"/>
      <c r="E31" s="557"/>
      <c r="F31" s="557"/>
      <c r="G31" s="557"/>
      <c r="H31" s="557"/>
      <c r="I31" s="557"/>
    </row>
    <row r="32" spans="1:9">
      <c r="A32" s="557"/>
      <c r="B32" s="557"/>
      <c r="C32" s="557"/>
      <c r="D32" s="557"/>
      <c r="E32" s="557"/>
      <c r="F32" s="557"/>
      <c r="G32" s="557"/>
      <c r="H32" s="557"/>
      <c r="I32" s="557"/>
    </row>
    <row r="33" spans="1:9">
      <c r="A33" s="557"/>
      <c r="B33" s="557"/>
      <c r="C33" s="557"/>
      <c r="D33" s="557"/>
      <c r="E33" s="557"/>
      <c r="F33" s="557"/>
      <c r="G33" s="557"/>
      <c r="H33" s="557"/>
      <c r="I33" s="557"/>
    </row>
    <row r="34" spans="1:9">
      <c r="A34" s="557"/>
      <c r="B34" s="557"/>
      <c r="C34" s="557"/>
      <c r="D34" s="557"/>
      <c r="E34" s="557"/>
      <c r="F34" s="557"/>
      <c r="G34" s="557"/>
      <c r="H34" s="557"/>
      <c r="I34" s="557"/>
    </row>
    <row r="35" spans="1:9">
      <c r="A35" s="557"/>
      <c r="B35" s="557"/>
      <c r="C35" s="557"/>
      <c r="D35" s="557"/>
      <c r="E35" s="557"/>
      <c r="F35" s="557"/>
      <c r="G35" s="557"/>
      <c r="H35" s="557"/>
      <c r="I35" s="557"/>
    </row>
    <row r="36" spans="1:9">
      <c r="A36" s="557"/>
      <c r="B36" s="557"/>
      <c r="C36" s="557"/>
      <c r="D36" s="557"/>
      <c r="E36" s="557"/>
      <c r="F36" s="557"/>
      <c r="G36" s="557"/>
      <c r="H36" s="557"/>
      <c r="I36" s="557"/>
    </row>
    <row r="37" spans="1:9">
      <c r="A37" s="557"/>
      <c r="B37" s="557"/>
      <c r="C37" s="557"/>
      <c r="D37" s="557"/>
      <c r="E37" s="557"/>
      <c r="F37" s="557"/>
      <c r="G37" s="557"/>
      <c r="H37" s="557"/>
      <c r="I37" s="557"/>
    </row>
    <row r="38" spans="1:9">
      <c r="A38" s="562"/>
      <c r="B38" s="562"/>
      <c r="C38" s="562"/>
      <c r="D38" s="562"/>
      <c r="E38" s="562"/>
      <c r="F38" s="562"/>
      <c r="G38" s="562"/>
      <c r="H38" s="562"/>
      <c r="I38" s="562"/>
    </row>
    <row r="39" spans="1:9">
      <c r="A39" s="562"/>
      <c r="B39" s="562"/>
      <c r="C39" s="562"/>
      <c r="D39" s="562"/>
      <c r="E39" s="562"/>
      <c r="F39" s="562"/>
      <c r="G39" s="562"/>
      <c r="H39" s="562"/>
      <c r="I39" s="562"/>
    </row>
    <row r="40" spans="1:9">
      <c r="A40" s="562"/>
      <c r="B40" s="562"/>
      <c r="C40" s="562"/>
      <c r="D40" s="562"/>
      <c r="E40" s="562"/>
      <c r="F40" s="562"/>
      <c r="G40" s="562"/>
      <c r="H40" s="562"/>
      <c r="I40" s="562"/>
    </row>
  </sheetData>
  <mergeCells count="18">
    <mergeCell ref="B29:I29"/>
    <mergeCell ref="F10:I10"/>
    <mergeCell ref="F11:I11"/>
    <mergeCell ref="F12:H12"/>
    <mergeCell ref="B30:I30"/>
    <mergeCell ref="A23:I23"/>
    <mergeCell ref="A3:I3"/>
    <mergeCell ref="A27:A30"/>
    <mergeCell ref="B25:E25"/>
    <mergeCell ref="B26:E26"/>
    <mergeCell ref="A16:I17"/>
    <mergeCell ref="A20:I20"/>
    <mergeCell ref="G25:I25"/>
    <mergeCell ref="G26:I26"/>
    <mergeCell ref="G5:I5"/>
    <mergeCell ref="A22:I22"/>
    <mergeCell ref="B27:I27"/>
    <mergeCell ref="B28:I28"/>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zoomScale="85" zoomScaleNormal="85" zoomScaleSheetLayoutView="80" workbookViewId="0">
      <selection activeCell="O1" sqref="O1"/>
    </sheetView>
  </sheetViews>
  <sheetFormatPr defaultRowHeight="13.5"/>
  <cols>
    <col min="1" max="14" width="5.75" style="18" customWidth="1"/>
    <col min="15" max="16384" width="9" style="18"/>
  </cols>
  <sheetData>
    <row r="1" spans="1:14" ht="15.75">
      <c r="A1" s="768" t="s">
        <v>459</v>
      </c>
      <c r="B1" s="768"/>
      <c r="C1" s="768"/>
      <c r="D1" s="768"/>
      <c r="E1" s="768"/>
      <c r="F1" s="768"/>
      <c r="G1" s="768"/>
      <c r="H1" s="768"/>
      <c r="I1" s="768"/>
      <c r="J1" s="768"/>
      <c r="K1" s="768"/>
      <c r="L1" s="768"/>
      <c r="M1" s="768"/>
      <c r="N1" s="768"/>
    </row>
    <row r="2" spans="1:14" ht="27" customHeight="1">
      <c r="A2" s="26"/>
      <c r="B2" s="19"/>
      <c r="C2" s="19"/>
      <c r="D2" s="19"/>
      <c r="E2" s="19"/>
      <c r="F2" s="19"/>
      <c r="G2" s="19"/>
      <c r="H2" s="19"/>
      <c r="I2" s="19"/>
      <c r="J2" s="19"/>
      <c r="K2" s="19"/>
      <c r="L2" s="19"/>
      <c r="M2" s="19"/>
      <c r="N2" s="19"/>
    </row>
    <row r="3" spans="1:14" ht="27" customHeight="1">
      <c r="A3" s="1176" t="s">
        <v>116</v>
      </c>
      <c r="B3" s="1176"/>
      <c r="C3" s="1176"/>
      <c r="D3" s="1176"/>
      <c r="E3" s="1176"/>
      <c r="F3" s="1176"/>
      <c r="G3" s="1176"/>
      <c r="H3" s="1176"/>
      <c r="I3" s="1176"/>
      <c r="J3" s="1176"/>
      <c r="K3" s="1176"/>
      <c r="L3" s="1177" t="s">
        <v>115</v>
      </c>
      <c r="M3" s="1177"/>
      <c r="N3" s="1177"/>
    </row>
    <row r="4" spans="1:14" ht="27" customHeight="1">
      <c r="A4" s="19"/>
      <c r="B4" s="19"/>
      <c r="C4" s="19"/>
      <c r="D4" s="19"/>
      <c r="E4" s="19"/>
      <c r="F4" s="19"/>
      <c r="G4" s="19"/>
      <c r="H4" s="19"/>
      <c r="I4" s="19"/>
      <c r="J4" s="19"/>
      <c r="K4" s="19"/>
      <c r="L4" s="19"/>
      <c r="M4" s="19"/>
      <c r="N4" s="19"/>
    </row>
    <row r="5" spans="1:14" ht="27" customHeight="1">
      <c r="A5" s="1343" t="s">
        <v>1139</v>
      </c>
      <c r="B5" s="1343"/>
      <c r="C5" s="1343"/>
      <c r="D5" s="1343"/>
      <c r="E5" s="1343"/>
      <c r="F5" s="1343"/>
      <c r="G5" s="1343"/>
      <c r="H5" s="1343"/>
      <c r="I5" s="1343"/>
      <c r="J5" s="1343"/>
      <c r="K5" s="1343"/>
      <c r="L5" s="1343"/>
      <c r="M5" s="1343"/>
      <c r="N5" s="1343"/>
    </row>
    <row r="6" spans="1:14" ht="27" customHeight="1">
      <c r="A6" s="1799" t="s">
        <v>991</v>
      </c>
      <c r="B6" s="1800"/>
      <c r="C6" s="1800"/>
      <c r="D6" s="1800"/>
      <c r="E6" s="1800"/>
      <c r="F6" s="1800"/>
      <c r="G6" s="1800"/>
      <c r="H6" s="1800"/>
      <c r="I6" s="1800"/>
      <c r="J6" s="1800"/>
      <c r="K6" s="1800"/>
      <c r="L6" s="1801"/>
      <c r="M6" s="403" t="s">
        <v>975</v>
      </c>
      <c r="N6" s="392">
        <f>IF(LEN(SUBSTITUTE(A7,CHAR(10),""))&gt;400,"文字数オーバーです",LEN(SUBSTITUTE(A7,CHAR(10),"")))</f>
        <v>0</v>
      </c>
    </row>
    <row r="7" spans="1:14" ht="27" customHeight="1">
      <c r="A7" s="1208"/>
      <c r="B7" s="1209"/>
      <c r="C7" s="1209"/>
      <c r="D7" s="1209"/>
      <c r="E7" s="1209"/>
      <c r="F7" s="1209"/>
      <c r="G7" s="1209"/>
      <c r="H7" s="1209"/>
      <c r="I7" s="1209"/>
      <c r="J7" s="1209"/>
      <c r="K7" s="1209"/>
      <c r="L7" s="1209"/>
      <c r="M7" s="1209"/>
      <c r="N7" s="1210"/>
    </row>
    <row r="8" spans="1:14" ht="27" customHeight="1">
      <c r="A8" s="1211"/>
      <c r="B8" s="1212"/>
      <c r="C8" s="1212"/>
      <c r="D8" s="1212"/>
      <c r="E8" s="1212"/>
      <c r="F8" s="1212"/>
      <c r="G8" s="1212"/>
      <c r="H8" s="1212"/>
      <c r="I8" s="1212"/>
      <c r="J8" s="1212"/>
      <c r="K8" s="1212"/>
      <c r="L8" s="1212"/>
      <c r="M8" s="1212"/>
      <c r="N8" s="1213"/>
    </row>
    <row r="9" spans="1:14" ht="27" customHeight="1">
      <c r="A9" s="1211"/>
      <c r="B9" s="1212"/>
      <c r="C9" s="1212"/>
      <c r="D9" s="1212"/>
      <c r="E9" s="1212"/>
      <c r="F9" s="1212"/>
      <c r="G9" s="1212"/>
      <c r="H9" s="1212"/>
      <c r="I9" s="1212"/>
      <c r="J9" s="1212"/>
      <c r="K9" s="1212"/>
      <c r="L9" s="1212"/>
      <c r="M9" s="1212"/>
      <c r="N9" s="1213"/>
    </row>
    <row r="10" spans="1:14" ht="27" customHeight="1">
      <c r="A10" s="1211"/>
      <c r="B10" s="1212"/>
      <c r="C10" s="1212"/>
      <c r="D10" s="1212"/>
      <c r="E10" s="1212"/>
      <c r="F10" s="1212"/>
      <c r="G10" s="1212"/>
      <c r="H10" s="1212"/>
      <c r="I10" s="1212"/>
      <c r="J10" s="1212"/>
      <c r="K10" s="1212"/>
      <c r="L10" s="1212"/>
      <c r="M10" s="1212"/>
      <c r="N10" s="1213"/>
    </row>
    <row r="11" spans="1:14" ht="27" customHeight="1">
      <c r="A11" s="1211"/>
      <c r="B11" s="1212"/>
      <c r="C11" s="1212"/>
      <c r="D11" s="1212"/>
      <c r="E11" s="1212"/>
      <c r="F11" s="1212"/>
      <c r="G11" s="1212"/>
      <c r="H11" s="1212"/>
      <c r="I11" s="1212"/>
      <c r="J11" s="1212"/>
      <c r="K11" s="1212"/>
      <c r="L11" s="1212"/>
      <c r="M11" s="1212"/>
      <c r="N11" s="1213"/>
    </row>
    <row r="12" spans="1:14" ht="27" customHeight="1">
      <c r="A12" s="1211"/>
      <c r="B12" s="1212"/>
      <c r="C12" s="1212"/>
      <c r="D12" s="1212"/>
      <c r="E12" s="1212"/>
      <c r="F12" s="1212"/>
      <c r="G12" s="1212"/>
      <c r="H12" s="1212"/>
      <c r="I12" s="1212"/>
      <c r="J12" s="1212"/>
      <c r="K12" s="1212"/>
      <c r="L12" s="1212"/>
      <c r="M12" s="1212"/>
      <c r="N12" s="1213"/>
    </row>
    <row r="13" spans="1:14" ht="27" customHeight="1">
      <c r="A13" s="1214"/>
      <c r="B13" s="1215"/>
      <c r="C13" s="1215"/>
      <c r="D13" s="1215"/>
      <c r="E13" s="1215"/>
      <c r="F13" s="1215"/>
      <c r="G13" s="1215"/>
      <c r="H13" s="1215"/>
      <c r="I13" s="1215"/>
      <c r="J13" s="1215"/>
      <c r="K13" s="1215"/>
      <c r="L13" s="1215"/>
      <c r="M13" s="1215"/>
      <c r="N13" s="1216"/>
    </row>
    <row r="14" spans="1:14" ht="27" customHeight="1">
      <c r="A14" s="1799" t="s">
        <v>992</v>
      </c>
      <c r="B14" s="1800"/>
      <c r="C14" s="1800"/>
      <c r="D14" s="1800"/>
      <c r="E14" s="1800"/>
      <c r="F14" s="1800"/>
      <c r="G14" s="1800"/>
      <c r="H14" s="1800"/>
      <c r="I14" s="1800"/>
      <c r="J14" s="1800"/>
      <c r="K14" s="1800"/>
      <c r="L14" s="1801"/>
      <c r="M14" s="403" t="s">
        <v>975</v>
      </c>
      <c r="N14" s="392">
        <f>IF(LEN(SUBSTITUTE(A15,CHAR(10),""))&gt;400,"文字数オーバーです",LEN(SUBSTITUTE(A15,CHAR(10),"")))</f>
        <v>0</v>
      </c>
    </row>
    <row r="15" spans="1:14" ht="27" customHeight="1">
      <c r="A15" s="1208"/>
      <c r="B15" s="1209"/>
      <c r="C15" s="1209"/>
      <c r="D15" s="1209"/>
      <c r="E15" s="1209"/>
      <c r="F15" s="1209"/>
      <c r="G15" s="1209"/>
      <c r="H15" s="1209"/>
      <c r="I15" s="1209"/>
      <c r="J15" s="1209"/>
      <c r="K15" s="1209"/>
      <c r="L15" s="1209"/>
      <c r="M15" s="1209"/>
      <c r="N15" s="1210"/>
    </row>
    <row r="16" spans="1:14" ht="27" customHeight="1">
      <c r="A16" s="1211"/>
      <c r="B16" s="1212"/>
      <c r="C16" s="1212"/>
      <c r="D16" s="1212"/>
      <c r="E16" s="1212"/>
      <c r="F16" s="1212"/>
      <c r="G16" s="1212"/>
      <c r="H16" s="1212"/>
      <c r="I16" s="1212"/>
      <c r="J16" s="1212"/>
      <c r="K16" s="1212"/>
      <c r="L16" s="1212"/>
      <c r="M16" s="1212"/>
      <c r="N16" s="1213"/>
    </row>
    <row r="17" spans="1:21" ht="27" customHeight="1">
      <c r="A17" s="1211"/>
      <c r="B17" s="1212"/>
      <c r="C17" s="1212"/>
      <c r="D17" s="1212"/>
      <c r="E17" s="1212"/>
      <c r="F17" s="1212"/>
      <c r="G17" s="1212"/>
      <c r="H17" s="1212"/>
      <c r="I17" s="1212"/>
      <c r="J17" s="1212"/>
      <c r="K17" s="1212"/>
      <c r="L17" s="1212"/>
      <c r="M17" s="1212"/>
      <c r="N17" s="1213"/>
    </row>
    <row r="18" spans="1:21" ht="27" customHeight="1">
      <c r="A18" s="1211"/>
      <c r="B18" s="1212"/>
      <c r="C18" s="1212"/>
      <c r="D18" s="1212"/>
      <c r="E18" s="1212"/>
      <c r="F18" s="1212"/>
      <c r="G18" s="1212"/>
      <c r="H18" s="1212"/>
      <c r="I18" s="1212"/>
      <c r="J18" s="1212"/>
      <c r="K18" s="1212"/>
      <c r="L18" s="1212"/>
      <c r="M18" s="1212"/>
      <c r="N18" s="1213"/>
    </row>
    <row r="19" spans="1:21" ht="27" customHeight="1">
      <c r="A19" s="1211"/>
      <c r="B19" s="1212"/>
      <c r="C19" s="1212"/>
      <c r="D19" s="1212"/>
      <c r="E19" s="1212"/>
      <c r="F19" s="1212"/>
      <c r="G19" s="1212"/>
      <c r="H19" s="1212"/>
      <c r="I19" s="1212"/>
      <c r="J19" s="1212"/>
      <c r="K19" s="1212"/>
      <c r="L19" s="1212"/>
      <c r="M19" s="1212"/>
      <c r="N19" s="1213"/>
    </row>
    <row r="20" spans="1:21" ht="27" customHeight="1">
      <c r="A20" s="1211"/>
      <c r="B20" s="1212"/>
      <c r="C20" s="1212"/>
      <c r="D20" s="1212"/>
      <c r="E20" s="1212"/>
      <c r="F20" s="1212"/>
      <c r="G20" s="1212"/>
      <c r="H20" s="1212"/>
      <c r="I20" s="1212"/>
      <c r="J20" s="1212"/>
      <c r="K20" s="1212"/>
      <c r="L20" s="1212"/>
      <c r="M20" s="1212"/>
      <c r="N20" s="1213"/>
    </row>
    <row r="21" spans="1:21" ht="19.5" customHeight="1">
      <c r="A21" s="1214"/>
      <c r="B21" s="1215"/>
      <c r="C21" s="1215"/>
      <c r="D21" s="1215"/>
      <c r="E21" s="1215"/>
      <c r="F21" s="1215"/>
      <c r="G21" s="1215"/>
      <c r="H21" s="1215"/>
      <c r="I21" s="1215"/>
      <c r="J21" s="1215"/>
      <c r="K21" s="1215"/>
      <c r="L21" s="1215"/>
      <c r="M21" s="1215"/>
      <c r="N21" s="1216"/>
    </row>
    <row r="22" spans="1:21" ht="27" customHeight="1">
      <c r="A22" s="423"/>
      <c r="B22" s="423"/>
      <c r="C22" s="423"/>
      <c r="D22" s="423"/>
      <c r="E22" s="423"/>
      <c r="F22" s="423"/>
      <c r="G22" s="423"/>
      <c r="H22" s="423"/>
      <c r="I22" s="423"/>
      <c r="J22" s="423"/>
      <c r="K22" s="1268" t="s">
        <v>121</v>
      </c>
      <c r="L22" s="1268"/>
      <c r="M22" s="1268"/>
      <c r="N22" s="1268"/>
    </row>
    <row r="23" spans="1:21" ht="15.75">
      <c r="A23" s="768" t="s">
        <v>472</v>
      </c>
      <c r="B23" s="768"/>
      <c r="C23" s="768"/>
      <c r="D23" s="768"/>
      <c r="E23" s="768"/>
      <c r="F23" s="768"/>
      <c r="G23" s="768"/>
      <c r="H23" s="768"/>
      <c r="I23" s="768"/>
      <c r="J23" s="768"/>
      <c r="K23" s="768"/>
      <c r="L23" s="768"/>
      <c r="M23" s="768"/>
      <c r="N23" s="768"/>
    </row>
    <row r="24" spans="1:21" ht="20.100000000000001" customHeight="1">
      <c r="A24" s="1263" t="s">
        <v>335</v>
      </c>
      <c r="B24" s="1263"/>
      <c r="C24" s="1263"/>
      <c r="D24" s="19"/>
      <c r="E24" s="19"/>
      <c r="F24" s="19"/>
      <c r="G24" s="19"/>
      <c r="H24" s="19"/>
      <c r="I24" s="19"/>
      <c r="J24" s="19"/>
      <c r="K24" s="19"/>
      <c r="L24" s="19"/>
      <c r="M24" s="19"/>
      <c r="N24" s="19"/>
    </row>
    <row r="25" spans="1:21" ht="27" customHeight="1">
      <c r="A25" s="1228" t="s">
        <v>1030</v>
      </c>
      <c r="B25" s="1228"/>
      <c r="C25" s="1228"/>
      <c r="D25" s="1228"/>
      <c r="E25" s="1228"/>
      <c r="F25" s="1228"/>
      <c r="G25" s="1228"/>
      <c r="H25" s="1228"/>
      <c r="I25" s="1228"/>
      <c r="J25" s="1228"/>
      <c r="K25" s="1228"/>
      <c r="L25" s="1228"/>
      <c r="M25" s="1228"/>
      <c r="N25" s="1228"/>
    </row>
    <row r="26" spans="1:21" ht="15" customHeight="1">
      <c r="A26" s="835" t="s">
        <v>87</v>
      </c>
      <c r="B26" s="835"/>
      <c r="C26" s="835"/>
      <c r="D26" s="1357" t="s">
        <v>297</v>
      </c>
      <c r="E26" s="835"/>
      <c r="F26" s="1223" t="s">
        <v>296</v>
      </c>
      <c r="G26" s="1227"/>
      <c r="H26" s="1227"/>
      <c r="I26" s="1227"/>
      <c r="J26" s="1227"/>
      <c r="K26" s="1227"/>
      <c r="L26" s="1227"/>
      <c r="M26" s="1227"/>
      <c r="N26" s="1224"/>
    </row>
    <row r="27" spans="1:21" ht="15" customHeight="1">
      <c r="A27" s="835"/>
      <c r="B27" s="835"/>
      <c r="C27" s="835"/>
      <c r="D27" s="1357"/>
      <c r="E27" s="835"/>
      <c r="F27" s="1357" t="s">
        <v>295</v>
      </c>
      <c r="G27" s="1357"/>
      <c r="H27" s="1791" t="s">
        <v>313</v>
      </c>
      <c r="I27" s="1792"/>
      <c r="J27" s="1227"/>
      <c r="K27" s="1227"/>
      <c r="L27" s="1227"/>
      <c r="M27" s="1227"/>
      <c r="N27" s="1224"/>
      <c r="P27" s="48"/>
      <c r="Q27" s="48"/>
      <c r="R27" s="48"/>
      <c r="S27" s="48"/>
      <c r="T27" s="48"/>
      <c r="U27" s="48"/>
    </row>
    <row r="28" spans="1:21" ht="15" customHeight="1">
      <c r="A28" s="835"/>
      <c r="B28" s="835"/>
      <c r="C28" s="835"/>
      <c r="D28" s="1357"/>
      <c r="E28" s="835"/>
      <c r="F28" s="1357"/>
      <c r="G28" s="1357"/>
      <c r="H28" s="1793"/>
      <c r="I28" s="1794"/>
      <c r="J28" s="1223" t="s">
        <v>448</v>
      </c>
      <c r="K28" s="1227"/>
      <c r="L28" s="1227"/>
      <c r="M28" s="1227"/>
      <c r="N28" s="1224"/>
      <c r="P28" s="39"/>
      <c r="Q28" s="39"/>
      <c r="R28" s="48"/>
      <c r="S28" s="48"/>
      <c r="T28" s="48"/>
      <c r="U28" s="48"/>
    </row>
    <row r="29" spans="1:21" ht="15" customHeight="1">
      <c r="A29" s="835"/>
      <c r="B29" s="835"/>
      <c r="C29" s="835"/>
      <c r="D29" s="1357"/>
      <c r="E29" s="835"/>
      <c r="F29" s="1357"/>
      <c r="G29" s="1357"/>
      <c r="H29" s="1793"/>
      <c r="I29" s="1794"/>
      <c r="J29" s="1791" t="s">
        <v>411</v>
      </c>
      <c r="K29" s="1797"/>
      <c r="L29" s="1791" t="s">
        <v>412</v>
      </c>
      <c r="M29" s="1792"/>
      <c r="N29" s="1797"/>
      <c r="P29" s="426"/>
      <c r="Q29" s="426"/>
      <c r="R29" s="426"/>
      <c r="S29" s="426"/>
      <c r="T29" s="426"/>
      <c r="U29" s="48"/>
    </row>
    <row r="30" spans="1:21" ht="54" customHeight="1">
      <c r="A30" s="835"/>
      <c r="B30" s="835"/>
      <c r="C30" s="835"/>
      <c r="D30" s="835"/>
      <c r="E30" s="835"/>
      <c r="F30" s="1357"/>
      <c r="G30" s="1357"/>
      <c r="H30" s="1795"/>
      <c r="I30" s="1796"/>
      <c r="J30" s="65" t="s">
        <v>277</v>
      </c>
      <c r="K30" s="128" t="s">
        <v>719</v>
      </c>
      <c r="L30" s="64"/>
      <c r="M30" s="1353" t="s">
        <v>607</v>
      </c>
      <c r="N30" s="1224"/>
      <c r="P30" s="424"/>
      <c r="Q30" s="424"/>
      <c r="R30" s="426"/>
      <c r="S30" s="426"/>
      <c r="T30" s="426"/>
      <c r="U30" s="48"/>
    </row>
    <row r="31" spans="1:21" ht="27" customHeight="1">
      <c r="A31" s="1356" t="s">
        <v>669</v>
      </c>
      <c r="B31" s="1356"/>
      <c r="C31" s="1356"/>
      <c r="D31" s="1798"/>
      <c r="E31" s="1798"/>
      <c r="F31" s="1798"/>
      <c r="G31" s="1798"/>
      <c r="H31" s="1787">
        <f>K31</f>
        <v>0</v>
      </c>
      <c r="I31" s="1788"/>
      <c r="J31" s="449"/>
      <c r="K31" s="436"/>
      <c r="L31" s="449"/>
      <c r="M31" s="1789"/>
      <c r="N31" s="1790"/>
      <c r="P31" s="425"/>
      <c r="Q31" s="39"/>
      <c r="R31" s="39"/>
      <c r="S31" s="39"/>
      <c r="T31" s="39"/>
      <c r="U31" s="48"/>
    </row>
    <row r="32" spans="1:21" ht="27" customHeight="1">
      <c r="A32" s="1814" t="s">
        <v>714</v>
      </c>
      <c r="B32" s="1814"/>
      <c r="C32" s="1814"/>
      <c r="D32" s="1815"/>
      <c r="E32" s="1815"/>
      <c r="F32" s="1815"/>
      <c r="G32" s="1815"/>
      <c r="H32" s="1787">
        <f>K32</f>
        <v>0</v>
      </c>
      <c r="I32" s="1788"/>
      <c r="J32" s="450"/>
      <c r="K32" s="451"/>
      <c r="L32" s="450"/>
      <c r="M32" s="1816"/>
      <c r="N32" s="1817"/>
      <c r="P32" s="425"/>
      <c r="Q32" s="39"/>
      <c r="R32" s="39"/>
      <c r="S32" s="39"/>
      <c r="T32" s="39"/>
      <c r="U32" s="48"/>
    </row>
    <row r="33" spans="1:21" ht="27" customHeight="1">
      <c r="A33" s="1356" t="s">
        <v>672</v>
      </c>
      <c r="B33" s="1356"/>
      <c r="C33" s="1356"/>
      <c r="D33" s="1798"/>
      <c r="E33" s="1798"/>
      <c r="F33" s="1798"/>
      <c r="G33" s="1798"/>
      <c r="H33" s="1787">
        <f>K33</f>
        <v>0</v>
      </c>
      <c r="I33" s="1788"/>
      <c r="J33" s="449"/>
      <c r="K33" s="436"/>
      <c r="L33" s="449"/>
      <c r="M33" s="1789"/>
      <c r="N33" s="1790"/>
      <c r="P33" s="425"/>
      <c r="Q33" s="39"/>
      <c r="R33" s="39"/>
      <c r="S33" s="39"/>
      <c r="T33" s="39"/>
      <c r="U33" s="48"/>
    </row>
    <row r="34" spans="1:21" ht="27" customHeight="1">
      <c r="A34" s="1775" t="s">
        <v>674</v>
      </c>
      <c r="B34" s="1777" t="s">
        <v>285</v>
      </c>
      <c r="C34" s="1777"/>
      <c r="D34" s="49">
        <f>様式04‐2_開園日・開園時間・定員区分!C22</f>
        <v>0</v>
      </c>
      <c r="E34" s="50" t="s">
        <v>290</v>
      </c>
      <c r="F34" s="1778" t="s">
        <v>293</v>
      </c>
      <c r="G34" s="1778"/>
      <c r="H34" s="1779">
        <f>IF(OR(AND(L34&gt;0,M34=0),AND(L34&gt;0,L34&lt;=M34)),"常勤換算値を確認",SUM(J34:K34)+M34)</f>
        <v>0</v>
      </c>
      <c r="I34" s="1780"/>
      <c r="J34" s="436"/>
      <c r="K34" s="436"/>
      <c r="L34" s="436"/>
      <c r="M34" s="1781"/>
      <c r="N34" s="1782"/>
      <c r="P34" s="426"/>
      <c r="Q34" s="426"/>
      <c r="R34" s="426"/>
      <c r="S34" s="426"/>
      <c r="T34" s="221"/>
      <c r="U34" s="48"/>
    </row>
    <row r="35" spans="1:21" ht="27" customHeight="1">
      <c r="A35" s="1775"/>
      <c r="B35" s="1777" t="s">
        <v>603</v>
      </c>
      <c r="C35" s="1777"/>
      <c r="D35" s="49">
        <f>様式04‐2_開園日・開園時間・定員区分!D22</f>
        <v>0</v>
      </c>
      <c r="E35" s="50" t="s">
        <v>290</v>
      </c>
      <c r="F35" s="1778" t="s">
        <v>294</v>
      </c>
      <c r="G35" s="1778"/>
      <c r="H35" s="1779">
        <f t="shared" ref="H35:H40" si="0">IF(OR(AND(L35&gt;0,M35=0),AND(L35&gt;0,L35&lt;=M35)),"常勤換算値を確認",SUM(J35:K35)+M35)</f>
        <v>0</v>
      </c>
      <c r="I35" s="1780"/>
      <c r="J35" s="436"/>
      <c r="K35" s="436"/>
      <c r="L35" s="436"/>
      <c r="M35" s="1781"/>
      <c r="N35" s="1782"/>
      <c r="P35" s="426"/>
      <c r="Q35" s="426"/>
      <c r="R35" s="426"/>
      <c r="S35" s="426"/>
      <c r="T35" s="221"/>
      <c r="U35" s="48"/>
    </row>
    <row r="36" spans="1:21" ht="27" customHeight="1">
      <c r="A36" s="1775"/>
      <c r="B36" s="1777" t="s">
        <v>604</v>
      </c>
      <c r="C36" s="1783"/>
      <c r="D36" s="49">
        <f>様式04‐2_開園日・開園時間・定員区分!E22</f>
        <v>0</v>
      </c>
      <c r="E36" s="50" t="s">
        <v>290</v>
      </c>
      <c r="F36" s="1784" t="s">
        <v>294</v>
      </c>
      <c r="G36" s="1785"/>
      <c r="H36" s="1779">
        <f t="shared" si="0"/>
        <v>0</v>
      </c>
      <c r="I36" s="1780"/>
      <c r="J36" s="436"/>
      <c r="K36" s="436"/>
      <c r="L36" s="436"/>
      <c r="M36" s="1781"/>
      <c r="N36" s="1782"/>
      <c r="P36" s="426"/>
      <c r="Q36" s="426"/>
      <c r="R36" s="426"/>
      <c r="S36" s="426"/>
      <c r="T36" s="221"/>
      <c r="U36" s="48"/>
    </row>
    <row r="37" spans="1:21" ht="27" customHeight="1">
      <c r="A37" s="1775"/>
      <c r="B37" s="1777" t="s">
        <v>286</v>
      </c>
      <c r="C37" s="1777"/>
      <c r="D37" s="49">
        <f>様式04‐2_開園日・開園時間・定員区分!F22</f>
        <v>0</v>
      </c>
      <c r="E37" s="50" t="s">
        <v>290</v>
      </c>
      <c r="F37" s="1786" t="s">
        <v>292</v>
      </c>
      <c r="G37" s="1786"/>
      <c r="H37" s="1779">
        <f t="shared" si="0"/>
        <v>0</v>
      </c>
      <c r="I37" s="1780"/>
      <c r="J37" s="436"/>
      <c r="K37" s="436"/>
      <c r="L37" s="436"/>
      <c r="M37" s="1781"/>
      <c r="N37" s="1782"/>
      <c r="P37" s="426"/>
      <c r="Q37" s="426"/>
      <c r="R37" s="426"/>
      <c r="S37" s="426"/>
      <c r="T37" s="221"/>
      <c r="U37" s="48"/>
    </row>
    <row r="38" spans="1:21" ht="27" customHeight="1">
      <c r="A38" s="1775"/>
      <c r="B38" s="1777" t="s">
        <v>605</v>
      </c>
      <c r="C38" s="1777"/>
      <c r="D38" s="49">
        <f>様式04‐2_開園日・開園時間・定員区分!G22</f>
        <v>0</v>
      </c>
      <c r="E38" s="50" t="s">
        <v>290</v>
      </c>
      <c r="F38" s="1786" t="s">
        <v>291</v>
      </c>
      <c r="G38" s="1786"/>
      <c r="H38" s="1779">
        <f t="shared" si="0"/>
        <v>0</v>
      </c>
      <c r="I38" s="1780"/>
      <c r="J38" s="436"/>
      <c r="K38" s="436"/>
      <c r="L38" s="436"/>
      <c r="M38" s="1781"/>
      <c r="N38" s="1782"/>
      <c r="P38" s="426"/>
      <c r="Q38" s="426"/>
      <c r="R38" s="426"/>
      <c r="S38" s="426"/>
      <c r="T38" s="221"/>
      <c r="U38" s="48"/>
    </row>
    <row r="39" spans="1:21" ht="27" customHeight="1">
      <c r="A39" s="1775"/>
      <c r="B39" s="1777" t="s">
        <v>606</v>
      </c>
      <c r="C39" s="1777"/>
      <c r="D39" s="49">
        <f>様式04‐2_開園日・開園時間・定員区分!H22</f>
        <v>0</v>
      </c>
      <c r="E39" s="50" t="s">
        <v>290</v>
      </c>
      <c r="F39" s="1786" t="s">
        <v>291</v>
      </c>
      <c r="G39" s="1786"/>
      <c r="H39" s="1779">
        <f t="shared" si="0"/>
        <v>0</v>
      </c>
      <c r="I39" s="1780"/>
      <c r="J39" s="436"/>
      <c r="K39" s="436"/>
      <c r="L39" s="436"/>
      <c r="M39" s="1781"/>
      <c r="N39" s="1782"/>
      <c r="P39" s="426"/>
      <c r="Q39" s="426"/>
      <c r="R39" s="426"/>
      <c r="S39" s="426"/>
      <c r="T39" s="221"/>
      <c r="U39" s="48"/>
    </row>
    <row r="40" spans="1:21" ht="27" customHeight="1">
      <c r="A40" s="1776"/>
      <c r="B40" s="1777" t="s">
        <v>720</v>
      </c>
      <c r="C40" s="1777"/>
      <c r="D40" s="1798"/>
      <c r="E40" s="1798"/>
      <c r="F40" s="1798"/>
      <c r="G40" s="1798"/>
      <c r="H40" s="1779">
        <f t="shared" si="0"/>
        <v>0</v>
      </c>
      <c r="I40" s="1780"/>
      <c r="J40" s="436"/>
      <c r="K40" s="436"/>
      <c r="L40" s="436"/>
      <c r="M40" s="1781"/>
      <c r="N40" s="1782"/>
      <c r="P40" s="426"/>
      <c r="Q40" s="426"/>
      <c r="R40" s="426"/>
      <c r="S40" s="426"/>
      <c r="T40" s="221"/>
      <c r="U40" s="48"/>
    </row>
    <row r="41" spans="1:21" ht="27" customHeight="1">
      <c r="A41" s="121"/>
      <c r="B41" s="1808" t="s">
        <v>721</v>
      </c>
      <c r="C41" s="1808"/>
      <c r="D41" s="1808"/>
      <c r="E41" s="1808"/>
      <c r="F41" s="1808"/>
      <c r="G41" s="1809"/>
      <c r="H41" s="1779">
        <f>SUM(H34:I40)</f>
        <v>0</v>
      </c>
      <c r="I41" s="1780"/>
      <c r="J41" s="1787">
        <f>SUM(J34:L40)</f>
        <v>0</v>
      </c>
      <c r="K41" s="1810"/>
      <c r="L41" s="1788"/>
      <c r="M41" s="1811"/>
      <c r="N41" s="1812"/>
      <c r="P41" s="426"/>
      <c r="Q41" s="426"/>
      <c r="R41" s="426"/>
      <c r="S41" s="426"/>
      <c r="T41" s="221"/>
      <c r="U41" s="48"/>
    </row>
    <row r="42" spans="1:21" ht="27" customHeight="1">
      <c r="A42" s="1775" t="s">
        <v>726</v>
      </c>
      <c r="B42" s="1777" t="s">
        <v>675</v>
      </c>
      <c r="C42" s="1777"/>
      <c r="D42" s="1798"/>
      <c r="E42" s="1798"/>
      <c r="F42" s="1798"/>
      <c r="G42" s="1798"/>
      <c r="H42" s="1802">
        <f t="shared" ref="H42:H48" si="1">SUM(K42:L42)</f>
        <v>0</v>
      </c>
      <c r="I42" s="1803"/>
      <c r="J42" s="449"/>
      <c r="K42" s="436"/>
      <c r="L42" s="452"/>
      <c r="M42" s="1789"/>
      <c r="N42" s="1790"/>
      <c r="P42" s="425"/>
      <c r="Q42" s="39"/>
      <c r="R42" s="39"/>
      <c r="S42" s="39"/>
      <c r="T42" s="39"/>
      <c r="U42" s="48"/>
    </row>
    <row r="43" spans="1:21" ht="27" customHeight="1">
      <c r="A43" s="1775"/>
      <c r="B43" s="1777" t="s">
        <v>676</v>
      </c>
      <c r="C43" s="1777"/>
      <c r="D43" s="1798"/>
      <c r="E43" s="1798"/>
      <c r="F43" s="1798"/>
      <c r="G43" s="1798"/>
      <c r="H43" s="1802">
        <f t="shared" si="1"/>
        <v>0</v>
      </c>
      <c r="I43" s="1803"/>
      <c r="J43" s="449"/>
      <c r="K43" s="436"/>
      <c r="L43" s="436"/>
      <c r="M43" s="1789"/>
      <c r="N43" s="1790"/>
      <c r="P43" s="425"/>
      <c r="Q43" s="39"/>
      <c r="R43" s="39"/>
      <c r="S43" s="39"/>
      <c r="T43" s="39"/>
      <c r="U43" s="48"/>
    </row>
    <row r="44" spans="1:21" ht="27" customHeight="1">
      <c r="A44" s="1775"/>
      <c r="B44" s="1777" t="s">
        <v>677</v>
      </c>
      <c r="C44" s="1783"/>
      <c r="D44" s="1806"/>
      <c r="E44" s="1807"/>
      <c r="F44" s="1806"/>
      <c r="G44" s="1807"/>
      <c r="H44" s="1802">
        <f t="shared" si="1"/>
        <v>0</v>
      </c>
      <c r="I44" s="1803"/>
      <c r="J44" s="449"/>
      <c r="K44" s="436"/>
      <c r="L44" s="452"/>
      <c r="M44" s="1789"/>
      <c r="N44" s="1790"/>
      <c r="P44" s="425"/>
      <c r="Q44" s="39"/>
      <c r="R44" s="39"/>
      <c r="S44" s="39"/>
      <c r="T44" s="39"/>
      <c r="U44" s="48"/>
    </row>
    <row r="45" spans="1:21" ht="27" customHeight="1">
      <c r="A45" s="1775"/>
      <c r="B45" s="1819" t="s">
        <v>678</v>
      </c>
      <c r="C45" s="1783"/>
      <c r="D45" s="1798"/>
      <c r="E45" s="1798"/>
      <c r="F45" s="1798"/>
      <c r="G45" s="1798"/>
      <c r="H45" s="1802">
        <f t="shared" si="1"/>
        <v>0</v>
      </c>
      <c r="I45" s="1803"/>
      <c r="J45" s="449"/>
      <c r="K45" s="436"/>
      <c r="L45" s="436"/>
      <c r="M45" s="1789"/>
      <c r="N45" s="1790"/>
      <c r="P45" s="425"/>
      <c r="Q45" s="39"/>
      <c r="R45" s="39"/>
      <c r="S45" s="39"/>
      <c r="T45" s="39"/>
      <c r="U45" s="48"/>
    </row>
    <row r="46" spans="1:21" ht="27" customHeight="1">
      <c r="A46" s="1775"/>
      <c r="B46" s="1819" t="s">
        <v>287</v>
      </c>
      <c r="C46" s="1783"/>
      <c r="D46" s="1798"/>
      <c r="E46" s="1798"/>
      <c r="F46" s="1798"/>
      <c r="G46" s="1798"/>
      <c r="H46" s="1802">
        <f t="shared" si="1"/>
        <v>0</v>
      </c>
      <c r="I46" s="1803"/>
      <c r="J46" s="449"/>
      <c r="K46" s="436"/>
      <c r="L46" s="436"/>
      <c r="M46" s="1789"/>
      <c r="N46" s="1790"/>
      <c r="P46" s="425"/>
      <c r="Q46" s="39"/>
      <c r="R46" s="39"/>
      <c r="S46" s="39"/>
      <c r="T46" s="39"/>
      <c r="U46" s="48"/>
    </row>
    <row r="47" spans="1:21" ht="27" customHeight="1">
      <c r="A47" s="1775"/>
      <c r="B47" s="1777" t="s">
        <v>288</v>
      </c>
      <c r="C47" s="1777"/>
      <c r="D47" s="1798"/>
      <c r="E47" s="1798"/>
      <c r="F47" s="1798"/>
      <c r="G47" s="1798"/>
      <c r="H47" s="1802">
        <f t="shared" si="1"/>
        <v>0</v>
      </c>
      <c r="I47" s="1803"/>
      <c r="J47" s="449"/>
      <c r="K47" s="436"/>
      <c r="L47" s="436"/>
      <c r="M47" s="1789"/>
      <c r="N47" s="1790"/>
      <c r="P47" s="425"/>
      <c r="Q47" s="39"/>
      <c r="R47" s="39"/>
      <c r="S47" s="39"/>
      <c r="T47" s="39"/>
      <c r="U47" s="48"/>
    </row>
    <row r="48" spans="1:21" ht="27" customHeight="1">
      <c r="A48" s="1775"/>
      <c r="B48" s="1777" t="s">
        <v>314</v>
      </c>
      <c r="C48" s="1777"/>
      <c r="D48" s="1798"/>
      <c r="E48" s="1798"/>
      <c r="F48" s="1798"/>
      <c r="G48" s="1798"/>
      <c r="H48" s="1802">
        <f t="shared" si="1"/>
        <v>0</v>
      </c>
      <c r="I48" s="1803"/>
      <c r="J48" s="449"/>
      <c r="K48" s="436"/>
      <c r="L48" s="436"/>
      <c r="M48" s="1789"/>
      <c r="N48" s="1790"/>
      <c r="P48" s="425"/>
      <c r="Q48" s="39"/>
      <c r="R48" s="39"/>
      <c r="S48" s="39"/>
      <c r="T48" s="39"/>
      <c r="U48" s="48"/>
    </row>
    <row r="49" spans="1:21" ht="27" customHeight="1">
      <c r="A49" s="1775"/>
      <c r="B49" s="1777" t="s">
        <v>289</v>
      </c>
      <c r="C49" s="1777"/>
      <c r="D49" s="1798"/>
      <c r="E49" s="1798"/>
      <c r="F49" s="1798"/>
      <c r="G49" s="1798"/>
      <c r="H49" s="1804"/>
      <c r="I49" s="1805"/>
      <c r="J49" s="453"/>
      <c r="K49" s="453"/>
      <c r="L49" s="453"/>
      <c r="M49" s="1789"/>
      <c r="N49" s="1790"/>
      <c r="P49" s="39"/>
      <c r="Q49" s="39"/>
      <c r="R49" s="426"/>
      <c r="S49" s="426"/>
      <c r="T49" s="426"/>
      <c r="U49" s="48"/>
    </row>
    <row r="50" spans="1:21" s="33" customFormat="1" ht="20.100000000000001" customHeight="1">
      <c r="A50" s="1818" t="s">
        <v>718</v>
      </c>
      <c r="B50" s="1818"/>
      <c r="C50" s="1818"/>
      <c r="D50" s="1818"/>
      <c r="E50" s="1818"/>
      <c r="F50" s="1818"/>
      <c r="G50" s="1818"/>
      <c r="H50" s="1818"/>
      <c r="I50" s="1818"/>
      <c r="J50" s="1818"/>
      <c r="K50" s="1818"/>
      <c r="L50" s="1818"/>
      <c r="M50" s="1818"/>
      <c r="N50" s="1818"/>
      <c r="P50" s="218"/>
      <c r="Q50" s="218"/>
      <c r="R50" s="219"/>
      <c r="S50" s="219"/>
      <c r="T50" s="219"/>
      <c r="U50" s="220"/>
    </row>
    <row r="51" spans="1:21" ht="20.100000000000001" customHeight="1">
      <c r="A51" s="1813" t="s">
        <v>315</v>
      </c>
      <c r="B51" s="1813"/>
      <c r="C51" s="1813"/>
      <c r="D51" s="1813"/>
      <c r="E51" s="1813"/>
      <c r="F51" s="1813"/>
      <c r="G51" s="1813"/>
      <c r="H51" s="1813"/>
      <c r="I51" s="1813"/>
      <c r="J51" s="1813"/>
      <c r="K51" s="1813"/>
      <c r="L51" s="1813"/>
      <c r="M51" s="1813"/>
      <c r="N51" s="1813"/>
      <c r="P51" s="39"/>
      <c r="Q51" s="39"/>
      <c r="R51" s="48"/>
      <c r="S51" s="48"/>
      <c r="T51" s="48"/>
      <c r="U51" s="48"/>
    </row>
    <row r="52" spans="1:21" ht="20.100000000000001" customHeight="1">
      <c r="A52" s="1763"/>
      <c r="B52" s="1764"/>
      <c r="C52" s="1764"/>
      <c r="D52" s="1764"/>
      <c r="E52" s="1764"/>
      <c r="F52" s="1764"/>
      <c r="G52" s="1764"/>
      <c r="H52" s="1764"/>
      <c r="I52" s="1764"/>
      <c r="J52" s="1764"/>
      <c r="K52" s="1764"/>
      <c r="L52" s="1764"/>
      <c r="M52" s="1764"/>
      <c r="N52" s="1765"/>
      <c r="P52" s="39"/>
      <c r="Q52" s="39"/>
      <c r="R52" s="48"/>
      <c r="S52" s="48"/>
      <c r="T52" s="48"/>
      <c r="U52" s="48"/>
    </row>
    <row r="53" spans="1:21" ht="20.100000000000001" customHeight="1">
      <c r="A53" s="1766"/>
      <c r="B53" s="1767"/>
      <c r="C53" s="1767"/>
      <c r="D53" s="1767"/>
      <c r="E53" s="1767"/>
      <c r="F53" s="1767"/>
      <c r="G53" s="1767"/>
      <c r="H53" s="1767"/>
      <c r="I53" s="1767"/>
      <c r="J53" s="1767"/>
      <c r="K53" s="1767"/>
      <c r="L53" s="1767"/>
      <c r="M53" s="1767"/>
      <c r="N53" s="1768"/>
      <c r="P53" s="19"/>
      <c r="Q53" s="19"/>
    </row>
    <row r="54" spans="1:21" ht="20.100000000000001" customHeight="1">
      <c r="A54" s="1769"/>
      <c r="B54" s="1770"/>
      <c r="C54" s="1770"/>
      <c r="D54" s="1770"/>
      <c r="E54" s="1770"/>
      <c r="F54" s="1770"/>
      <c r="G54" s="1770"/>
      <c r="H54" s="1770"/>
      <c r="I54" s="1770"/>
      <c r="J54" s="1770"/>
      <c r="K54" s="1770"/>
      <c r="L54" s="1770"/>
      <c r="M54" s="1770"/>
      <c r="N54" s="1771"/>
      <c r="P54" s="19"/>
      <c r="Q54" s="19"/>
    </row>
    <row r="55" spans="1:21" ht="15" customHeight="1">
      <c r="A55" s="423"/>
      <c r="B55" s="423"/>
      <c r="C55" s="423"/>
      <c r="D55" s="423"/>
      <c r="E55" s="423"/>
      <c r="F55" s="423"/>
      <c r="G55" s="423"/>
      <c r="H55" s="423"/>
      <c r="I55" s="423"/>
      <c r="J55" s="423"/>
      <c r="K55" s="1268" t="s">
        <v>121</v>
      </c>
      <c r="L55" s="1268"/>
      <c r="M55" s="1268"/>
      <c r="N55" s="1268"/>
    </row>
    <row r="56" spans="1:21" ht="15.75">
      <c r="A56" s="768" t="s">
        <v>459</v>
      </c>
      <c r="B56" s="768"/>
      <c r="C56" s="768"/>
      <c r="D56" s="768"/>
      <c r="E56" s="768"/>
      <c r="F56" s="768"/>
      <c r="G56" s="768"/>
      <c r="H56" s="768"/>
      <c r="I56" s="768"/>
      <c r="J56" s="768"/>
      <c r="K56" s="768"/>
      <c r="L56" s="768"/>
      <c r="M56" s="768"/>
      <c r="N56" s="768"/>
    </row>
    <row r="57" spans="1:21" ht="15.75">
      <c r="A57" s="425"/>
      <c r="B57" s="425"/>
      <c r="C57" s="425"/>
      <c r="D57" s="425"/>
      <c r="E57" s="425"/>
      <c r="F57" s="425"/>
      <c r="G57" s="425"/>
      <c r="H57" s="425"/>
      <c r="I57" s="425"/>
      <c r="J57" s="425"/>
      <c r="K57" s="425"/>
      <c r="L57" s="425"/>
      <c r="M57" s="425"/>
      <c r="N57" s="425"/>
    </row>
    <row r="58" spans="1:21" ht="27" customHeight="1">
      <c r="A58" s="1263" t="s">
        <v>337</v>
      </c>
      <c r="B58" s="1263"/>
      <c r="C58" s="1263"/>
      <c r="D58" s="19"/>
      <c r="E58" s="19"/>
      <c r="F58" s="19"/>
      <c r="G58" s="19"/>
      <c r="H58" s="19"/>
      <c r="I58" s="19"/>
      <c r="J58" s="19"/>
      <c r="K58" s="19"/>
      <c r="L58" s="19"/>
      <c r="M58" s="19"/>
      <c r="N58" s="19"/>
    </row>
    <row r="59" spans="1:21" ht="27" customHeight="1">
      <c r="A59" s="266" t="s">
        <v>316</v>
      </c>
      <c r="B59" s="266"/>
      <c r="C59" s="266"/>
      <c r="D59" s="266"/>
      <c r="E59" s="266"/>
      <c r="F59" s="266"/>
      <c r="G59" s="266"/>
      <c r="H59" s="266"/>
      <c r="I59" s="266"/>
      <c r="J59" s="266"/>
      <c r="K59" s="266"/>
      <c r="L59" s="266"/>
      <c r="M59" s="392" t="s">
        <v>140</v>
      </c>
      <c r="N59" s="392">
        <f>IF(LEN(SUBSTITUTE(A60,CHAR(10),""))&gt;400,"文字数オーバーです",LEN(SUBSTITUTE(A60,CHAR(10),"")))</f>
        <v>0</v>
      </c>
    </row>
    <row r="60" spans="1:21" ht="27" customHeight="1">
      <c r="A60" s="1208"/>
      <c r="B60" s="1209"/>
      <c r="C60" s="1209"/>
      <c r="D60" s="1209"/>
      <c r="E60" s="1209"/>
      <c r="F60" s="1209"/>
      <c r="G60" s="1209"/>
      <c r="H60" s="1209"/>
      <c r="I60" s="1209"/>
      <c r="J60" s="1209"/>
      <c r="K60" s="1209"/>
      <c r="L60" s="1209"/>
      <c r="M60" s="1209"/>
      <c r="N60" s="1210"/>
    </row>
    <row r="61" spans="1:21" ht="27" customHeight="1">
      <c r="A61" s="1211"/>
      <c r="B61" s="1212"/>
      <c r="C61" s="1212"/>
      <c r="D61" s="1212"/>
      <c r="E61" s="1212"/>
      <c r="F61" s="1212"/>
      <c r="G61" s="1212"/>
      <c r="H61" s="1212"/>
      <c r="I61" s="1212"/>
      <c r="J61" s="1212"/>
      <c r="K61" s="1212"/>
      <c r="L61" s="1212"/>
      <c r="M61" s="1212"/>
      <c r="N61" s="1213"/>
    </row>
    <row r="62" spans="1:21" ht="27" customHeight="1">
      <c r="A62" s="1211"/>
      <c r="B62" s="1212"/>
      <c r="C62" s="1212"/>
      <c r="D62" s="1212"/>
      <c r="E62" s="1212"/>
      <c r="F62" s="1212"/>
      <c r="G62" s="1212"/>
      <c r="H62" s="1212"/>
      <c r="I62" s="1212"/>
      <c r="J62" s="1212"/>
      <c r="K62" s="1212"/>
      <c r="L62" s="1212"/>
      <c r="M62" s="1212"/>
      <c r="N62" s="1213"/>
    </row>
    <row r="63" spans="1:21" ht="27" customHeight="1">
      <c r="A63" s="1211"/>
      <c r="B63" s="1212"/>
      <c r="C63" s="1212"/>
      <c r="D63" s="1212"/>
      <c r="E63" s="1212"/>
      <c r="F63" s="1212"/>
      <c r="G63" s="1212"/>
      <c r="H63" s="1212"/>
      <c r="I63" s="1212"/>
      <c r="J63" s="1212"/>
      <c r="K63" s="1212"/>
      <c r="L63" s="1212"/>
      <c r="M63" s="1212"/>
      <c r="N63" s="1213"/>
    </row>
    <row r="64" spans="1:21" ht="27" customHeight="1">
      <c r="A64" s="1211"/>
      <c r="B64" s="1212"/>
      <c r="C64" s="1212"/>
      <c r="D64" s="1212"/>
      <c r="E64" s="1212"/>
      <c r="F64" s="1212"/>
      <c r="G64" s="1212"/>
      <c r="H64" s="1212"/>
      <c r="I64" s="1212"/>
      <c r="J64" s="1212"/>
      <c r="K64" s="1212"/>
      <c r="L64" s="1212"/>
      <c r="M64" s="1212"/>
      <c r="N64" s="1213"/>
    </row>
    <row r="65" spans="1:14" ht="27" customHeight="1">
      <c r="A65" s="1214"/>
      <c r="B65" s="1215"/>
      <c r="C65" s="1215"/>
      <c r="D65" s="1215"/>
      <c r="E65" s="1215"/>
      <c r="F65" s="1215"/>
      <c r="G65" s="1215"/>
      <c r="H65" s="1215"/>
      <c r="I65" s="1215"/>
      <c r="J65" s="1215"/>
      <c r="K65" s="1215"/>
      <c r="L65" s="1215"/>
      <c r="M65" s="1215"/>
      <c r="N65" s="1216"/>
    </row>
    <row r="66" spans="1:14" ht="15.75">
      <c r="A66" s="19"/>
      <c r="B66" s="19"/>
      <c r="C66" s="19"/>
      <c r="D66" s="19"/>
      <c r="E66" s="19"/>
      <c r="F66" s="19"/>
      <c r="G66" s="19"/>
      <c r="H66" s="19"/>
      <c r="I66" s="19"/>
      <c r="J66" s="19"/>
      <c r="K66" s="19"/>
      <c r="L66" s="19"/>
      <c r="M66" s="19"/>
      <c r="N66" s="19"/>
    </row>
    <row r="67" spans="1:14" ht="27" customHeight="1">
      <c r="A67" s="19" t="s">
        <v>117</v>
      </c>
      <c r="B67" s="19"/>
      <c r="C67" s="19"/>
      <c r="D67" s="19"/>
      <c r="E67" s="19"/>
      <c r="F67" s="19"/>
      <c r="G67" s="19"/>
      <c r="H67" s="19"/>
      <c r="I67" s="19"/>
      <c r="J67" s="19"/>
      <c r="K67" s="19"/>
      <c r="L67" s="19"/>
      <c r="M67" s="19"/>
      <c r="N67" s="19"/>
    </row>
    <row r="68" spans="1:14" ht="19.5" customHeight="1">
      <c r="A68" s="1228" t="s">
        <v>919</v>
      </c>
      <c r="B68" s="1228"/>
      <c r="C68" s="1228"/>
      <c r="D68" s="1228"/>
      <c r="E68" s="1228"/>
      <c r="F68" s="1228"/>
      <c r="G68" s="1228"/>
      <c r="H68" s="1228"/>
      <c r="I68" s="1228"/>
      <c r="J68" s="1228"/>
      <c r="K68" s="1228"/>
      <c r="L68" s="1228"/>
      <c r="M68" s="1228"/>
      <c r="N68" s="1228"/>
    </row>
    <row r="69" spans="1:14" ht="15.75">
      <c r="A69" s="19"/>
      <c r="B69" s="19"/>
      <c r="C69" s="19"/>
      <c r="D69" s="19"/>
      <c r="E69" s="19"/>
      <c r="F69" s="19"/>
      <c r="G69" s="19"/>
      <c r="H69" s="19"/>
      <c r="I69" s="19"/>
      <c r="J69" s="19"/>
      <c r="K69" s="19"/>
      <c r="L69" s="19"/>
      <c r="M69" s="19"/>
      <c r="N69" s="19"/>
    </row>
  </sheetData>
  <sheetProtection sheet="1" objects="1" scenarios="1" formatCells="0" formatColumns="0" formatRows="0"/>
  <mergeCells count="120">
    <mergeCell ref="A52:N54"/>
    <mergeCell ref="A51:N51"/>
    <mergeCell ref="A32:C32"/>
    <mergeCell ref="D32:E32"/>
    <mergeCell ref="F32:G32"/>
    <mergeCell ref="H32:I32"/>
    <mergeCell ref="M32:N32"/>
    <mergeCell ref="A50:N50"/>
    <mergeCell ref="B43:C43"/>
    <mergeCell ref="D43:E43"/>
    <mergeCell ref="F43:G43"/>
    <mergeCell ref="H43:I43"/>
    <mergeCell ref="M43:N43"/>
    <mergeCell ref="B45:C45"/>
    <mergeCell ref="D45:E45"/>
    <mergeCell ref="F45:G45"/>
    <mergeCell ref="H45:I45"/>
    <mergeCell ref="M45:N45"/>
    <mergeCell ref="B46:C46"/>
    <mergeCell ref="D46:E46"/>
    <mergeCell ref="F46:G46"/>
    <mergeCell ref="H46:I46"/>
    <mergeCell ref="M46:N46"/>
    <mergeCell ref="B44:C44"/>
    <mergeCell ref="D44:E44"/>
    <mergeCell ref="A68:N68"/>
    <mergeCell ref="A33:C33"/>
    <mergeCell ref="D33:E33"/>
    <mergeCell ref="F33:G33"/>
    <mergeCell ref="H33:I33"/>
    <mergeCell ref="M33:N33"/>
    <mergeCell ref="H44:I44"/>
    <mergeCell ref="M44:N44"/>
    <mergeCell ref="B41:G41"/>
    <mergeCell ref="H41:I41"/>
    <mergeCell ref="J41:L41"/>
    <mergeCell ref="M41:N41"/>
    <mergeCell ref="A42:A49"/>
    <mergeCell ref="B42:C42"/>
    <mergeCell ref="D42:E42"/>
    <mergeCell ref="F42:G42"/>
    <mergeCell ref="H42:I42"/>
    <mergeCell ref="M42:N42"/>
    <mergeCell ref="B47:C47"/>
    <mergeCell ref="D47:E47"/>
    <mergeCell ref="F47:G47"/>
    <mergeCell ref="H47:I47"/>
    <mergeCell ref="M47:N47"/>
    <mergeCell ref="M37:N37"/>
    <mergeCell ref="B38:C38"/>
    <mergeCell ref="F38:G38"/>
    <mergeCell ref="B48:C48"/>
    <mergeCell ref="D48:E48"/>
    <mergeCell ref="F48:G48"/>
    <mergeCell ref="H48:I48"/>
    <mergeCell ref="M48:N48"/>
    <mergeCell ref="B49:C49"/>
    <mergeCell ref="D49:E49"/>
    <mergeCell ref="F49:G49"/>
    <mergeCell ref="H49:I49"/>
    <mergeCell ref="M49:N49"/>
    <mergeCell ref="F44:G44"/>
    <mergeCell ref="M38:N38"/>
    <mergeCell ref="B39:C39"/>
    <mergeCell ref="F39:G39"/>
    <mergeCell ref="H39:I39"/>
    <mergeCell ref="M39:N39"/>
    <mergeCell ref="B40:C40"/>
    <mergeCell ref="D40:E40"/>
    <mergeCell ref="F40:G40"/>
    <mergeCell ref="H40:I40"/>
    <mergeCell ref="M40:N40"/>
    <mergeCell ref="A1:N1"/>
    <mergeCell ref="A5:N5"/>
    <mergeCell ref="A3:K3"/>
    <mergeCell ref="L3:N3"/>
    <mergeCell ref="K55:N55"/>
    <mergeCell ref="A23:N23"/>
    <mergeCell ref="A24:C24"/>
    <mergeCell ref="A25:N25"/>
    <mergeCell ref="A26:C30"/>
    <mergeCell ref="D26:E30"/>
    <mergeCell ref="F26:N26"/>
    <mergeCell ref="F27:G30"/>
    <mergeCell ref="H27:I30"/>
    <mergeCell ref="J27:N27"/>
    <mergeCell ref="J28:N28"/>
    <mergeCell ref="J29:K29"/>
    <mergeCell ref="L29:N29"/>
    <mergeCell ref="M30:N30"/>
    <mergeCell ref="A31:C31"/>
    <mergeCell ref="D31:E31"/>
    <mergeCell ref="F31:G31"/>
    <mergeCell ref="A6:L6"/>
    <mergeCell ref="A7:N13"/>
    <mergeCell ref="A14:L14"/>
    <mergeCell ref="A15:N21"/>
    <mergeCell ref="K22:N22"/>
    <mergeCell ref="A60:N65"/>
    <mergeCell ref="A56:N56"/>
    <mergeCell ref="A58:C58"/>
    <mergeCell ref="A34:A40"/>
    <mergeCell ref="B34:C34"/>
    <mergeCell ref="F34:G34"/>
    <mergeCell ref="H34:I34"/>
    <mergeCell ref="M34:N34"/>
    <mergeCell ref="B35:C35"/>
    <mergeCell ref="F35:G35"/>
    <mergeCell ref="H35:I35"/>
    <mergeCell ref="M35:N35"/>
    <mergeCell ref="B36:C36"/>
    <mergeCell ref="F36:G36"/>
    <mergeCell ref="H36:I36"/>
    <mergeCell ref="M36:N36"/>
    <mergeCell ref="B37:C37"/>
    <mergeCell ref="F37:G37"/>
    <mergeCell ref="H37:I37"/>
    <mergeCell ref="H31:I31"/>
    <mergeCell ref="M31:N31"/>
    <mergeCell ref="H38:I38"/>
  </mergeCells>
  <phoneticPr fontId="1"/>
  <conditionalFormatting sqref="H34:I40">
    <cfRule type="cellIs" dxfId="26" priority="5" operator="equal">
      <formula>"常勤換算値を確認"</formula>
    </cfRule>
  </conditionalFormatting>
  <conditionalFormatting sqref="J41:L41">
    <cfRule type="cellIs" dxfId="25" priority="7" operator="equal">
      <formula>"配置計画の合計と一致"</formula>
    </cfRule>
  </conditionalFormatting>
  <conditionalFormatting sqref="A50">
    <cfRule type="cellIs" dxfId="24" priority="6" operator="equal">
      <formula>"様式5-1の入力表③との整合性を確認してください"</formula>
    </cfRule>
  </conditionalFormatting>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2" manualBreakCount="2">
    <brk id="22" max="13" man="1"/>
    <brk id="5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5"/>
  <sheetViews>
    <sheetView zoomScale="70" zoomScaleNormal="70" zoomScaleSheetLayoutView="55" workbookViewId="0">
      <selection activeCell="G1" sqref="G1"/>
    </sheetView>
  </sheetViews>
  <sheetFormatPr defaultRowHeight="15.75"/>
  <cols>
    <col min="1" max="1" width="11.375" style="1" bestFit="1" customWidth="1"/>
    <col min="2" max="3" width="7.5" style="1" customWidth="1"/>
    <col min="4" max="4" width="10.625" style="1" customWidth="1"/>
    <col min="5" max="29" width="4.375" style="1" customWidth="1"/>
    <col min="30" max="33" width="9" style="1"/>
    <col min="34" max="34" width="10.375" style="1" bestFit="1" customWidth="1"/>
    <col min="35" max="16384" width="9" style="1"/>
  </cols>
  <sheetData>
    <row r="1" spans="1:34" ht="35.25" customHeight="1"/>
    <row r="2" spans="1:34" ht="11.25" customHeight="1">
      <c r="A2" s="1849" t="s">
        <v>1031</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row>
    <row r="3" spans="1:34" ht="11.25" customHeight="1">
      <c r="A3" s="1849"/>
      <c r="B3" s="1849"/>
      <c r="C3" s="1849"/>
      <c r="D3" s="1849"/>
      <c r="E3" s="1849"/>
      <c r="F3" s="1849"/>
      <c r="G3" s="1849"/>
      <c r="H3" s="1849"/>
      <c r="I3" s="1849"/>
      <c r="J3" s="1849"/>
      <c r="K3" s="1849"/>
      <c r="L3" s="1849"/>
      <c r="M3" s="1849"/>
      <c r="N3" s="1849"/>
      <c r="O3" s="1849"/>
      <c r="P3" s="1849"/>
      <c r="Q3" s="1849"/>
      <c r="R3" s="1849"/>
      <c r="S3" s="1849"/>
      <c r="T3" s="1849"/>
      <c r="U3" s="1849"/>
      <c r="V3" s="1849"/>
      <c r="W3" s="1849"/>
      <c r="X3" s="1849"/>
      <c r="Y3" s="1849"/>
      <c r="Z3" s="1849"/>
      <c r="AA3" s="1849"/>
      <c r="AB3" s="1849"/>
      <c r="AC3" s="1849"/>
    </row>
    <row r="4" spans="1:34" ht="7.5" customHeight="1" thickBot="1">
      <c r="A4" s="80"/>
      <c r="B4" s="80"/>
      <c r="C4" s="80"/>
      <c r="D4" s="80"/>
      <c r="E4" s="80"/>
      <c r="F4" s="80"/>
      <c r="G4" s="80"/>
      <c r="H4" s="80"/>
      <c r="I4" s="80"/>
      <c r="J4" s="80"/>
      <c r="K4" s="80"/>
      <c r="L4" s="80"/>
      <c r="M4" s="80"/>
      <c r="N4" s="80"/>
      <c r="O4" s="80"/>
      <c r="P4" s="80"/>
    </row>
    <row r="5" spans="1:34" ht="20.100000000000001" customHeight="1">
      <c r="A5" s="1850" t="s">
        <v>608</v>
      </c>
      <c r="B5" s="81"/>
      <c r="C5" s="81"/>
      <c r="D5" s="81"/>
      <c r="E5" s="1852" t="s">
        <v>588</v>
      </c>
      <c r="F5" s="1852"/>
      <c r="G5" s="1852"/>
      <c r="H5" s="1852"/>
      <c r="I5" s="1852"/>
      <c r="J5" s="1852"/>
      <c r="K5" s="1852"/>
      <c r="L5" s="1852"/>
      <c r="M5" s="1852"/>
      <c r="N5" s="1852"/>
      <c r="O5" s="1852"/>
      <c r="P5" s="1852"/>
      <c r="Q5" s="1852"/>
      <c r="R5" s="1852"/>
      <c r="S5" s="1852"/>
      <c r="T5" s="1852"/>
      <c r="U5" s="1852"/>
      <c r="V5" s="1852"/>
      <c r="W5" s="1852"/>
      <c r="X5" s="1852"/>
      <c r="Y5" s="1852"/>
      <c r="Z5" s="1852"/>
      <c r="AA5" s="1852"/>
      <c r="AB5" s="1852"/>
      <c r="AC5" s="1853"/>
    </row>
    <row r="6" spans="1:34" ht="20.100000000000001" customHeight="1" thickBot="1">
      <c r="A6" s="1851"/>
      <c r="B6" s="82" t="s">
        <v>589</v>
      </c>
      <c r="C6" s="83" t="s">
        <v>590</v>
      </c>
      <c r="D6" s="83" t="s">
        <v>722</v>
      </c>
      <c r="E6" s="84">
        <v>0.29166666666666669</v>
      </c>
      <c r="F6" s="84">
        <v>0.3125</v>
      </c>
      <c r="G6" s="85">
        <v>0.33333333333333331</v>
      </c>
      <c r="H6" s="85">
        <v>0.35416666666666669</v>
      </c>
      <c r="I6" s="85">
        <v>0.375</v>
      </c>
      <c r="J6" s="85">
        <v>0.39583333333333331</v>
      </c>
      <c r="K6" s="85">
        <v>0.41666666666666669</v>
      </c>
      <c r="L6" s="85">
        <v>0.4375</v>
      </c>
      <c r="M6" s="85">
        <v>0.45833333333333331</v>
      </c>
      <c r="N6" s="85">
        <v>0.47916666666666669</v>
      </c>
      <c r="O6" s="85">
        <v>0.5</v>
      </c>
      <c r="P6" s="85">
        <v>0.52083333333333337</v>
      </c>
      <c r="Q6" s="85">
        <v>0.54166666666666663</v>
      </c>
      <c r="R6" s="85">
        <v>0.5625</v>
      </c>
      <c r="S6" s="85">
        <v>0.58333333333333337</v>
      </c>
      <c r="T6" s="85">
        <v>0.60416666666666663</v>
      </c>
      <c r="U6" s="85">
        <v>0.625</v>
      </c>
      <c r="V6" s="85">
        <v>0.64583333333333337</v>
      </c>
      <c r="W6" s="85">
        <v>0.66666666666666663</v>
      </c>
      <c r="X6" s="85">
        <v>0.6875</v>
      </c>
      <c r="Y6" s="85">
        <v>0.70833333333333337</v>
      </c>
      <c r="Z6" s="85">
        <v>0.72916666666666663</v>
      </c>
      <c r="AA6" s="85">
        <v>0.75</v>
      </c>
      <c r="AB6" s="85">
        <v>0.77083333333333337</v>
      </c>
      <c r="AC6" s="116">
        <v>0.79166666666666663</v>
      </c>
    </row>
    <row r="7" spans="1:34" ht="20.100000000000001" customHeight="1" thickBot="1">
      <c r="A7" s="1829" t="s">
        <v>728</v>
      </c>
      <c r="B7" s="1830"/>
      <c r="C7" s="86" t="s">
        <v>683</v>
      </c>
      <c r="D7" s="474"/>
      <c r="E7" s="475"/>
      <c r="F7" s="476"/>
      <c r="G7" s="476"/>
      <c r="H7" s="476"/>
      <c r="I7" s="476"/>
      <c r="J7" s="476"/>
      <c r="K7" s="476"/>
      <c r="L7" s="476"/>
      <c r="M7" s="476"/>
      <c r="N7" s="476"/>
      <c r="O7" s="476"/>
      <c r="P7" s="476"/>
      <c r="Q7" s="476"/>
      <c r="R7" s="476"/>
      <c r="S7" s="476"/>
      <c r="T7" s="476"/>
      <c r="U7" s="476"/>
      <c r="V7" s="476"/>
      <c r="W7" s="476"/>
      <c r="X7" s="476"/>
      <c r="Y7" s="476"/>
      <c r="Z7" s="476"/>
      <c r="AA7" s="476"/>
      <c r="AB7" s="476"/>
      <c r="AC7" s="477"/>
      <c r="AE7" s="155"/>
    </row>
    <row r="8" spans="1:34" ht="20.100000000000001" customHeight="1" thickBot="1">
      <c r="A8" s="1829" t="s">
        <v>670</v>
      </c>
      <c r="B8" s="1830"/>
      <c r="C8" s="86" t="s">
        <v>683</v>
      </c>
      <c r="D8" s="474"/>
      <c r="E8" s="475"/>
      <c r="F8" s="476"/>
      <c r="G8" s="476"/>
      <c r="H8" s="476"/>
      <c r="I8" s="476"/>
      <c r="J8" s="476"/>
      <c r="K8" s="476"/>
      <c r="L8" s="476"/>
      <c r="M8" s="476"/>
      <c r="N8" s="476"/>
      <c r="O8" s="476"/>
      <c r="P8" s="476"/>
      <c r="Q8" s="476"/>
      <c r="R8" s="476"/>
      <c r="S8" s="476"/>
      <c r="T8" s="476"/>
      <c r="U8" s="476"/>
      <c r="V8" s="476"/>
      <c r="W8" s="476"/>
      <c r="X8" s="476"/>
      <c r="Y8" s="476"/>
      <c r="Z8" s="476"/>
      <c r="AA8" s="476"/>
      <c r="AB8" s="476"/>
      <c r="AC8" s="477"/>
      <c r="AE8" s="432"/>
      <c r="AF8" s="155"/>
      <c r="AG8" s="155"/>
      <c r="AH8" s="155"/>
    </row>
    <row r="9" spans="1:34" ht="20.100000000000001" customHeight="1" thickBot="1">
      <c r="A9" s="1829" t="s">
        <v>671</v>
      </c>
      <c r="B9" s="1830"/>
      <c r="C9" s="86" t="s">
        <v>683</v>
      </c>
      <c r="D9" s="474"/>
      <c r="E9" s="475"/>
      <c r="F9" s="476"/>
      <c r="G9" s="476"/>
      <c r="H9" s="476"/>
      <c r="I9" s="476"/>
      <c r="J9" s="476"/>
      <c r="K9" s="476"/>
      <c r="L9" s="476"/>
      <c r="M9" s="476"/>
      <c r="N9" s="476"/>
      <c r="O9" s="476"/>
      <c r="P9" s="476"/>
      <c r="Q9" s="476"/>
      <c r="R9" s="476"/>
      <c r="S9" s="476"/>
      <c r="T9" s="476"/>
      <c r="U9" s="476"/>
      <c r="V9" s="476"/>
      <c r="W9" s="476"/>
      <c r="X9" s="476"/>
      <c r="Y9" s="476"/>
      <c r="Z9" s="476"/>
      <c r="AA9" s="476"/>
      <c r="AB9" s="476"/>
      <c r="AC9" s="477"/>
      <c r="AE9" s="432" t="s">
        <v>722</v>
      </c>
      <c r="AF9" s="155"/>
      <c r="AG9" s="155"/>
      <c r="AH9" s="155"/>
    </row>
    <row r="10" spans="1:34" ht="20.100000000000001" customHeight="1" thickBot="1">
      <c r="A10" s="1829" t="s">
        <v>672</v>
      </c>
      <c r="B10" s="1830"/>
      <c r="C10" s="86" t="s">
        <v>683</v>
      </c>
      <c r="D10" s="474"/>
      <c r="E10" s="475"/>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7"/>
      <c r="AE10" s="152"/>
      <c r="AF10" s="155"/>
      <c r="AG10" s="155"/>
      <c r="AH10" s="155"/>
    </row>
    <row r="11" spans="1:34" ht="20.100000000000001" customHeight="1">
      <c r="A11" s="509" t="str">
        <f>IF(様式06‐2_職員配置!$J$41&gt;0,"保育教諭A","")</f>
        <v/>
      </c>
      <c r="B11" s="506" t="s">
        <v>591</v>
      </c>
      <c r="C11" s="512" t="str">
        <f>IF(A11="","",IF(SUM(様式06‐2_職員配置!$J$34:$K$40)&gt;0,"常勤","非常勤"))</f>
        <v/>
      </c>
      <c r="D11" s="478"/>
      <c r="E11" s="479"/>
      <c r="F11" s="479"/>
      <c r="G11" s="479"/>
      <c r="H11" s="479"/>
      <c r="I11" s="479"/>
      <c r="J11" s="479"/>
      <c r="K11" s="479"/>
      <c r="L11" s="479"/>
      <c r="M11" s="479"/>
      <c r="N11" s="479"/>
      <c r="O11" s="479"/>
      <c r="P11" s="480"/>
      <c r="Q11" s="480"/>
      <c r="R11" s="480"/>
      <c r="S11" s="480"/>
      <c r="T11" s="480"/>
      <c r="U11" s="480"/>
      <c r="V11" s="480"/>
      <c r="W11" s="480"/>
      <c r="X11" s="480"/>
      <c r="Y11" s="480"/>
      <c r="Z11" s="480"/>
      <c r="AA11" s="480"/>
      <c r="AB11" s="480"/>
      <c r="AC11" s="481"/>
      <c r="AE11" s="153">
        <v>3</v>
      </c>
      <c r="AF11" s="155"/>
      <c r="AG11" s="155"/>
      <c r="AH11" s="155"/>
    </row>
    <row r="12" spans="1:34" ht="20.100000000000001" customHeight="1">
      <c r="A12" s="509" t="str">
        <f>IF(様式06‐2_職員配置!$J$41&gt;1,"保育教諭B","")</f>
        <v/>
      </c>
      <c r="B12" s="506" t="s">
        <v>591</v>
      </c>
      <c r="C12" s="512" t="str">
        <f>IF(A12="","",IF(SUM(様式06‐2_職員配置!$J$34:$K$40)&gt;1,"常勤","非常勤"))</f>
        <v/>
      </c>
      <c r="D12" s="482"/>
      <c r="E12" s="483"/>
      <c r="F12" s="483"/>
      <c r="G12" s="484"/>
      <c r="H12" s="484"/>
      <c r="I12" s="484"/>
      <c r="J12" s="484"/>
      <c r="K12" s="484"/>
      <c r="L12" s="484"/>
      <c r="M12" s="484"/>
      <c r="N12" s="484"/>
      <c r="O12" s="484"/>
      <c r="P12" s="484"/>
      <c r="Q12" s="484"/>
      <c r="R12" s="484"/>
      <c r="S12" s="484"/>
      <c r="T12" s="484"/>
      <c r="U12" s="484"/>
      <c r="V12" s="484"/>
      <c r="W12" s="484"/>
      <c r="X12" s="484"/>
      <c r="Y12" s="484"/>
      <c r="Z12" s="484"/>
      <c r="AA12" s="484"/>
      <c r="AB12" s="484"/>
      <c r="AC12" s="485"/>
      <c r="AE12" s="153">
        <v>4</v>
      </c>
      <c r="AF12" s="155"/>
      <c r="AG12" s="155"/>
      <c r="AH12" s="155"/>
    </row>
    <row r="13" spans="1:34" ht="20.100000000000001" customHeight="1">
      <c r="A13" s="509" t="str">
        <f>IF(様式06‐2_職員配置!$J$41&gt;2,"保育教諭C","")</f>
        <v/>
      </c>
      <c r="B13" s="506" t="s">
        <v>591</v>
      </c>
      <c r="C13" s="512" t="str">
        <f>IF(A13="","",IF(SUM(様式06‐2_職員配置!$J$34:$K$40)&gt;2,"常勤","非常勤"))</f>
        <v/>
      </c>
      <c r="D13" s="482"/>
      <c r="E13" s="483"/>
      <c r="F13" s="483"/>
      <c r="G13" s="484"/>
      <c r="H13" s="484"/>
      <c r="I13" s="484"/>
      <c r="J13" s="484"/>
      <c r="K13" s="484"/>
      <c r="L13" s="484"/>
      <c r="M13" s="484"/>
      <c r="N13" s="484"/>
      <c r="O13" s="484"/>
      <c r="P13" s="484"/>
      <c r="Q13" s="484"/>
      <c r="R13" s="484"/>
      <c r="S13" s="484"/>
      <c r="T13" s="484"/>
      <c r="U13" s="484"/>
      <c r="V13" s="484"/>
      <c r="W13" s="484"/>
      <c r="X13" s="484"/>
      <c r="Y13" s="484"/>
      <c r="Z13" s="484"/>
      <c r="AA13" s="484"/>
      <c r="AB13" s="484"/>
      <c r="AC13" s="485"/>
      <c r="AE13" s="154">
        <v>5</v>
      </c>
      <c r="AF13" s="155"/>
      <c r="AG13" s="155"/>
      <c r="AH13" s="155"/>
    </row>
    <row r="14" spans="1:34" ht="20.100000000000001" customHeight="1">
      <c r="A14" s="509" t="str">
        <f>IF(様式06‐2_職員配置!$J$41&gt;3,"保育教諭D","")</f>
        <v/>
      </c>
      <c r="B14" s="506" t="s">
        <v>591</v>
      </c>
      <c r="C14" s="512" t="str">
        <f>IF(A14="","",IF(SUM(様式06‐2_職員配置!$J$34:$K$40)&gt;3,"常勤","非常勤"))</f>
        <v/>
      </c>
      <c r="D14" s="482"/>
      <c r="E14" s="483"/>
      <c r="F14" s="483"/>
      <c r="G14" s="484"/>
      <c r="H14" s="484"/>
      <c r="I14" s="484"/>
      <c r="J14" s="484"/>
      <c r="K14" s="484"/>
      <c r="L14" s="484"/>
      <c r="M14" s="484"/>
      <c r="N14" s="484"/>
      <c r="O14" s="484"/>
      <c r="P14" s="484"/>
      <c r="Q14" s="484"/>
      <c r="R14" s="484"/>
      <c r="S14" s="484"/>
      <c r="T14" s="484"/>
      <c r="U14" s="484"/>
      <c r="V14" s="484"/>
      <c r="W14" s="484"/>
      <c r="X14" s="484"/>
      <c r="Y14" s="484"/>
      <c r="Z14" s="484"/>
      <c r="AA14" s="484"/>
      <c r="AB14" s="484"/>
      <c r="AC14" s="485"/>
      <c r="AE14" s="155"/>
      <c r="AF14" s="155"/>
      <c r="AG14" s="155"/>
      <c r="AH14" s="155"/>
    </row>
    <row r="15" spans="1:34" ht="20.100000000000001" customHeight="1">
      <c r="A15" s="509" t="str">
        <f>IF(様式06‐2_職員配置!$J$41&gt;4,"保育教諭E","")</f>
        <v/>
      </c>
      <c r="B15" s="506"/>
      <c r="C15" s="512" t="str">
        <f>IF(A15="","",IF(SUM(様式06‐2_職員配置!$J$34:$K$40)&gt;4,"常勤","非常勤"))</f>
        <v/>
      </c>
      <c r="D15" s="482"/>
      <c r="E15" s="483"/>
      <c r="F15" s="483"/>
      <c r="G15" s="484"/>
      <c r="H15" s="484"/>
      <c r="I15" s="484"/>
      <c r="J15" s="484"/>
      <c r="K15" s="484"/>
      <c r="L15" s="484"/>
      <c r="M15" s="484"/>
      <c r="N15" s="484"/>
      <c r="O15" s="484"/>
      <c r="P15" s="484"/>
      <c r="Q15" s="484"/>
      <c r="R15" s="484"/>
      <c r="S15" s="484"/>
      <c r="T15" s="484"/>
      <c r="U15" s="484"/>
      <c r="V15" s="484"/>
      <c r="W15" s="484"/>
      <c r="X15" s="484"/>
      <c r="Y15" s="484"/>
      <c r="Z15" s="484"/>
      <c r="AA15" s="484"/>
      <c r="AB15" s="484"/>
      <c r="AC15" s="485"/>
      <c r="AE15" s="155"/>
      <c r="AF15" s="155"/>
      <c r="AG15" s="155"/>
      <c r="AH15" s="155"/>
    </row>
    <row r="16" spans="1:34" ht="20.100000000000001" customHeight="1">
      <c r="A16" s="509" t="str">
        <f>IF(様式06‐2_職員配置!$J$41&gt;5,"保育教諭F","")</f>
        <v/>
      </c>
      <c r="B16" s="506"/>
      <c r="C16" s="512" t="str">
        <f>IF(A16="","",IF(SUM(様式06‐2_職員配置!$J$34:$K$40)&gt;5,"常勤","非常勤"))</f>
        <v/>
      </c>
      <c r="D16" s="482"/>
      <c r="E16" s="483"/>
      <c r="F16" s="483"/>
      <c r="G16" s="484"/>
      <c r="H16" s="484"/>
      <c r="I16" s="484"/>
      <c r="J16" s="484"/>
      <c r="K16" s="484"/>
      <c r="L16" s="484"/>
      <c r="M16" s="484"/>
      <c r="N16" s="484"/>
      <c r="O16" s="484"/>
      <c r="P16" s="484"/>
      <c r="Q16" s="484"/>
      <c r="R16" s="484"/>
      <c r="S16" s="484"/>
      <c r="T16" s="484"/>
      <c r="U16" s="484"/>
      <c r="V16" s="484"/>
      <c r="W16" s="484"/>
      <c r="X16" s="484"/>
      <c r="Y16" s="484"/>
      <c r="Z16" s="484"/>
      <c r="AA16" s="484"/>
      <c r="AB16" s="484"/>
      <c r="AC16" s="485"/>
      <c r="AE16" s="155"/>
      <c r="AF16" s="155"/>
      <c r="AG16" s="155"/>
      <c r="AH16" s="155"/>
    </row>
    <row r="17" spans="1:34" ht="20.100000000000001" customHeight="1">
      <c r="A17" s="509" t="str">
        <f>IF(様式06‐2_職員配置!$J$41&gt;6,"保育教諭G","")</f>
        <v/>
      </c>
      <c r="B17" s="506"/>
      <c r="C17" s="512" t="str">
        <f>IF(A17="","",IF(SUM(様式06‐2_職員配置!$J$34:$K$40)&gt;6,"常勤","非常勤"))</f>
        <v/>
      </c>
      <c r="D17" s="482"/>
      <c r="E17" s="483"/>
      <c r="F17" s="483"/>
      <c r="G17" s="484"/>
      <c r="H17" s="484"/>
      <c r="I17" s="484"/>
      <c r="J17" s="484"/>
      <c r="K17" s="484"/>
      <c r="L17" s="484"/>
      <c r="M17" s="484"/>
      <c r="N17" s="484"/>
      <c r="O17" s="484"/>
      <c r="P17" s="484"/>
      <c r="Q17" s="484"/>
      <c r="R17" s="484"/>
      <c r="S17" s="484"/>
      <c r="T17" s="484"/>
      <c r="U17" s="484"/>
      <c r="V17" s="484"/>
      <c r="W17" s="484"/>
      <c r="X17" s="484"/>
      <c r="Y17" s="484"/>
      <c r="Z17" s="484"/>
      <c r="AA17" s="484"/>
      <c r="AB17" s="484"/>
      <c r="AC17" s="485"/>
      <c r="AE17" s="155"/>
      <c r="AF17" s="155"/>
      <c r="AG17" s="155"/>
      <c r="AH17" s="155"/>
    </row>
    <row r="18" spans="1:34" ht="20.100000000000001" customHeight="1">
      <c r="A18" s="509" t="str">
        <f>IF(様式06‐2_職員配置!$J$41&gt;7,"保育教諭H","")</f>
        <v/>
      </c>
      <c r="B18" s="506"/>
      <c r="C18" s="512" t="str">
        <f>IF(A18="","",IF(SUM(様式06‐2_職員配置!$J$34:$K$40)&gt;7,"常勤","非常勤"))</f>
        <v/>
      </c>
      <c r="D18" s="482"/>
      <c r="E18" s="483"/>
      <c r="F18" s="483"/>
      <c r="G18" s="484"/>
      <c r="H18" s="484"/>
      <c r="I18" s="484"/>
      <c r="J18" s="484"/>
      <c r="K18" s="484"/>
      <c r="L18" s="484"/>
      <c r="M18" s="484"/>
      <c r="N18" s="484"/>
      <c r="O18" s="484"/>
      <c r="P18" s="484"/>
      <c r="Q18" s="484"/>
      <c r="R18" s="484"/>
      <c r="S18" s="484"/>
      <c r="T18" s="484"/>
      <c r="U18" s="484"/>
      <c r="V18" s="484"/>
      <c r="W18" s="484"/>
      <c r="X18" s="484"/>
      <c r="Y18" s="484"/>
      <c r="Z18" s="484"/>
      <c r="AA18" s="484"/>
      <c r="AB18" s="484"/>
      <c r="AC18" s="485"/>
      <c r="AE18" s="155"/>
      <c r="AF18" s="155"/>
      <c r="AG18" s="155"/>
      <c r="AH18" s="155"/>
    </row>
    <row r="19" spans="1:34" ht="20.100000000000001" customHeight="1">
      <c r="A19" s="509" t="str">
        <f>IF(様式06‐2_職員配置!$J$41&gt;8,"保育教諭I","")</f>
        <v/>
      </c>
      <c r="B19" s="506"/>
      <c r="C19" s="512" t="str">
        <f>IF(A19="","",IF(SUM(様式06‐2_職員配置!$J$34:$K$40)&gt;8,"常勤","非常勤"))</f>
        <v/>
      </c>
      <c r="D19" s="482"/>
      <c r="E19" s="483"/>
      <c r="F19" s="483"/>
      <c r="G19" s="484"/>
      <c r="H19" s="484"/>
      <c r="I19" s="484"/>
      <c r="J19" s="484"/>
      <c r="K19" s="484"/>
      <c r="L19" s="484"/>
      <c r="M19" s="484"/>
      <c r="N19" s="484"/>
      <c r="O19" s="484"/>
      <c r="P19" s="484"/>
      <c r="Q19" s="484"/>
      <c r="R19" s="484"/>
      <c r="S19" s="484"/>
      <c r="T19" s="484"/>
      <c r="U19" s="484"/>
      <c r="V19" s="484"/>
      <c r="W19" s="484"/>
      <c r="X19" s="484"/>
      <c r="Y19" s="484"/>
      <c r="Z19" s="484"/>
      <c r="AA19" s="484"/>
      <c r="AB19" s="484"/>
      <c r="AC19" s="485"/>
      <c r="AE19" s="155"/>
      <c r="AF19" s="155"/>
      <c r="AG19" s="155"/>
      <c r="AH19" s="155"/>
    </row>
    <row r="20" spans="1:34" ht="20.100000000000001" customHeight="1">
      <c r="A20" s="509" t="str">
        <f>IF(様式06‐2_職員配置!$J$41&gt;9,"保育教諭J","")</f>
        <v/>
      </c>
      <c r="B20" s="506"/>
      <c r="C20" s="512" t="str">
        <f>IF(A20="","",IF(SUM(様式06‐2_職員配置!$J$34:$K$40)&gt;9,"常勤","非常勤"))</f>
        <v/>
      </c>
      <c r="D20" s="482"/>
      <c r="E20" s="483"/>
      <c r="F20" s="483"/>
      <c r="G20" s="484"/>
      <c r="H20" s="484"/>
      <c r="I20" s="484"/>
      <c r="J20" s="484"/>
      <c r="K20" s="484"/>
      <c r="L20" s="484"/>
      <c r="M20" s="484"/>
      <c r="N20" s="484"/>
      <c r="O20" s="484"/>
      <c r="P20" s="484"/>
      <c r="Q20" s="484"/>
      <c r="R20" s="484"/>
      <c r="S20" s="484"/>
      <c r="T20" s="484"/>
      <c r="U20" s="484"/>
      <c r="V20" s="484"/>
      <c r="W20" s="484"/>
      <c r="X20" s="484"/>
      <c r="Y20" s="484"/>
      <c r="Z20" s="484"/>
      <c r="AA20" s="484"/>
      <c r="AB20" s="484"/>
      <c r="AC20" s="485"/>
      <c r="AE20" s="155"/>
      <c r="AF20" s="155"/>
      <c r="AG20" s="155"/>
      <c r="AH20" s="155"/>
    </row>
    <row r="21" spans="1:34" ht="20.100000000000001" customHeight="1">
      <c r="A21" s="509" t="str">
        <f>IF(様式06‐2_職員配置!$J$41&gt;10,"保育教諭K","")</f>
        <v/>
      </c>
      <c r="B21" s="506"/>
      <c r="C21" s="512" t="str">
        <f>IF(A21="","",IF(SUM(様式06‐2_職員配置!$J$34:$K$40)&gt;10,"常勤","非常勤"))</f>
        <v/>
      </c>
      <c r="D21" s="482"/>
      <c r="E21" s="483"/>
      <c r="F21" s="483"/>
      <c r="G21" s="484"/>
      <c r="H21" s="484"/>
      <c r="I21" s="484"/>
      <c r="J21" s="484"/>
      <c r="K21" s="484"/>
      <c r="L21" s="484"/>
      <c r="M21" s="484"/>
      <c r="N21" s="484"/>
      <c r="O21" s="484"/>
      <c r="P21" s="484"/>
      <c r="Q21" s="484"/>
      <c r="R21" s="484"/>
      <c r="S21" s="484"/>
      <c r="T21" s="484"/>
      <c r="U21" s="484"/>
      <c r="V21" s="484"/>
      <c r="W21" s="484"/>
      <c r="X21" s="484"/>
      <c r="Y21" s="484"/>
      <c r="Z21" s="484"/>
      <c r="AA21" s="484"/>
      <c r="AB21" s="484"/>
      <c r="AC21" s="485"/>
      <c r="AE21" s="155"/>
      <c r="AF21" s="155"/>
      <c r="AG21" s="155"/>
      <c r="AH21" s="155"/>
    </row>
    <row r="22" spans="1:34" ht="20.100000000000001" customHeight="1">
      <c r="A22" s="509" t="str">
        <f>IF(様式06‐2_職員配置!$J$41&gt;11,"保育教諭L","")</f>
        <v/>
      </c>
      <c r="B22" s="506"/>
      <c r="C22" s="512" t="str">
        <f>IF(A22="","",IF(SUM(様式06‐2_職員配置!$J$34:$K$40)&gt;11,"常勤","非常勤"))</f>
        <v/>
      </c>
      <c r="D22" s="482"/>
      <c r="E22" s="483"/>
      <c r="F22" s="483"/>
      <c r="G22" s="484"/>
      <c r="H22" s="484"/>
      <c r="I22" s="484"/>
      <c r="J22" s="484"/>
      <c r="K22" s="484"/>
      <c r="L22" s="484"/>
      <c r="M22" s="484"/>
      <c r="N22" s="484"/>
      <c r="O22" s="484"/>
      <c r="P22" s="484"/>
      <c r="Q22" s="484"/>
      <c r="R22" s="484"/>
      <c r="S22" s="484"/>
      <c r="T22" s="484"/>
      <c r="U22" s="484"/>
      <c r="V22" s="484"/>
      <c r="W22" s="484"/>
      <c r="X22" s="484"/>
      <c r="Y22" s="484"/>
      <c r="Z22" s="484"/>
      <c r="AA22" s="484"/>
      <c r="AB22" s="484"/>
      <c r="AC22" s="485"/>
      <c r="AE22" s="155"/>
      <c r="AF22" s="155"/>
      <c r="AG22" s="155"/>
      <c r="AH22" s="155"/>
    </row>
    <row r="23" spans="1:34" ht="20.100000000000001" customHeight="1">
      <c r="A23" s="509" t="str">
        <f>IF(様式06‐2_職員配置!$J$41&gt;12,"保育教諭M","")</f>
        <v/>
      </c>
      <c r="B23" s="506"/>
      <c r="C23" s="512" t="str">
        <f>IF(A23="","",IF(SUM(様式06‐2_職員配置!$J$34:$K$40)&gt;12,"常勤","非常勤"))</f>
        <v/>
      </c>
      <c r="D23" s="482"/>
      <c r="E23" s="483"/>
      <c r="F23" s="483"/>
      <c r="G23" s="484"/>
      <c r="H23" s="484"/>
      <c r="I23" s="484"/>
      <c r="J23" s="484"/>
      <c r="K23" s="484"/>
      <c r="L23" s="484"/>
      <c r="M23" s="484"/>
      <c r="N23" s="484"/>
      <c r="O23" s="484"/>
      <c r="P23" s="484"/>
      <c r="Q23" s="484"/>
      <c r="R23" s="484"/>
      <c r="S23" s="484"/>
      <c r="T23" s="484"/>
      <c r="U23" s="484"/>
      <c r="V23" s="484"/>
      <c r="W23" s="484"/>
      <c r="X23" s="484"/>
      <c r="Y23" s="484"/>
      <c r="Z23" s="484"/>
      <c r="AA23" s="484"/>
      <c r="AB23" s="484"/>
      <c r="AC23" s="485"/>
      <c r="AE23" s="155"/>
      <c r="AF23" s="155"/>
      <c r="AG23" s="155"/>
      <c r="AH23" s="155"/>
    </row>
    <row r="24" spans="1:34" ht="20.100000000000001" customHeight="1">
      <c r="A24" s="509" t="str">
        <f>IF(様式06‐2_職員配置!$J$41&gt;13,"保育教諭N","")</f>
        <v/>
      </c>
      <c r="B24" s="506"/>
      <c r="C24" s="512" t="str">
        <f>IF(A24="","",IF(SUM(様式06‐2_職員配置!$J$34:$K$40)&gt;13,"常勤","非常勤"))</f>
        <v/>
      </c>
      <c r="D24" s="482"/>
      <c r="E24" s="483"/>
      <c r="F24" s="483"/>
      <c r="G24" s="484"/>
      <c r="H24" s="484"/>
      <c r="I24" s="484"/>
      <c r="J24" s="484"/>
      <c r="K24" s="484"/>
      <c r="L24" s="484"/>
      <c r="M24" s="484"/>
      <c r="N24" s="484"/>
      <c r="O24" s="484"/>
      <c r="P24" s="484"/>
      <c r="Q24" s="484"/>
      <c r="R24" s="484"/>
      <c r="S24" s="484"/>
      <c r="T24" s="484"/>
      <c r="U24" s="484"/>
      <c r="V24" s="484"/>
      <c r="W24" s="484"/>
      <c r="X24" s="484"/>
      <c r="Y24" s="484"/>
      <c r="Z24" s="484"/>
      <c r="AA24" s="484"/>
      <c r="AB24" s="484"/>
      <c r="AC24" s="485"/>
      <c r="AE24" s="155"/>
      <c r="AF24" s="155"/>
      <c r="AG24" s="155"/>
      <c r="AH24" s="155"/>
    </row>
    <row r="25" spans="1:34" ht="20.100000000000001" customHeight="1">
      <c r="A25" s="509" t="str">
        <f>IF(様式06‐2_職員配置!$J$41&gt;14,"保育教諭O","")</f>
        <v/>
      </c>
      <c r="B25" s="506"/>
      <c r="C25" s="512" t="str">
        <f>IF(A25="","",IF(SUM(様式06‐2_職員配置!$J$34:$K$40)&gt;14,"常勤","非常勤"))</f>
        <v/>
      </c>
      <c r="D25" s="482"/>
      <c r="E25" s="483"/>
      <c r="F25" s="483"/>
      <c r="G25" s="484"/>
      <c r="H25" s="484"/>
      <c r="I25" s="484"/>
      <c r="J25" s="484"/>
      <c r="K25" s="484"/>
      <c r="L25" s="484"/>
      <c r="M25" s="484"/>
      <c r="N25" s="484"/>
      <c r="O25" s="484"/>
      <c r="P25" s="484"/>
      <c r="Q25" s="484"/>
      <c r="R25" s="484"/>
      <c r="S25" s="484"/>
      <c r="T25" s="484"/>
      <c r="U25" s="484"/>
      <c r="V25" s="484"/>
      <c r="W25" s="484"/>
      <c r="X25" s="484"/>
      <c r="Y25" s="484"/>
      <c r="Z25" s="484"/>
      <c r="AA25" s="484"/>
      <c r="AB25" s="484"/>
      <c r="AC25" s="485"/>
      <c r="AE25" s="155"/>
      <c r="AF25" s="155"/>
      <c r="AG25" s="155"/>
      <c r="AH25" s="155"/>
    </row>
    <row r="26" spans="1:34" ht="20.100000000000001" customHeight="1">
      <c r="A26" s="509" t="str">
        <f>IF(様式06‐2_職員配置!$J$41&gt;15,"保育教諭P","")</f>
        <v/>
      </c>
      <c r="B26" s="506"/>
      <c r="C26" s="512" t="str">
        <f>IF(A26="","",IF(SUM(様式06‐2_職員配置!$J$34:$K$40)&gt;15,"常勤","非常勤"))</f>
        <v/>
      </c>
      <c r="D26" s="482"/>
      <c r="E26" s="483"/>
      <c r="F26" s="483"/>
      <c r="G26" s="484"/>
      <c r="H26" s="484"/>
      <c r="I26" s="484"/>
      <c r="J26" s="484"/>
      <c r="K26" s="484"/>
      <c r="L26" s="484"/>
      <c r="M26" s="484"/>
      <c r="N26" s="484"/>
      <c r="O26" s="484"/>
      <c r="P26" s="484"/>
      <c r="Q26" s="484"/>
      <c r="R26" s="484"/>
      <c r="S26" s="484"/>
      <c r="T26" s="484"/>
      <c r="U26" s="484"/>
      <c r="V26" s="484"/>
      <c r="W26" s="484"/>
      <c r="X26" s="484"/>
      <c r="Y26" s="484"/>
      <c r="Z26" s="484"/>
      <c r="AA26" s="484"/>
      <c r="AB26" s="484"/>
      <c r="AC26" s="485"/>
    </row>
    <row r="27" spans="1:34" ht="20.100000000000001" customHeight="1">
      <c r="A27" s="509" t="str">
        <f>IF(様式06‐2_職員配置!$J$41&gt;16,"保育教諭Q","")</f>
        <v/>
      </c>
      <c r="B27" s="506"/>
      <c r="C27" s="512" t="str">
        <f>IF(A27="","",IF(SUM(様式06‐2_職員配置!$J$34:$K$40)&gt;16,"常勤","非常勤"))</f>
        <v/>
      </c>
      <c r="D27" s="482"/>
      <c r="E27" s="483"/>
      <c r="F27" s="483"/>
      <c r="G27" s="484"/>
      <c r="H27" s="484"/>
      <c r="I27" s="484"/>
      <c r="J27" s="484"/>
      <c r="K27" s="484"/>
      <c r="L27" s="484"/>
      <c r="M27" s="484"/>
      <c r="N27" s="484"/>
      <c r="O27" s="484"/>
      <c r="P27" s="484"/>
      <c r="Q27" s="484"/>
      <c r="R27" s="484"/>
      <c r="S27" s="484"/>
      <c r="T27" s="484"/>
      <c r="U27" s="484"/>
      <c r="V27" s="484"/>
      <c r="W27" s="484"/>
      <c r="X27" s="484"/>
      <c r="Y27" s="484"/>
      <c r="Z27" s="484"/>
      <c r="AA27" s="484"/>
      <c r="AB27" s="484"/>
      <c r="AC27" s="485"/>
    </row>
    <row r="28" spans="1:34" ht="20.100000000000001" customHeight="1">
      <c r="A28" s="509" t="str">
        <f>IF(様式06‐2_職員配置!$J$41&gt;17,"保育教諭R","")</f>
        <v/>
      </c>
      <c r="B28" s="506"/>
      <c r="C28" s="512" t="str">
        <f>IF(A28="","",IF(SUM(様式06‐2_職員配置!$J$34:$K$40)&gt;17,"常勤","非常勤"))</f>
        <v/>
      </c>
      <c r="D28" s="482"/>
      <c r="E28" s="483"/>
      <c r="F28" s="483"/>
      <c r="G28" s="484"/>
      <c r="H28" s="484"/>
      <c r="I28" s="484"/>
      <c r="J28" s="484"/>
      <c r="K28" s="484"/>
      <c r="L28" s="484"/>
      <c r="M28" s="484"/>
      <c r="N28" s="484"/>
      <c r="O28" s="484"/>
      <c r="P28" s="484"/>
      <c r="Q28" s="484"/>
      <c r="R28" s="484"/>
      <c r="S28" s="484"/>
      <c r="T28" s="484"/>
      <c r="U28" s="484"/>
      <c r="V28" s="484"/>
      <c r="W28" s="484"/>
      <c r="X28" s="484"/>
      <c r="Y28" s="484"/>
      <c r="Z28" s="484"/>
      <c r="AA28" s="484"/>
      <c r="AB28" s="484"/>
      <c r="AC28" s="485"/>
    </row>
    <row r="29" spans="1:34" ht="20.100000000000001" customHeight="1">
      <c r="A29" s="509" t="str">
        <f>IF(様式06‐2_職員配置!$J$41&gt;18,"保育教諭S","")</f>
        <v/>
      </c>
      <c r="B29" s="506"/>
      <c r="C29" s="512" t="str">
        <f>IF(A29="","",IF(SUM(様式06‐2_職員配置!$J$34:$K$40)&gt;18,"常勤","非常勤"))</f>
        <v/>
      </c>
      <c r="D29" s="482"/>
      <c r="E29" s="483"/>
      <c r="F29" s="483"/>
      <c r="G29" s="484"/>
      <c r="H29" s="484"/>
      <c r="I29" s="484"/>
      <c r="J29" s="484"/>
      <c r="K29" s="484"/>
      <c r="L29" s="484"/>
      <c r="M29" s="484"/>
      <c r="N29" s="484"/>
      <c r="O29" s="484"/>
      <c r="P29" s="484"/>
      <c r="Q29" s="484"/>
      <c r="R29" s="484"/>
      <c r="S29" s="484"/>
      <c r="T29" s="484"/>
      <c r="U29" s="484"/>
      <c r="V29" s="484"/>
      <c r="W29" s="484"/>
      <c r="X29" s="484"/>
      <c r="Y29" s="484"/>
      <c r="Z29" s="484"/>
      <c r="AA29" s="484"/>
      <c r="AB29" s="484"/>
      <c r="AC29" s="485"/>
    </row>
    <row r="30" spans="1:34" ht="20.100000000000001" customHeight="1">
      <c r="A30" s="509" t="str">
        <f>IF(様式06‐2_職員配置!$J$41&gt;19,"保育教諭T","")</f>
        <v/>
      </c>
      <c r="B30" s="506"/>
      <c r="C30" s="512" t="str">
        <f>IF(A30="","",IF(SUM(様式06‐2_職員配置!$J$34:$K$40)&gt;19,"常勤","非常勤"))</f>
        <v/>
      </c>
      <c r="D30" s="482"/>
      <c r="E30" s="483"/>
      <c r="F30" s="483"/>
      <c r="G30" s="484"/>
      <c r="H30" s="484"/>
      <c r="I30" s="484"/>
      <c r="J30" s="484"/>
      <c r="K30" s="484"/>
      <c r="L30" s="484"/>
      <c r="M30" s="484"/>
      <c r="N30" s="484"/>
      <c r="O30" s="484"/>
      <c r="P30" s="484"/>
      <c r="Q30" s="484"/>
      <c r="R30" s="484"/>
      <c r="S30" s="484"/>
      <c r="T30" s="484"/>
      <c r="U30" s="484"/>
      <c r="V30" s="484"/>
      <c r="W30" s="484"/>
      <c r="X30" s="484"/>
      <c r="Y30" s="484"/>
      <c r="Z30" s="484"/>
      <c r="AA30" s="484"/>
      <c r="AB30" s="484"/>
      <c r="AC30" s="485"/>
    </row>
    <row r="31" spans="1:34" ht="20.100000000000001" customHeight="1">
      <c r="A31" s="509" t="str">
        <f>IF(様式06‐2_職員配置!$J$41&gt;20,"保育教諭U","")</f>
        <v/>
      </c>
      <c r="B31" s="506"/>
      <c r="C31" s="512" t="str">
        <f>IF(A31="","",IF(SUM(様式06‐2_職員配置!$J$34:$K$40)&gt;20,"常勤","非常勤"))</f>
        <v/>
      </c>
      <c r="D31" s="482"/>
      <c r="E31" s="483"/>
      <c r="F31" s="483"/>
      <c r="G31" s="484"/>
      <c r="H31" s="484"/>
      <c r="I31" s="484"/>
      <c r="J31" s="484"/>
      <c r="K31" s="484"/>
      <c r="L31" s="484"/>
      <c r="M31" s="484"/>
      <c r="N31" s="484"/>
      <c r="O31" s="484"/>
      <c r="P31" s="484"/>
      <c r="Q31" s="484"/>
      <c r="R31" s="484"/>
      <c r="S31" s="484"/>
      <c r="T31" s="484"/>
      <c r="U31" s="484"/>
      <c r="V31" s="484"/>
      <c r="W31" s="484"/>
      <c r="X31" s="484"/>
      <c r="Y31" s="484"/>
      <c r="Z31" s="484"/>
      <c r="AA31" s="484"/>
      <c r="AB31" s="484"/>
      <c r="AC31" s="485"/>
    </row>
    <row r="32" spans="1:34" ht="20.100000000000001" customHeight="1">
      <c r="A32" s="510" t="str">
        <f>IF(様式06‐2_職員配置!$J$41&gt;21,"保育教諭V","")</f>
        <v/>
      </c>
      <c r="B32" s="507"/>
      <c r="C32" s="512" t="str">
        <f>IF(A32="","",IF(SUM(様式06‐2_職員配置!$J$34:$K$40)&gt;21,"常勤","非常勤"))</f>
        <v/>
      </c>
      <c r="D32" s="482"/>
      <c r="E32" s="483"/>
      <c r="F32" s="483"/>
      <c r="G32" s="484"/>
      <c r="H32" s="484"/>
      <c r="I32" s="484"/>
      <c r="J32" s="484"/>
      <c r="K32" s="484"/>
      <c r="L32" s="484"/>
      <c r="M32" s="484"/>
      <c r="N32" s="484"/>
      <c r="O32" s="484"/>
      <c r="P32" s="484"/>
      <c r="Q32" s="484"/>
      <c r="R32" s="484"/>
      <c r="S32" s="484"/>
      <c r="T32" s="484"/>
      <c r="U32" s="484"/>
      <c r="V32" s="484"/>
      <c r="W32" s="484"/>
      <c r="X32" s="484"/>
      <c r="Y32" s="484"/>
      <c r="Z32" s="484"/>
      <c r="AA32" s="484"/>
      <c r="AB32" s="484"/>
      <c r="AC32" s="485"/>
    </row>
    <row r="33" spans="1:34" ht="20.100000000000001" customHeight="1">
      <c r="A33" s="509" t="str">
        <f>IF(様式06‐2_職員配置!$J$41&gt;22,"保育教諭W","")</f>
        <v/>
      </c>
      <c r="B33" s="506"/>
      <c r="C33" s="512" t="str">
        <f>IF(A33="","",IF(SUM(様式06‐2_職員配置!$J$34:$K$40)&gt;22,"常勤","非常勤"))</f>
        <v/>
      </c>
      <c r="D33" s="482"/>
      <c r="E33" s="483"/>
      <c r="F33" s="483"/>
      <c r="G33" s="484"/>
      <c r="H33" s="484"/>
      <c r="I33" s="484"/>
      <c r="J33" s="484"/>
      <c r="K33" s="484"/>
      <c r="L33" s="484"/>
      <c r="M33" s="484"/>
      <c r="N33" s="484"/>
      <c r="O33" s="484"/>
      <c r="P33" s="484"/>
      <c r="Q33" s="484"/>
      <c r="R33" s="484"/>
      <c r="S33" s="484"/>
      <c r="T33" s="484"/>
      <c r="U33" s="484"/>
      <c r="V33" s="484"/>
      <c r="W33" s="484"/>
      <c r="X33" s="484"/>
      <c r="Y33" s="484"/>
      <c r="Z33" s="484"/>
      <c r="AA33" s="484"/>
      <c r="AB33" s="484"/>
      <c r="AC33" s="485"/>
    </row>
    <row r="34" spans="1:34" ht="20.100000000000001" customHeight="1">
      <c r="A34" s="509" t="str">
        <f>IF(様式06‐2_職員配置!$J$41&gt;23,"保育教諭X","")</f>
        <v/>
      </c>
      <c r="B34" s="506"/>
      <c r="C34" s="512" t="str">
        <f>IF(A34="","",IF(SUM(様式06‐2_職員配置!$J$34:$K$40)&gt;23,"常勤","非常勤"))</f>
        <v/>
      </c>
      <c r="D34" s="482"/>
      <c r="E34" s="483"/>
      <c r="F34" s="483"/>
      <c r="G34" s="484"/>
      <c r="H34" s="484"/>
      <c r="I34" s="484"/>
      <c r="J34" s="484"/>
      <c r="K34" s="484"/>
      <c r="L34" s="484"/>
      <c r="M34" s="484"/>
      <c r="N34" s="484"/>
      <c r="O34" s="484"/>
      <c r="P34" s="484"/>
      <c r="Q34" s="484"/>
      <c r="R34" s="484"/>
      <c r="S34" s="484"/>
      <c r="T34" s="484"/>
      <c r="U34" s="484"/>
      <c r="V34" s="484"/>
      <c r="W34" s="484"/>
      <c r="X34" s="484"/>
      <c r="Y34" s="484"/>
      <c r="Z34" s="484"/>
      <c r="AA34" s="484"/>
      <c r="AB34" s="484"/>
      <c r="AC34" s="485"/>
    </row>
    <row r="35" spans="1:34" ht="20.100000000000001" customHeight="1">
      <c r="A35" s="509" t="str">
        <f>IF(様式06‐2_職員配置!$J$41&gt;24,"保育教諭Y","")</f>
        <v/>
      </c>
      <c r="B35" s="506"/>
      <c r="C35" s="512" t="str">
        <f>IF(A35="","",IF(SUM(様式06‐2_職員配置!$J$34:$K$40)&gt;24,"常勤","非常勤"))</f>
        <v/>
      </c>
      <c r="D35" s="482"/>
      <c r="E35" s="483"/>
      <c r="F35" s="483"/>
      <c r="G35" s="484"/>
      <c r="H35" s="484"/>
      <c r="I35" s="484"/>
      <c r="J35" s="484"/>
      <c r="K35" s="484"/>
      <c r="L35" s="484"/>
      <c r="M35" s="484"/>
      <c r="N35" s="484"/>
      <c r="O35" s="484"/>
      <c r="P35" s="484"/>
      <c r="Q35" s="484"/>
      <c r="R35" s="484"/>
      <c r="S35" s="484"/>
      <c r="T35" s="484"/>
      <c r="U35" s="484"/>
      <c r="V35" s="484"/>
      <c r="W35" s="484"/>
      <c r="X35" s="484"/>
      <c r="Y35" s="484"/>
      <c r="Z35" s="484"/>
      <c r="AA35" s="484"/>
      <c r="AB35" s="484"/>
      <c r="AC35" s="485"/>
    </row>
    <row r="36" spans="1:34" ht="20.100000000000001" customHeight="1">
      <c r="A36" s="510" t="str">
        <f>IF(様式06‐2_職員配置!$J$41&gt;25,"保育教諭Z","")</f>
        <v/>
      </c>
      <c r="B36" s="507"/>
      <c r="C36" s="513" t="str">
        <f>IF(A36="","",IF(SUM(様式06‐2_職員配置!$J$34:$K$40)&gt;25,"常勤","非常勤"))</f>
        <v/>
      </c>
      <c r="D36" s="482"/>
      <c r="E36" s="483"/>
      <c r="F36" s="483"/>
      <c r="G36" s="484"/>
      <c r="H36" s="484"/>
      <c r="I36" s="484"/>
      <c r="J36" s="484"/>
      <c r="K36" s="484"/>
      <c r="L36" s="484"/>
      <c r="M36" s="484"/>
      <c r="N36" s="484"/>
      <c r="O36" s="484"/>
      <c r="P36" s="484"/>
      <c r="Q36" s="484"/>
      <c r="R36" s="484"/>
      <c r="S36" s="484"/>
      <c r="T36" s="484"/>
      <c r="U36" s="484"/>
      <c r="V36" s="484"/>
      <c r="W36" s="484"/>
      <c r="X36" s="484"/>
      <c r="Y36" s="484"/>
      <c r="Z36" s="484"/>
      <c r="AA36" s="484"/>
      <c r="AB36" s="484"/>
      <c r="AC36" s="485"/>
    </row>
    <row r="37" spans="1:34" ht="20.100000000000001" customHeight="1">
      <c r="A37" s="510" t="str">
        <f>IF(様式06‐2_職員配置!$J$41&gt;26,"保育教諭a","")</f>
        <v/>
      </c>
      <c r="B37" s="507"/>
      <c r="C37" s="513" t="str">
        <f>IF(A37="","",IF(SUM(様式06‐2_職員配置!$J$34:$K$40)&gt;26,"常勤","非常勤"))</f>
        <v/>
      </c>
      <c r="D37" s="482"/>
      <c r="E37" s="483"/>
      <c r="F37" s="483"/>
      <c r="G37" s="484"/>
      <c r="H37" s="484"/>
      <c r="I37" s="484"/>
      <c r="J37" s="484"/>
      <c r="K37" s="484"/>
      <c r="L37" s="484"/>
      <c r="M37" s="484"/>
      <c r="N37" s="484"/>
      <c r="O37" s="484"/>
      <c r="P37" s="484"/>
      <c r="Q37" s="484"/>
      <c r="R37" s="484"/>
      <c r="S37" s="484"/>
      <c r="T37" s="484"/>
      <c r="U37" s="484"/>
      <c r="V37" s="484"/>
      <c r="W37" s="484"/>
      <c r="X37" s="484"/>
      <c r="Y37" s="484"/>
      <c r="Z37" s="484"/>
      <c r="AA37" s="484"/>
      <c r="AB37" s="484"/>
      <c r="AC37" s="485"/>
    </row>
    <row r="38" spans="1:34" ht="20.100000000000001" customHeight="1">
      <c r="A38" s="510" t="str">
        <f>IF(様式06‐2_職員配置!$J$41&gt;27,"保育教諭b","")</f>
        <v/>
      </c>
      <c r="B38" s="507"/>
      <c r="C38" s="513" t="str">
        <f>IF(A38="","",IF(SUM(様式06‐2_職員配置!$J$34:$K$40)&gt;27,"常勤","非常勤"))</f>
        <v/>
      </c>
      <c r="D38" s="482"/>
      <c r="E38" s="483"/>
      <c r="F38" s="483"/>
      <c r="G38" s="484"/>
      <c r="H38" s="484"/>
      <c r="I38" s="484"/>
      <c r="J38" s="484"/>
      <c r="K38" s="484"/>
      <c r="L38" s="484"/>
      <c r="M38" s="484"/>
      <c r="N38" s="484"/>
      <c r="O38" s="484"/>
      <c r="P38" s="484"/>
      <c r="Q38" s="484"/>
      <c r="R38" s="484"/>
      <c r="S38" s="484"/>
      <c r="T38" s="484"/>
      <c r="U38" s="484"/>
      <c r="V38" s="484"/>
      <c r="W38" s="484"/>
      <c r="X38" s="484"/>
      <c r="Y38" s="484"/>
      <c r="Z38" s="484"/>
      <c r="AA38" s="484"/>
      <c r="AB38" s="484"/>
      <c r="AC38" s="485"/>
    </row>
    <row r="39" spans="1:34" ht="20.100000000000001" customHeight="1">
      <c r="A39" s="510" t="str">
        <f>IF(様式06‐2_職員配置!$J$41&gt;28,"保育教諭c","")</f>
        <v/>
      </c>
      <c r="B39" s="507"/>
      <c r="C39" s="513" t="str">
        <f>IF(A39="","",IF(SUM(様式06‐2_職員配置!$J$34:$K$40)&gt;28,"常勤","非常勤"))</f>
        <v/>
      </c>
      <c r="D39" s="482"/>
      <c r="E39" s="483"/>
      <c r="F39" s="483"/>
      <c r="G39" s="484"/>
      <c r="H39" s="484"/>
      <c r="I39" s="484"/>
      <c r="J39" s="484"/>
      <c r="K39" s="484"/>
      <c r="L39" s="484"/>
      <c r="M39" s="484"/>
      <c r="N39" s="484"/>
      <c r="O39" s="484"/>
      <c r="P39" s="484"/>
      <c r="Q39" s="484"/>
      <c r="R39" s="484"/>
      <c r="S39" s="484"/>
      <c r="T39" s="484"/>
      <c r="U39" s="484"/>
      <c r="V39" s="484"/>
      <c r="W39" s="484"/>
      <c r="X39" s="484"/>
      <c r="Y39" s="484"/>
      <c r="Z39" s="484"/>
      <c r="AA39" s="484"/>
      <c r="AB39" s="484"/>
      <c r="AC39" s="485"/>
    </row>
    <row r="40" spans="1:34" ht="20.100000000000001" customHeight="1" thickBot="1">
      <c r="A40" s="511" t="str">
        <f>IF(様式06‐2_職員配置!$J$41&gt;29,"保育教諭d","")</f>
        <v/>
      </c>
      <c r="B40" s="508"/>
      <c r="C40" s="514" t="str">
        <f>IF(A40="","",IF(SUM(様式06‐2_職員配置!$J$34:$K$40)&gt;29,"常勤","非常勤"))</f>
        <v/>
      </c>
      <c r="D40" s="486"/>
      <c r="E40" s="487"/>
      <c r="F40" s="487"/>
      <c r="G40" s="488"/>
      <c r="H40" s="488"/>
      <c r="I40" s="488"/>
      <c r="J40" s="488"/>
      <c r="K40" s="488"/>
      <c r="L40" s="488"/>
      <c r="M40" s="488"/>
      <c r="N40" s="488"/>
      <c r="O40" s="488"/>
      <c r="P40" s="488"/>
      <c r="Q40" s="488"/>
      <c r="R40" s="488"/>
      <c r="S40" s="488"/>
      <c r="T40" s="488"/>
      <c r="U40" s="488"/>
      <c r="V40" s="488"/>
      <c r="W40" s="488"/>
      <c r="X40" s="488"/>
      <c r="Y40" s="488"/>
      <c r="Z40" s="488"/>
      <c r="AA40" s="488"/>
      <c r="AB40" s="488"/>
      <c r="AC40" s="489"/>
    </row>
    <row r="41" spans="1:34" s="99" customFormat="1" ht="20.100000000000001" customHeight="1" thickBot="1">
      <c r="A41" s="96"/>
      <c r="B41" s="134" t="s">
        <v>37</v>
      </c>
      <c r="C41" s="115" t="s">
        <v>592</v>
      </c>
      <c r="D41" s="490"/>
      <c r="E41" s="491"/>
      <c r="F41" s="491"/>
      <c r="G41" s="492"/>
      <c r="H41" s="492"/>
      <c r="I41" s="492"/>
      <c r="J41" s="492"/>
      <c r="K41" s="492"/>
      <c r="L41" s="492"/>
      <c r="M41" s="492"/>
      <c r="N41" s="492"/>
      <c r="O41" s="492"/>
      <c r="P41" s="492"/>
      <c r="Q41" s="492"/>
      <c r="R41" s="492"/>
      <c r="S41" s="492"/>
      <c r="T41" s="492"/>
      <c r="U41" s="492"/>
      <c r="V41" s="492"/>
      <c r="W41" s="492"/>
      <c r="X41" s="492"/>
      <c r="Y41" s="492"/>
      <c r="Z41" s="492"/>
      <c r="AA41" s="492"/>
      <c r="AB41" s="492"/>
      <c r="AC41" s="493"/>
    </row>
    <row r="42" spans="1:34" ht="20.100000000000001" customHeight="1">
      <c r="A42" s="147" t="s">
        <v>593</v>
      </c>
      <c r="B42" s="457">
        <f>様式04‐2_開園日・開園時間・定員区分!$C$22</f>
        <v>0</v>
      </c>
      <c r="C42" s="458">
        <f>ROUNDUP(B42/3,0)</f>
        <v>0</v>
      </c>
      <c r="D42" s="494"/>
      <c r="E42" s="495"/>
      <c r="F42" s="495"/>
      <c r="G42" s="496"/>
      <c r="H42" s="496"/>
      <c r="I42" s="496"/>
      <c r="J42" s="496"/>
      <c r="K42" s="496"/>
      <c r="L42" s="496"/>
      <c r="M42" s="496"/>
      <c r="N42" s="496"/>
      <c r="O42" s="496"/>
      <c r="P42" s="496"/>
      <c r="Q42" s="496"/>
      <c r="R42" s="496"/>
      <c r="S42" s="496"/>
      <c r="T42" s="496"/>
      <c r="U42" s="496"/>
      <c r="V42" s="496"/>
      <c r="W42" s="496"/>
      <c r="X42" s="496"/>
      <c r="Y42" s="496"/>
      <c r="Z42" s="496"/>
      <c r="AA42" s="496"/>
      <c r="AB42" s="496"/>
      <c r="AC42" s="497"/>
    </row>
    <row r="43" spans="1:34" ht="20.100000000000001" customHeight="1">
      <c r="A43" s="148" t="s">
        <v>594</v>
      </c>
      <c r="B43" s="459">
        <f>様式04‐2_開園日・開園時間・定員区分!$D$22</f>
        <v>0</v>
      </c>
      <c r="C43" s="460">
        <f>ROUNDUP(B43/5,0)</f>
        <v>0</v>
      </c>
      <c r="D43" s="498"/>
      <c r="E43" s="499"/>
      <c r="F43" s="499"/>
      <c r="G43" s="500"/>
      <c r="H43" s="500"/>
      <c r="I43" s="500"/>
      <c r="J43" s="500"/>
      <c r="K43" s="500"/>
      <c r="L43" s="500"/>
      <c r="M43" s="500"/>
      <c r="N43" s="500"/>
      <c r="O43" s="500"/>
      <c r="P43" s="500"/>
      <c r="Q43" s="500"/>
      <c r="R43" s="500"/>
      <c r="S43" s="500"/>
      <c r="T43" s="500"/>
      <c r="U43" s="500"/>
      <c r="V43" s="500"/>
      <c r="W43" s="500"/>
      <c r="X43" s="500"/>
      <c r="Y43" s="500"/>
      <c r="Z43" s="500"/>
      <c r="AA43" s="500"/>
      <c r="AB43" s="500"/>
      <c r="AC43" s="501"/>
    </row>
    <row r="44" spans="1:34" ht="20.100000000000001" customHeight="1">
      <c r="A44" s="148" t="s">
        <v>595</v>
      </c>
      <c r="B44" s="459">
        <f>様式04‐2_開園日・開園時間・定員区分!$E$22</f>
        <v>0</v>
      </c>
      <c r="C44" s="460">
        <f>ROUNDUP(B44/5,0)</f>
        <v>0</v>
      </c>
      <c r="D44" s="498"/>
      <c r="E44" s="499"/>
      <c r="F44" s="499"/>
      <c r="G44" s="500"/>
      <c r="H44" s="500"/>
      <c r="I44" s="500"/>
      <c r="J44" s="500"/>
      <c r="K44" s="500"/>
      <c r="L44" s="500"/>
      <c r="M44" s="500"/>
      <c r="N44" s="500"/>
      <c r="O44" s="500"/>
      <c r="P44" s="500"/>
      <c r="Q44" s="500"/>
      <c r="R44" s="500"/>
      <c r="S44" s="500"/>
      <c r="T44" s="500"/>
      <c r="U44" s="500"/>
      <c r="V44" s="500"/>
      <c r="W44" s="500"/>
      <c r="X44" s="500"/>
      <c r="Y44" s="500"/>
      <c r="Z44" s="500"/>
      <c r="AA44" s="500"/>
      <c r="AB44" s="500"/>
      <c r="AC44" s="501"/>
    </row>
    <row r="45" spans="1:34" ht="20.100000000000001" customHeight="1">
      <c r="A45" s="135" t="s">
        <v>596</v>
      </c>
      <c r="B45" s="459">
        <f>様式04‐2_開園日・開園時間・定員区分!$F$22</f>
        <v>0</v>
      </c>
      <c r="C45" s="460">
        <f>ROUNDUP(B45/15,0)</f>
        <v>0</v>
      </c>
      <c r="D45" s="498"/>
      <c r="E45" s="499"/>
      <c r="F45" s="499"/>
      <c r="G45" s="500"/>
      <c r="H45" s="500"/>
      <c r="I45" s="500"/>
      <c r="J45" s="500"/>
      <c r="K45" s="500"/>
      <c r="L45" s="500"/>
      <c r="M45" s="500"/>
      <c r="N45" s="500"/>
      <c r="O45" s="500"/>
      <c r="P45" s="500"/>
      <c r="Q45" s="500"/>
      <c r="R45" s="500"/>
      <c r="S45" s="500"/>
      <c r="T45" s="500"/>
      <c r="U45" s="500"/>
      <c r="V45" s="500"/>
      <c r="W45" s="500"/>
      <c r="X45" s="500"/>
      <c r="Y45" s="500"/>
      <c r="Z45" s="500"/>
      <c r="AA45" s="500"/>
      <c r="AB45" s="500"/>
      <c r="AC45" s="501"/>
    </row>
    <row r="46" spans="1:34" ht="20.100000000000001" customHeight="1">
      <c r="A46" s="96" t="s">
        <v>597</v>
      </c>
      <c r="B46" s="459">
        <f>様式04‐2_開園日・開園時間・定員区分!$G$22</f>
        <v>0</v>
      </c>
      <c r="C46" s="460">
        <f>ROUNDUP(B46/20,0)</f>
        <v>0</v>
      </c>
      <c r="D46" s="498"/>
      <c r="E46" s="499"/>
      <c r="F46" s="499"/>
      <c r="G46" s="500"/>
      <c r="H46" s="500"/>
      <c r="I46" s="500"/>
      <c r="J46" s="500"/>
      <c r="K46" s="500"/>
      <c r="L46" s="500"/>
      <c r="M46" s="500"/>
      <c r="N46" s="500"/>
      <c r="O46" s="500"/>
      <c r="P46" s="500"/>
      <c r="Q46" s="500"/>
      <c r="R46" s="500"/>
      <c r="S46" s="500"/>
      <c r="T46" s="500"/>
      <c r="U46" s="500"/>
      <c r="V46" s="500"/>
      <c r="W46" s="500"/>
      <c r="X46" s="500"/>
      <c r="Y46" s="500"/>
      <c r="Z46" s="500"/>
      <c r="AA46" s="500"/>
      <c r="AB46" s="500"/>
      <c r="AC46" s="501"/>
    </row>
    <row r="47" spans="1:34" ht="20.100000000000001" customHeight="1" thickBot="1">
      <c r="A47" s="144" t="s">
        <v>598</v>
      </c>
      <c r="B47" s="461">
        <f>様式04‐2_開園日・開園時間・定員区分!$H$22</f>
        <v>0</v>
      </c>
      <c r="C47" s="460">
        <f>ROUNDUP(B47/20,0)</f>
        <v>0</v>
      </c>
      <c r="D47" s="502"/>
      <c r="E47" s="503"/>
      <c r="F47" s="503"/>
      <c r="G47" s="504"/>
      <c r="H47" s="504"/>
      <c r="I47" s="504"/>
      <c r="J47" s="504"/>
      <c r="K47" s="504"/>
      <c r="L47" s="504"/>
      <c r="M47" s="504"/>
      <c r="N47" s="504"/>
      <c r="O47" s="504"/>
      <c r="P47" s="504"/>
      <c r="Q47" s="504"/>
      <c r="R47" s="504"/>
      <c r="S47" s="504"/>
      <c r="T47" s="504"/>
      <c r="U47" s="504"/>
      <c r="V47" s="504"/>
      <c r="W47" s="504"/>
      <c r="X47" s="504"/>
      <c r="Y47" s="504"/>
      <c r="Z47" s="504"/>
      <c r="AA47" s="504"/>
      <c r="AB47" s="504"/>
      <c r="AC47" s="505"/>
      <c r="AE47" s="1831" t="s">
        <v>725</v>
      </c>
      <c r="AF47" s="1832"/>
      <c r="AG47" s="1832"/>
      <c r="AH47" s="1833"/>
    </row>
    <row r="48" spans="1:34" ht="19.5" customHeight="1">
      <c r="A48" s="1834" t="s">
        <v>592</v>
      </c>
      <c r="B48" s="1835"/>
      <c r="C48" s="1836"/>
      <c r="D48" s="142"/>
      <c r="E48" s="454">
        <f>ROUNDUP(E42/3,0)+ROUNDUP(E43/5,0)+ROUNDUP(E44/5,0)+ROUNDUP(E45/15,0)+ROUNDUP(E46/20,0)+ROUNDUP(E47/20,0)</f>
        <v>0</v>
      </c>
      <c r="F48" s="454">
        <f t="shared" ref="F48:AB48" si="0">ROUNDUP(F42/3,0)+ROUNDUP(F43/5,0)+ROUNDUP(F44/5,0)+ROUNDUP(F45/15,0)+ROUNDUP(F46/20,0)+ROUNDUP(F47/20,0)</f>
        <v>0</v>
      </c>
      <c r="G48" s="454">
        <f t="shared" si="0"/>
        <v>0</v>
      </c>
      <c r="H48" s="454">
        <f t="shared" si="0"/>
        <v>0</v>
      </c>
      <c r="I48" s="454">
        <f t="shared" si="0"/>
        <v>0</v>
      </c>
      <c r="J48" s="454">
        <f t="shared" si="0"/>
        <v>0</v>
      </c>
      <c r="K48" s="454">
        <f t="shared" si="0"/>
        <v>0</v>
      </c>
      <c r="L48" s="454">
        <f t="shared" si="0"/>
        <v>0</v>
      </c>
      <c r="M48" s="454">
        <f t="shared" si="0"/>
        <v>0</v>
      </c>
      <c r="N48" s="454">
        <f t="shared" si="0"/>
        <v>0</v>
      </c>
      <c r="O48" s="454">
        <f t="shared" si="0"/>
        <v>0</v>
      </c>
      <c r="P48" s="454">
        <f t="shared" si="0"/>
        <v>0</v>
      </c>
      <c r="Q48" s="454">
        <f t="shared" si="0"/>
        <v>0</v>
      </c>
      <c r="R48" s="454">
        <f t="shared" si="0"/>
        <v>0</v>
      </c>
      <c r="S48" s="454">
        <f t="shared" si="0"/>
        <v>0</v>
      </c>
      <c r="T48" s="454">
        <f t="shared" si="0"/>
        <v>0</v>
      </c>
      <c r="U48" s="454">
        <f t="shared" si="0"/>
        <v>0</v>
      </c>
      <c r="V48" s="454">
        <f t="shared" si="0"/>
        <v>0</v>
      </c>
      <c r="W48" s="454">
        <f t="shared" si="0"/>
        <v>0</v>
      </c>
      <c r="X48" s="454">
        <f t="shared" si="0"/>
        <v>0</v>
      </c>
      <c r="Y48" s="454">
        <f t="shared" si="0"/>
        <v>0</v>
      </c>
      <c r="Z48" s="454">
        <f t="shared" si="0"/>
        <v>0</v>
      </c>
      <c r="AA48" s="454">
        <f t="shared" si="0"/>
        <v>0</v>
      </c>
      <c r="AB48" s="454">
        <f t="shared" si="0"/>
        <v>0</v>
      </c>
      <c r="AC48" s="462"/>
      <c r="AE48" s="1837" t="s">
        <v>723</v>
      </c>
      <c r="AF48" s="1838"/>
      <c r="AG48" s="432" t="s">
        <v>724</v>
      </c>
      <c r="AH48" s="159" t="s">
        <v>600</v>
      </c>
    </row>
    <row r="49" spans="1:34" ht="20.100000000000001" customHeight="1" thickBot="1">
      <c r="A49" s="1839" t="s">
        <v>599</v>
      </c>
      <c r="B49" s="1840"/>
      <c r="C49" s="1841"/>
      <c r="D49" s="143"/>
      <c r="E49" s="455">
        <f>COUNTA(E11:E40)</f>
        <v>0</v>
      </c>
      <c r="F49" s="455">
        <f>COUNTA(F11:F40)</f>
        <v>0</v>
      </c>
      <c r="G49" s="455">
        <f t="shared" ref="G49:AA49" si="1">COUNTA(G11:G40)</f>
        <v>0</v>
      </c>
      <c r="H49" s="455">
        <f t="shared" si="1"/>
        <v>0</v>
      </c>
      <c r="I49" s="455">
        <f t="shared" si="1"/>
        <v>0</v>
      </c>
      <c r="J49" s="455">
        <f t="shared" si="1"/>
        <v>0</v>
      </c>
      <c r="K49" s="455">
        <f t="shared" si="1"/>
        <v>0</v>
      </c>
      <c r="L49" s="455">
        <f t="shared" si="1"/>
        <v>0</v>
      </c>
      <c r="M49" s="455">
        <f t="shared" si="1"/>
        <v>0</v>
      </c>
      <c r="N49" s="455">
        <f t="shared" si="1"/>
        <v>0</v>
      </c>
      <c r="O49" s="455">
        <f t="shared" si="1"/>
        <v>0</v>
      </c>
      <c r="P49" s="455">
        <f t="shared" si="1"/>
        <v>0</v>
      </c>
      <c r="Q49" s="455">
        <f t="shared" si="1"/>
        <v>0</v>
      </c>
      <c r="R49" s="455">
        <f t="shared" si="1"/>
        <v>0</v>
      </c>
      <c r="S49" s="455">
        <f t="shared" si="1"/>
        <v>0</v>
      </c>
      <c r="T49" s="455">
        <f t="shared" si="1"/>
        <v>0</v>
      </c>
      <c r="U49" s="455">
        <f t="shared" si="1"/>
        <v>0</v>
      </c>
      <c r="V49" s="455">
        <f t="shared" si="1"/>
        <v>0</v>
      </c>
      <c r="W49" s="455">
        <f t="shared" si="1"/>
        <v>0</v>
      </c>
      <c r="X49" s="455">
        <f t="shared" si="1"/>
        <v>0</v>
      </c>
      <c r="Y49" s="455">
        <f t="shared" si="1"/>
        <v>0</v>
      </c>
      <c r="Z49" s="455">
        <f t="shared" si="1"/>
        <v>0</v>
      </c>
      <c r="AA49" s="455">
        <f t="shared" si="1"/>
        <v>0</v>
      </c>
      <c r="AB49" s="455">
        <f>COUNTA(AB11:AB40)</f>
        <v>0</v>
      </c>
      <c r="AC49" s="463"/>
      <c r="AE49" s="160">
        <v>3</v>
      </c>
      <c r="AF49" s="155">
        <f>COUNTIF(D11:D40,3)</f>
        <v>0</v>
      </c>
      <c r="AG49" s="155">
        <f>様式04‐2_開園日・開園時間・定員区分!$F$23</f>
        <v>0</v>
      </c>
      <c r="AH49" s="161">
        <f>IF(AF49&gt;=AG49,0,1)</f>
        <v>0</v>
      </c>
    </row>
    <row r="50" spans="1:34" ht="20.100000000000001" customHeight="1" thickBot="1">
      <c r="A50" s="1842" t="s">
        <v>600</v>
      </c>
      <c r="B50" s="1843"/>
      <c r="C50" s="1843"/>
      <c r="D50" s="157"/>
      <c r="E50" s="456" t="str">
        <f t="shared" ref="E50:AB50" si="2">IF(E48&lt;=E49,"○","×")</f>
        <v>○</v>
      </c>
      <c r="F50" s="456" t="str">
        <f t="shared" si="2"/>
        <v>○</v>
      </c>
      <c r="G50" s="456" t="str">
        <f t="shared" si="2"/>
        <v>○</v>
      </c>
      <c r="H50" s="456" t="str">
        <f t="shared" si="2"/>
        <v>○</v>
      </c>
      <c r="I50" s="456" t="str">
        <f t="shared" si="2"/>
        <v>○</v>
      </c>
      <c r="J50" s="456" t="str">
        <f t="shared" si="2"/>
        <v>○</v>
      </c>
      <c r="K50" s="456" t="str">
        <f t="shared" si="2"/>
        <v>○</v>
      </c>
      <c r="L50" s="456" t="str">
        <f t="shared" si="2"/>
        <v>○</v>
      </c>
      <c r="M50" s="456" t="str">
        <f t="shared" si="2"/>
        <v>○</v>
      </c>
      <c r="N50" s="456" t="str">
        <f t="shared" si="2"/>
        <v>○</v>
      </c>
      <c r="O50" s="456" t="str">
        <f t="shared" si="2"/>
        <v>○</v>
      </c>
      <c r="P50" s="456" t="str">
        <f t="shared" si="2"/>
        <v>○</v>
      </c>
      <c r="Q50" s="456" t="str">
        <f t="shared" si="2"/>
        <v>○</v>
      </c>
      <c r="R50" s="456" t="str">
        <f t="shared" si="2"/>
        <v>○</v>
      </c>
      <c r="S50" s="456" t="str">
        <f t="shared" si="2"/>
        <v>○</v>
      </c>
      <c r="T50" s="456" t="str">
        <f t="shared" si="2"/>
        <v>○</v>
      </c>
      <c r="U50" s="456" t="str">
        <f t="shared" si="2"/>
        <v>○</v>
      </c>
      <c r="V50" s="456" t="str">
        <f t="shared" si="2"/>
        <v>○</v>
      </c>
      <c r="W50" s="456" t="str">
        <f t="shared" si="2"/>
        <v>○</v>
      </c>
      <c r="X50" s="456" t="str">
        <f t="shared" si="2"/>
        <v>○</v>
      </c>
      <c r="Y50" s="456" t="str">
        <f t="shared" si="2"/>
        <v>○</v>
      </c>
      <c r="Z50" s="456" t="str">
        <f t="shared" si="2"/>
        <v>○</v>
      </c>
      <c r="AA50" s="456" t="str">
        <f t="shared" si="2"/>
        <v>○</v>
      </c>
      <c r="AB50" s="456" t="str">
        <f t="shared" si="2"/>
        <v>○</v>
      </c>
      <c r="AC50" s="464"/>
      <c r="AE50" s="160">
        <v>4</v>
      </c>
      <c r="AF50" s="155">
        <f>COUNTIF(D11:D40,4)</f>
        <v>0</v>
      </c>
      <c r="AG50" s="155">
        <f>様式04‐2_開園日・開園時間・定員区分!$G$23</f>
        <v>0</v>
      </c>
      <c r="AH50" s="161">
        <f>IF(AF50&gt;=AG50,0,1)</f>
        <v>0</v>
      </c>
    </row>
    <row r="51" spans="1:34" ht="20.100000000000001" customHeight="1" thickBot="1">
      <c r="A51" s="1844"/>
      <c r="B51" s="1845"/>
      <c r="C51" s="1845"/>
      <c r="D51" s="1846" t="str">
        <f>IF(SUM(AH49:AH51)&gt;0,"学級担任の配置を確認してください","")</f>
        <v/>
      </c>
      <c r="E51" s="1847"/>
      <c r="F51" s="1847"/>
      <c r="G51" s="1847"/>
      <c r="H51" s="1847"/>
      <c r="I51" s="1847"/>
      <c r="J51" s="1847"/>
      <c r="K51" s="1847"/>
      <c r="L51" s="1847"/>
      <c r="M51" s="1847"/>
      <c r="N51" s="1847"/>
      <c r="O51" s="1847"/>
      <c r="P51" s="1847"/>
      <c r="Q51" s="1847"/>
      <c r="R51" s="1847"/>
      <c r="S51" s="1847"/>
      <c r="T51" s="1847"/>
      <c r="U51" s="1847"/>
      <c r="V51" s="1847"/>
      <c r="W51" s="1847"/>
      <c r="X51" s="1847"/>
      <c r="Y51" s="1847"/>
      <c r="Z51" s="1847"/>
      <c r="AA51" s="1847"/>
      <c r="AB51" s="1847"/>
      <c r="AC51" s="1848"/>
      <c r="AE51" s="162">
        <v>5</v>
      </c>
      <c r="AF51" s="163">
        <f>COUNTIF(D11:D40,5)</f>
        <v>0</v>
      </c>
      <c r="AG51" s="163">
        <f>様式04‐2_開園日・開園時間・定員区分!$H$23</f>
        <v>0</v>
      </c>
      <c r="AH51" s="164">
        <f>IF(AF51&gt;=AG51,0,1)</f>
        <v>0</v>
      </c>
    </row>
    <row r="52" spans="1:34" ht="14.25" customHeight="1" thickBot="1"/>
    <row r="53" spans="1:34" ht="20.100000000000001" customHeight="1" thickBot="1">
      <c r="A53" s="1824" t="s">
        <v>727</v>
      </c>
      <c r="B53" s="1825"/>
      <c r="C53" s="1825"/>
      <c r="D53" s="1825"/>
      <c r="E53" s="1825"/>
      <c r="F53" s="1825"/>
      <c r="G53" s="1825"/>
      <c r="H53" s="1825"/>
      <c r="I53" s="1825"/>
      <c r="J53" s="1825"/>
      <c r="K53" s="1825"/>
      <c r="L53" s="1825"/>
      <c r="M53" s="1825"/>
      <c r="N53" s="1825"/>
      <c r="O53" s="1825"/>
      <c r="P53" s="1825"/>
      <c r="Q53" s="1825"/>
      <c r="R53" s="1825"/>
      <c r="S53" s="1825"/>
      <c r="T53" s="1825"/>
      <c r="U53" s="1825"/>
      <c r="V53" s="1825"/>
      <c r="W53" s="1825"/>
      <c r="X53" s="1825"/>
      <c r="Y53" s="1825"/>
      <c r="Z53" s="1825"/>
      <c r="AA53" s="1825"/>
      <c r="AB53" s="1825"/>
      <c r="AC53" s="1826"/>
    </row>
    <row r="54" spans="1:34" ht="20.100000000000001" customHeight="1">
      <c r="A54" s="1827"/>
      <c r="B54" s="1828"/>
      <c r="C54" s="515"/>
      <c r="D54" s="494"/>
      <c r="E54" s="516"/>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8"/>
    </row>
    <row r="55" spans="1:34" ht="20.100000000000001" customHeight="1">
      <c r="A55" s="1822"/>
      <c r="B55" s="1823"/>
      <c r="C55" s="519"/>
      <c r="D55" s="498"/>
      <c r="E55" s="520"/>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2"/>
    </row>
    <row r="56" spans="1:34" ht="20.100000000000001" customHeight="1">
      <c r="A56" s="1822"/>
      <c r="B56" s="1823"/>
      <c r="C56" s="519"/>
      <c r="D56" s="498"/>
      <c r="E56" s="520"/>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2"/>
    </row>
    <row r="57" spans="1:34" ht="20.100000000000001" customHeight="1">
      <c r="A57" s="1822"/>
      <c r="B57" s="1823"/>
      <c r="C57" s="519"/>
      <c r="D57" s="498"/>
      <c r="E57" s="520"/>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2"/>
    </row>
    <row r="58" spans="1:34" ht="20.100000000000001" customHeight="1">
      <c r="A58" s="1822"/>
      <c r="B58" s="1823"/>
      <c r="C58" s="519"/>
      <c r="D58" s="498"/>
      <c r="E58" s="520"/>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2"/>
    </row>
    <row r="59" spans="1:34" ht="20.100000000000001" customHeight="1">
      <c r="A59" s="1822"/>
      <c r="B59" s="1823"/>
      <c r="C59" s="519"/>
      <c r="D59" s="498"/>
      <c r="E59" s="520"/>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2"/>
    </row>
    <row r="60" spans="1:34" ht="20.100000000000001" customHeight="1">
      <c r="A60" s="1822"/>
      <c r="B60" s="1823"/>
      <c r="C60" s="519"/>
      <c r="D60" s="498"/>
      <c r="E60" s="520"/>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2"/>
    </row>
    <row r="61" spans="1:34" ht="20.100000000000001" customHeight="1">
      <c r="A61" s="1822"/>
      <c r="B61" s="1823"/>
      <c r="C61" s="519"/>
      <c r="D61" s="498"/>
      <c r="E61" s="520"/>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2"/>
    </row>
    <row r="62" spans="1:34" ht="20.100000000000001" customHeight="1">
      <c r="A62" s="1822"/>
      <c r="B62" s="1823"/>
      <c r="C62" s="519"/>
      <c r="D62" s="498"/>
      <c r="E62" s="520"/>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2"/>
    </row>
    <row r="63" spans="1:34" ht="20.100000000000001" customHeight="1">
      <c r="A63" s="1822"/>
      <c r="B63" s="1823"/>
      <c r="C63" s="519"/>
      <c r="D63" s="498"/>
      <c r="E63" s="520"/>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2"/>
    </row>
    <row r="64" spans="1:34" ht="20.100000000000001" customHeight="1">
      <c r="A64" s="1822"/>
      <c r="B64" s="1823"/>
      <c r="C64" s="519"/>
      <c r="D64" s="498"/>
      <c r="E64" s="520"/>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2"/>
    </row>
    <row r="65" spans="1:34" ht="20.100000000000001" customHeight="1" thickBot="1">
      <c r="A65" s="1820"/>
      <c r="B65" s="1821"/>
      <c r="C65" s="523"/>
      <c r="D65" s="502"/>
      <c r="E65" s="524"/>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6"/>
    </row>
    <row r="66" spans="1:34" ht="12" customHeight="1"/>
    <row r="67" spans="1:34" ht="35.25" customHeight="1"/>
    <row r="68" spans="1:34" ht="11.25" customHeight="1">
      <c r="A68" s="1849" t="s">
        <v>1031</v>
      </c>
      <c r="B68" s="1849"/>
      <c r="C68" s="1849"/>
      <c r="D68" s="1849"/>
      <c r="E68" s="1849"/>
      <c r="F68" s="1849"/>
      <c r="G68" s="1849"/>
      <c r="H68" s="1849"/>
      <c r="I68" s="1849"/>
      <c r="J68" s="1849"/>
      <c r="K68" s="1849"/>
      <c r="L68" s="1849"/>
      <c r="M68" s="1849"/>
      <c r="N68" s="1849"/>
      <c r="O68" s="1849"/>
      <c r="P68" s="1849"/>
      <c r="Q68" s="1849"/>
      <c r="R68" s="1849"/>
      <c r="S68" s="1849"/>
      <c r="T68" s="1849"/>
      <c r="U68" s="1849"/>
      <c r="V68" s="1849"/>
      <c r="W68" s="1849"/>
      <c r="X68" s="1849"/>
      <c r="Y68" s="1849"/>
      <c r="Z68" s="1849"/>
      <c r="AA68" s="1849"/>
      <c r="AB68" s="1849"/>
      <c r="AC68" s="1849"/>
    </row>
    <row r="69" spans="1:34" ht="11.25" customHeight="1">
      <c r="A69" s="1849"/>
      <c r="B69" s="1849"/>
      <c r="C69" s="1849"/>
      <c r="D69" s="1849"/>
      <c r="E69" s="1849"/>
      <c r="F69" s="1849"/>
      <c r="G69" s="1849"/>
      <c r="H69" s="1849"/>
      <c r="I69" s="1849"/>
      <c r="J69" s="1849"/>
      <c r="K69" s="1849"/>
      <c r="L69" s="1849"/>
      <c r="M69" s="1849"/>
      <c r="N69" s="1849"/>
      <c r="O69" s="1849"/>
      <c r="P69" s="1849"/>
      <c r="Q69" s="1849"/>
      <c r="R69" s="1849"/>
      <c r="S69" s="1849"/>
      <c r="T69" s="1849"/>
      <c r="U69" s="1849"/>
      <c r="V69" s="1849"/>
      <c r="W69" s="1849"/>
      <c r="X69" s="1849"/>
      <c r="Y69" s="1849"/>
      <c r="Z69" s="1849"/>
      <c r="AA69" s="1849"/>
      <c r="AB69" s="1849"/>
      <c r="AC69" s="1849"/>
    </row>
    <row r="70" spans="1:34" ht="7.5" customHeight="1" thickBot="1">
      <c r="A70" s="80"/>
      <c r="B70" s="80"/>
      <c r="C70" s="80"/>
      <c r="D70" s="80"/>
      <c r="E70" s="80"/>
      <c r="F70" s="80"/>
      <c r="G70" s="80"/>
      <c r="H70" s="80"/>
      <c r="I70" s="80"/>
      <c r="J70" s="80"/>
      <c r="K70" s="80"/>
      <c r="L70" s="80"/>
      <c r="M70" s="80"/>
      <c r="N70" s="80"/>
      <c r="O70" s="80"/>
      <c r="P70" s="80"/>
    </row>
    <row r="71" spans="1:34" ht="20.100000000000001" customHeight="1">
      <c r="A71" s="1850" t="s">
        <v>609</v>
      </c>
      <c r="B71" s="81"/>
      <c r="C71" s="81"/>
      <c r="D71" s="81"/>
      <c r="E71" s="1852" t="s">
        <v>588</v>
      </c>
      <c r="F71" s="1852"/>
      <c r="G71" s="1852"/>
      <c r="H71" s="1852"/>
      <c r="I71" s="1852"/>
      <c r="J71" s="1852"/>
      <c r="K71" s="1852"/>
      <c r="L71" s="1852"/>
      <c r="M71" s="1852"/>
      <c r="N71" s="1852"/>
      <c r="O71" s="1852"/>
      <c r="P71" s="1852"/>
      <c r="Q71" s="1852"/>
      <c r="R71" s="1852"/>
      <c r="S71" s="1852"/>
      <c r="T71" s="1852"/>
      <c r="U71" s="1852"/>
      <c r="V71" s="1852"/>
      <c r="W71" s="1852"/>
      <c r="X71" s="1852"/>
      <c r="Y71" s="1852"/>
      <c r="Z71" s="1852"/>
      <c r="AA71" s="1852"/>
      <c r="AB71" s="1852"/>
      <c r="AC71" s="1853"/>
    </row>
    <row r="72" spans="1:34" ht="20.100000000000001" customHeight="1" thickBot="1">
      <c r="A72" s="1851"/>
      <c r="B72" s="82" t="s">
        <v>589</v>
      </c>
      <c r="C72" s="83" t="s">
        <v>590</v>
      </c>
      <c r="D72" s="83" t="s">
        <v>722</v>
      </c>
      <c r="E72" s="84">
        <v>0.29166666666666669</v>
      </c>
      <c r="F72" s="84">
        <v>0.3125</v>
      </c>
      <c r="G72" s="85">
        <v>0.33333333333333331</v>
      </c>
      <c r="H72" s="85">
        <v>0.35416666666666669</v>
      </c>
      <c r="I72" s="85">
        <v>0.375</v>
      </c>
      <c r="J72" s="85">
        <v>0.39583333333333331</v>
      </c>
      <c r="K72" s="85">
        <v>0.41666666666666669</v>
      </c>
      <c r="L72" s="85">
        <v>0.4375</v>
      </c>
      <c r="M72" s="85">
        <v>0.45833333333333331</v>
      </c>
      <c r="N72" s="85">
        <v>0.47916666666666669</v>
      </c>
      <c r="O72" s="85">
        <v>0.5</v>
      </c>
      <c r="P72" s="85">
        <v>0.52083333333333337</v>
      </c>
      <c r="Q72" s="85">
        <v>0.54166666666666663</v>
      </c>
      <c r="R72" s="85">
        <v>0.5625</v>
      </c>
      <c r="S72" s="85">
        <v>0.58333333333333337</v>
      </c>
      <c r="T72" s="85">
        <v>0.60416666666666663</v>
      </c>
      <c r="U72" s="85">
        <v>0.625</v>
      </c>
      <c r="V72" s="85">
        <v>0.64583333333333337</v>
      </c>
      <c r="W72" s="85">
        <v>0.66666666666666663</v>
      </c>
      <c r="X72" s="85">
        <v>0.6875</v>
      </c>
      <c r="Y72" s="85">
        <v>0.70833333333333337</v>
      </c>
      <c r="Z72" s="85">
        <v>0.72916666666666663</v>
      </c>
      <c r="AA72" s="85">
        <v>0.75</v>
      </c>
      <c r="AB72" s="85">
        <v>0.77083333333333337</v>
      </c>
      <c r="AC72" s="116">
        <v>0.79166666666666663</v>
      </c>
    </row>
    <row r="73" spans="1:34" ht="20.100000000000001" customHeight="1" thickBot="1">
      <c r="A73" s="1829" t="s">
        <v>729</v>
      </c>
      <c r="B73" s="1830"/>
      <c r="C73" s="86" t="s">
        <v>683</v>
      </c>
      <c r="D73" s="474"/>
      <c r="E73" s="475"/>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7"/>
      <c r="AE73" s="155"/>
    </row>
    <row r="74" spans="1:34" ht="20.100000000000001" customHeight="1" thickBot="1">
      <c r="A74" s="1829" t="s">
        <v>670</v>
      </c>
      <c r="B74" s="1830"/>
      <c r="C74" s="86" t="s">
        <v>683</v>
      </c>
      <c r="D74" s="474"/>
      <c r="E74" s="475"/>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7"/>
      <c r="AE74" s="432"/>
      <c r="AF74" s="155"/>
      <c r="AG74" s="155"/>
      <c r="AH74" s="155"/>
    </row>
    <row r="75" spans="1:34" ht="20.100000000000001" customHeight="1" thickBot="1">
      <c r="A75" s="1829" t="s">
        <v>671</v>
      </c>
      <c r="B75" s="1830"/>
      <c r="C75" s="86" t="s">
        <v>683</v>
      </c>
      <c r="D75" s="474"/>
      <c r="E75" s="475"/>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7"/>
      <c r="AE75" s="432" t="s">
        <v>722</v>
      </c>
      <c r="AF75" s="155"/>
      <c r="AG75" s="155"/>
      <c r="AH75" s="155"/>
    </row>
    <row r="76" spans="1:34" ht="20.100000000000001" customHeight="1" thickBot="1">
      <c r="A76" s="1829" t="s">
        <v>672</v>
      </c>
      <c r="B76" s="1830"/>
      <c r="C76" s="86" t="s">
        <v>683</v>
      </c>
      <c r="D76" s="474"/>
      <c r="E76" s="475"/>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7"/>
      <c r="AE76" s="152"/>
      <c r="AF76" s="155"/>
      <c r="AG76" s="155"/>
      <c r="AH76" s="155"/>
    </row>
    <row r="77" spans="1:34" ht="20.100000000000001" customHeight="1">
      <c r="A77" s="509" t="str">
        <f>IF(様式06‐2_職員配置!$J$41&gt;0,"保育教諭A","")</f>
        <v/>
      </c>
      <c r="B77" s="506" t="s">
        <v>591</v>
      </c>
      <c r="C77" s="512" t="str">
        <f>IF(A77="","",IF(SUM(様式06‐2_職員配置!$J$34:$K$40)&gt;0,"常勤","非常勤"))</f>
        <v/>
      </c>
      <c r="D77" s="478"/>
      <c r="E77" s="479"/>
      <c r="F77" s="479"/>
      <c r="G77" s="479"/>
      <c r="H77" s="479"/>
      <c r="I77" s="479"/>
      <c r="J77" s="479"/>
      <c r="K77" s="479"/>
      <c r="L77" s="479"/>
      <c r="M77" s="479"/>
      <c r="N77" s="479"/>
      <c r="O77" s="479"/>
      <c r="P77" s="480"/>
      <c r="Q77" s="480"/>
      <c r="R77" s="480"/>
      <c r="S77" s="480"/>
      <c r="T77" s="480"/>
      <c r="U77" s="480"/>
      <c r="V77" s="480"/>
      <c r="W77" s="480"/>
      <c r="X77" s="480"/>
      <c r="Y77" s="480"/>
      <c r="Z77" s="480"/>
      <c r="AA77" s="480"/>
      <c r="AB77" s="480"/>
      <c r="AC77" s="481"/>
      <c r="AE77" s="153">
        <v>3</v>
      </c>
      <c r="AF77" s="155"/>
      <c r="AG77" s="155"/>
      <c r="AH77" s="155"/>
    </row>
    <row r="78" spans="1:34" ht="20.100000000000001" customHeight="1">
      <c r="A78" s="509" t="str">
        <f>IF(様式06‐2_職員配置!$J$41&gt;1,"保育教諭B","")</f>
        <v/>
      </c>
      <c r="B78" s="506" t="s">
        <v>591</v>
      </c>
      <c r="C78" s="512" t="str">
        <f>IF(A78="","",IF(SUM(様式06‐2_職員配置!$J$34:$K$40)&gt;1,"常勤","非常勤"))</f>
        <v/>
      </c>
      <c r="D78" s="482"/>
      <c r="E78" s="483"/>
      <c r="F78" s="483"/>
      <c r="G78" s="484"/>
      <c r="H78" s="484"/>
      <c r="I78" s="484"/>
      <c r="J78" s="484"/>
      <c r="K78" s="484"/>
      <c r="L78" s="484"/>
      <c r="M78" s="484"/>
      <c r="N78" s="484"/>
      <c r="O78" s="484"/>
      <c r="P78" s="484"/>
      <c r="Q78" s="484"/>
      <c r="R78" s="484"/>
      <c r="S78" s="484"/>
      <c r="T78" s="484"/>
      <c r="U78" s="484"/>
      <c r="V78" s="484"/>
      <c r="W78" s="484"/>
      <c r="X78" s="484"/>
      <c r="Y78" s="484"/>
      <c r="Z78" s="484"/>
      <c r="AA78" s="484"/>
      <c r="AB78" s="484"/>
      <c r="AC78" s="485"/>
      <c r="AE78" s="153">
        <v>4</v>
      </c>
      <c r="AF78" s="155"/>
      <c r="AG78" s="155"/>
      <c r="AH78" s="155"/>
    </row>
    <row r="79" spans="1:34" ht="20.100000000000001" customHeight="1">
      <c r="A79" s="509" t="str">
        <f>IF(様式06‐2_職員配置!$J$41&gt;2,"保育教諭C","")</f>
        <v/>
      </c>
      <c r="B79" s="506" t="s">
        <v>591</v>
      </c>
      <c r="C79" s="512" t="str">
        <f>IF(A79="","",IF(SUM(様式06‐2_職員配置!$J$34:$K$40)&gt;2,"常勤","非常勤"))</f>
        <v/>
      </c>
      <c r="D79" s="482"/>
      <c r="E79" s="483"/>
      <c r="F79" s="483"/>
      <c r="G79" s="484"/>
      <c r="H79" s="484"/>
      <c r="I79" s="484"/>
      <c r="J79" s="484"/>
      <c r="K79" s="484"/>
      <c r="L79" s="484"/>
      <c r="M79" s="484"/>
      <c r="N79" s="484"/>
      <c r="O79" s="484"/>
      <c r="P79" s="484"/>
      <c r="Q79" s="484"/>
      <c r="R79" s="484"/>
      <c r="S79" s="484"/>
      <c r="T79" s="484"/>
      <c r="U79" s="484"/>
      <c r="V79" s="484"/>
      <c r="W79" s="484"/>
      <c r="X79" s="484"/>
      <c r="Y79" s="484"/>
      <c r="Z79" s="484"/>
      <c r="AA79" s="484"/>
      <c r="AB79" s="484"/>
      <c r="AC79" s="485"/>
      <c r="AE79" s="154">
        <v>5</v>
      </c>
      <c r="AF79" s="155"/>
      <c r="AG79" s="155"/>
      <c r="AH79" s="155"/>
    </row>
    <row r="80" spans="1:34" ht="20.100000000000001" customHeight="1">
      <c r="A80" s="509" t="str">
        <f>IF(様式06‐2_職員配置!$J$41&gt;3,"保育教諭D","")</f>
        <v/>
      </c>
      <c r="B80" s="506" t="s">
        <v>591</v>
      </c>
      <c r="C80" s="512" t="str">
        <f>IF(A80="","",IF(SUM(様式06‐2_職員配置!$J$34:$K$40)&gt;3,"常勤","非常勤"))</f>
        <v/>
      </c>
      <c r="D80" s="482"/>
      <c r="E80" s="483"/>
      <c r="F80" s="483"/>
      <c r="G80" s="484"/>
      <c r="H80" s="484"/>
      <c r="I80" s="484"/>
      <c r="J80" s="484"/>
      <c r="K80" s="484"/>
      <c r="L80" s="484"/>
      <c r="M80" s="484"/>
      <c r="N80" s="484"/>
      <c r="O80" s="484"/>
      <c r="P80" s="484"/>
      <c r="Q80" s="484"/>
      <c r="R80" s="484"/>
      <c r="S80" s="484"/>
      <c r="T80" s="484"/>
      <c r="U80" s="484"/>
      <c r="V80" s="484"/>
      <c r="W80" s="484"/>
      <c r="X80" s="484"/>
      <c r="Y80" s="484"/>
      <c r="Z80" s="484"/>
      <c r="AA80" s="484"/>
      <c r="AB80" s="484"/>
      <c r="AC80" s="485"/>
      <c r="AE80" s="155"/>
      <c r="AF80" s="155"/>
      <c r="AG80" s="155"/>
      <c r="AH80" s="155"/>
    </row>
    <row r="81" spans="1:34" ht="20.100000000000001" customHeight="1">
      <c r="A81" s="509" t="str">
        <f>IF(様式06‐2_職員配置!$J$41&gt;4,"保育教諭E","")</f>
        <v/>
      </c>
      <c r="B81" s="506"/>
      <c r="C81" s="512" t="str">
        <f>IF(A81="","",IF(SUM(様式06‐2_職員配置!$J$34:$K$40)&gt;4,"常勤","非常勤"))</f>
        <v/>
      </c>
      <c r="D81" s="482"/>
      <c r="E81" s="483"/>
      <c r="F81" s="483"/>
      <c r="G81" s="484"/>
      <c r="H81" s="484"/>
      <c r="I81" s="484"/>
      <c r="J81" s="484"/>
      <c r="K81" s="484"/>
      <c r="L81" s="484"/>
      <c r="M81" s="484"/>
      <c r="N81" s="484"/>
      <c r="O81" s="484"/>
      <c r="P81" s="484"/>
      <c r="Q81" s="484"/>
      <c r="R81" s="484"/>
      <c r="S81" s="484"/>
      <c r="T81" s="484"/>
      <c r="U81" s="484"/>
      <c r="V81" s="484"/>
      <c r="W81" s="484"/>
      <c r="X81" s="484"/>
      <c r="Y81" s="484"/>
      <c r="Z81" s="484"/>
      <c r="AA81" s="484"/>
      <c r="AB81" s="484"/>
      <c r="AC81" s="485"/>
      <c r="AE81" s="155"/>
      <c r="AF81" s="155"/>
      <c r="AG81" s="155"/>
      <c r="AH81" s="155"/>
    </row>
    <row r="82" spans="1:34" ht="20.100000000000001" customHeight="1">
      <c r="A82" s="509" t="str">
        <f>IF(様式06‐2_職員配置!$J$41&gt;5,"保育教諭F","")</f>
        <v/>
      </c>
      <c r="B82" s="506"/>
      <c r="C82" s="512" t="str">
        <f>IF(A82="","",IF(SUM(様式06‐2_職員配置!$J$34:$K$40)&gt;5,"常勤","非常勤"))</f>
        <v/>
      </c>
      <c r="D82" s="482"/>
      <c r="E82" s="483"/>
      <c r="F82" s="483"/>
      <c r="G82" s="484"/>
      <c r="H82" s="484"/>
      <c r="I82" s="484"/>
      <c r="J82" s="484"/>
      <c r="K82" s="484"/>
      <c r="L82" s="484"/>
      <c r="M82" s="484"/>
      <c r="N82" s="484"/>
      <c r="O82" s="484"/>
      <c r="P82" s="484"/>
      <c r="Q82" s="484"/>
      <c r="R82" s="484"/>
      <c r="S82" s="484"/>
      <c r="T82" s="484"/>
      <c r="U82" s="484"/>
      <c r="V82" s="484"/>
      <c r="W82" s="484"/>
      <c r="X82" s="484"/>
      <c r="Y82" s="484"/>
      <c r="Z82" s="484"/>
      <c r="AA82" s="484"/>
      <c r="AB82" s="484"/>
      <c r="AC82" s="485"/>
      <c r="AE82" s="155"/>
      <c r="AF82" s="155"/>
      <c r="AG82" s="155"/>
      <c r="AH82" s="155"/>
    </row>
    <row r="83" spans="1:34" ht="20.100000000000001" customHeight="1">
      <c r="A83" s="509" t="str">
        <f>IF(様式06‐2_職員配置!$J$41&gt;6,"保育教諭G","")</f>
        <v/>
      </c>
      <c r="B83" s="506"/>
      <c r="C83" s="512" t="str">
        <f>IF(A83="","",IF(SUM(様式06‐2_職員配置!$J$34:$K$40)&gt;6,"常勤","非常勤"))</f>
        <v/>
      </c>
      <c r="D83" s="482"/>
      <c r="E83" s="483"/>
      <c r="F83" s="483"/>
      <c r="G83" s="484"/>
      <c r="H83" s="484"/>
      <c r="I83" s="484"/>
      <c r="J83" s="484"/>
      <c r="K83" s="484"/>
      <c r="L83" s="484"/>
      <c r="M83" s="484"/>
      <c r="N83" s="484"/>
      <c r="O83" s="484"/>
      <c r="P83" s="484"/>
      <c r="Q83" s="484"/>
      <c r="R83" s="484"/>
      <c r="S83" s="484"/>
      <c r="T83" s="484"/>
      <c r="U83" s="484"/>
      <c r="V83" s="484"/>
      <c r="W83" s="484"/>
      <c r="X83" s="484"/>
      <c r="Y83" s="484"/>
      <c r="Z83" s="484"/>
      <c r="AA83" s="484"/>
      <c r="AB83" s="484"/>
      <c r="AC83" s="485"/>
      <c r="AE83" s="155"/>
      <c r="AF83" s="155"/>
      <c r="AG83" s="155"/>
      <c r="AH83" s="155"/>
    </row>
    <row r="84" spans="1:34" ht="20.100000000000001" customHeight="1">
      <c r="A84" s="509" t="str">
        <f>IF(様式06‐2_職員配置!$J$41&gt;7,"保育教諭H","")</f>
        <v/>
      </c>
      <c r="B84" s="506"/>
      <c r="C84" s="512" t="str">
        <f>IF(A84="","",IF(SUM(様式06‐2_職員配置!$J$34:$K$40)&gt;7,"常勤","非常勤"))</f>
        <v/>
      </c>
      <c r="D84" s="482"/>
      <c r="E84" s="483"/>
      <c r="F84" s="483"/>
      <c r="G84" s="484"/>
      <c r="H84" s="484"/>
      <c r="I84" s="484"/>
      <c r="J84" s="484"/>
      <c r="K84" s="484"/>
      <c r="L84" s="484"/>
      <c r="M84" s="484"/>
      <c r="N84" s="484"/>
      <c r="O84" s="484"/>
      <c r="P84" s="484"/>
      <c r="Q84" s="484"/>
      <c r="R84" s="484"/>
      <c r="S84" s="484"/>
      <c r="T84" s="484"/>
      <c r="U84" s="484"/>
      <c r="V84" s="484"/>
      <c r="W84" s="484"/>
      <c r="X84" s="484"/>
      <c r="Y84" s="484"/>
      <c r="Z84" s="484"/>
      <c r="AA84" s="484"/>
      <c r="AB84" s="484"/>
      <c r="AC84" s="485"/>
      <c r="AE84" s="155"/>
      <c r="AF84" s="155"/>
      <c r="AG84" s="155"/>
      <c r="AH84" s="155"/>
    </row>
    <row r="85" spans="1:34" ht="20.100000000000001" customHeight="1">
      <c r="A85" s="509" t="str">
        <f>IF(様式06‐2_職員配置!$J$41&gt;8,"保育教諭I","")</f>
        <v/>
      </c>
      <c r="B85" s="506"/>
      <c r="C85" s="512" t="str">
        <f>IF(A85="","",IF(SUM(様式06‐2_職員配置!$J$34:$K$40)&gt;8,"常勤","非常勤"))</f>
        <v/>
      </c>
      <c r="D85" s="482"/>
      <c r="E85" s="483"/>
      <c r="F85" s="483"/>
      <c r="G85" s="484"/>
      <c r="H85" s="484"/>
      <c r="I85" s="484"/>
      <c r="J85" s="484"/>
      <c r="K85" s="484"/>
      <c r="L85" s="484"/>
      <c r="M85" s="484"/>
      <c r="N85" s="484"/>
      <c r="O85" s="484"/>
      <c r="P85" s="484"/>
      <c r="Q85" s="484"/>
      <c r="R85" s="484"/>
      <c r="S85" s="484"/>
      <c r="T85" s="484"/>
      <c r="U85" s="484"/>
      <c r="V85" s="484"/>
      <c r="W85" s="484"/>
      <c r="X85" s="484"/>
      <c r="Y85" s="484"/>
      <c r="Z85" s="484"/>
      <c r="AA85" s="484"/>
      <c r="AB85" s="484"/>
      <c r="AC85" s="485"/>
      <c r="AE85" s="155"/>
      <c r="AF85" s="155"/>
      <c r="AG85" s="155"/>
      <c r="AH85" s="155"/>
    </row>
    <row r="86" spans="1:34" ht="20.100000000000001" customHeight="1">
      <c r="A86" s="509" t="str">
        <f>IF(様式06‐2_職員配置!$J$41&gt;9,"保育教諭J","")</f>
        <v/>
      </c>
      <c r="B86" s="506"/>
      <c r="C86" s="512" t="str">
        <f>IF(A86="","",IF(SUM(様式06‐2_職員配置!$J$34:$K$40)&gt;9,"常勤","非常勤"))</f>
        <v/>
      </c>
      <c r="D86" s="482"/>
      <c r="E86" s="483"/>
      <c r="F86" s="483"/>
      <c r="G86" s="484"/>
      <c r="H86" s="484"/>
      <c r="I86" s="484"/>
      <c r="J86" s="484"/>
      <c r="K86" s="484"/>
      <c r="L86" s="484"/>
      <c r="M86" s="484"/>
      <c r="N86" s="484"/>
      <c r="O86" s="484"/>
      <c r="P86" s="484"/>
      <c r="Q86" s="484"/>
      <c r="R86" s="484"/>
      <c r="S86" s="484"/>
      <c r="T86" s="484"/>
      <c r="U86" s="484"/>
      <c r="V86" s="484"/>
      <c r="W86" s="484"/>
      <c r="X86" s="484"/>
      <c r="Y86" s="484"/>
      <c r="Z86" s="484"/>
      <c r="AA86" s="484"/>
      <c r="AB86" s="484"/>
      <c r="AC86" s="485"/>
      <c r="AE86" s="155"/>
      <c r="AF86" s="155"/>
      <c r="AG86" s="155"/>
      <c r="AH86" s="155"/>
    </row>
    <row r="87" spans="1:34" ht="20.100000000000001" customHeight="1">
      <c r="A87" s="509" t="str">
        <f>IF(様式06‐2_職員配置!$J$41&gt;10,"保育教諭K","")</f>
        <v/>
      </c>
      <c r="B87" s="506"/>
      <c r="C87" s="512" t="str">
        <f>IF(A87="","",IF(SUM(様式06‐2_職員配置!$J$34:$K$40)&gt;10,"常勤","非常勤"))</f>
        <v/>
      </c>
      <c r="D87" s="482"/>
      <c r="E87" s="483"/>
      <c r="F87" s="483"/>
      <c r="G87" s="484"/>
      <c r="H87" s="484"/>
      <c r="I87" s="484"/>
      <c r="J87" s="484"/>
      <c r="K87" s="484"/>
      <c r="L87" s="484"/>
      <c r="M87" s="484"/>
      <c r="N87" s="484"/>
      <c r="O87" s="484"/>
      <c r="P87" s="484"/>
      <c r="Q87" s="484"/>
      <c r="R87" s="484"/>
      <c r="S87" s="484"/>
      <c r="T87" s="484"/>
      <c r="U87" s="484"/>
      <c r="V87" s="484"/>
      <c r="W87" s="484"/>
      <c r="X87" s="484"/>
      <c r="Y87" s="484"/>
      <c r="Z87" s="484"/>
      <c r="AA87" s="484"/>
      <c r="AB87" s="484"/>
      <c r="AC87" s="485"/>
      <c r="AE87" s="155"/>
      <c r="AF87" s="155"/>
      <c r="AG87" s="155"/>
      <c r="AH87" s="155"/>
    </row>
    <row r="88" spans="1:34" ht="20.100000000000001" customHeight="1">
      <c r="A88" s="509" t="str">
        <f>IF(様式06‐2_職員配置!$J$41&gt;11,"保育教諭L","")</f>
        <v/>
      </c>
      <c r="B88" s="506"/>
      <c r="C88" s="512" t="str">
        <f>IF(A88="","",IF(SUM(様式06‐2_職員配置!$J$34:$K$40)&gt;11,"常勤","非常勤"))</f>
        <v/>
      </c>
      <c r="D88" s="482"/>
      <c r="E88" s="483"/>
      <c r="F88" s="483"/>
      <c r="G88" s="484"/>
      <c r="H88" s="484"/>
      <c r="I88" s="484"/>
      <c r="J88" s="484"/>
      <c r="K88" s="484"/>
      <c r="L88" s="484"/>
      <c r="M88" s="484"/>
      <c r="N88" s="484"/>
      <c r="O88" s="484"/>
      <c r="P88" s="484"/>
      <c r="Q88" s="484"/>
      <c r="R88" s="484"/>
      <c r="S88" s="484"/>
      <c r="T88" s="484"/>
      <c r="U88" s="484"/>
      <c r="V88" s="484"/>
      <c r="W88" s="484"/>
      <c r="X88" s="484"/>
      <c r="Y88" s="484"/>
      <c r="Z88" s="484"/>
      <c r="AA88" s="484"/>
      <c r="AB88" s="484"/>
      <c r="AC88" s="485"/>
      <c r="AE88" s="155"/>
      <c r="AF88" s="155"/>
      <c r="AG88" s="155"/>
      <c r="AH88" s="155"/>
    </row>
    <row r="89" spans="1:34" ht="20.100000000000001" customHeight="1">
      <c r="A89" s="509" t="str">
        <f>IF(様式06‐2_職員配置!$J$41&gt;12,"保育教諭M","")</f>
        <v/>
      </c>
      <c r="B89" s="506"/>
      <c r="C89" s="512" t="str">
        <f>IF(A89="","",IF(SUM(様式06‐2_職員配置!$J$34:$K$40)&gt;12,"常勤","非常勤"))</f>
        <v/>
      </c>
      <c r="D89" s="482"/>
      <c r="E89" s="483"/>
      <c r="F89" s="483"/>
      <c r="G89" s="484"/>
      <c r="H89" s="484"/>
      <c r="I89" s="484"/>
      <c r="J89" s="484"/>
      <c r="K89" s="484"/>
      <c r="L89" s="484"/>
      <c r="M89" s="484"/>
      <c r="N89" s="484"/>
      <c r="O89" s="484"/>
      <c r="P89" s="484"/>
      <c r="Q89" s="484"/>
      <c r="R89" s="484"/>
      <c r="S89" s="484"/>
      <c r="T89" s="484"/>
      <c r="U89" s="484"/>
      <c r="V89" s="484"/>
      <c r="W89" s="484"/>
      <c r="X89" s="484"/>
      <c r="Y89" s="484"/>
      <c r="Z89" s="484"/>
      <c r="AA89" s="484"/>
      <c r="AB89" s="484"/>
      <c r="AC89" s="485"/>
      <c r="AE89" s="155"/>
      <c r="AF89" s="155"/>
      <c r="AG89" s="155"/>
      <c r="AH89" s="155"/>
    </row>
    <row r="90" spans="1:34" ht="20.100000000000001" customHeight="1">
      <c r="A90" s="509" t="str">
        <f>IF(様式06‐2_職員配置!$J$41&gt;13,"保育教諭N","")</f>
        <v/>
      </c>
      <c r="B90" s="506"/>
      <c r="C90" s="512" t="str">
        <f>IF(A90="","",IF(SUM(様式06‐2_職員配置!$J$34:$K$40)&gt;13,"常勤","非常勤"))</f>
        <v/>
      </c>
      <c r="D90" s="482"/>
      <c r="E90" s="483"/>
      <c r="F90" s="483"/>
      <c r="G90" s="484"/>
      <c r="H90" s="484"/>
      <c r="I90" s="484"/>
      <c r="J90" s="484"/>
      <c r="K90" s="484"/>
      <c r="L90" s="484"/>
      <c r="M90" s="484"/>
      <c r="N90" s="484"/>
      <c r="O90" s="484"/>
      <c r="P90" s="484"/>
      <c r="Q90" s="484"/>
      <c r="R90" s="484"/>
      <c r="S90" s="484"/>
      <c r="T90" s="484"/>
      <c r="U90" s="484"/>
      <c r="V90" s="484"/>
      <c r="W90" s="484"/>
      <c r="X90" s="484"/>
      <c r="Y90" s="484"/>
      <c r="Z90" s="484"/>
      <c r="AA90" s="484"/>
      <c r="AB90" s="484"/>
      <c r="AC90" s="485"/>
      <c r="AE90" s="155"/>
      <c r="AF90" s="155"/>
      <c r="AG90" s="155"/>
      <c r="AH90" s="155"/>
    </row>
    <row r="91" spans="1:34" ht="20.100000000000001" customHeight="1">
      <c r="A91" s="509" t="str">
        <f>IF(様式06‐2_職員配置!$J$41&gt;14,"保育教諭O","")</f>
        <v/>
      </c>
      <c r="B91" s="506"/>
      <c r="C91" s="512" t="str">
        <f>IF(A91="","",IF(SUM(様式06‐2_職員配置!$J$34:$K$40)&gt;14,"常勤","非常勤"))</f>
        <v/>
      </c>
      <c r="D91" s="482"/>
      <c r="E91" s="483"/>
      <c r="F91" s="483"/>
      <c r="G91" s="484"/>
      <c r="H91" s="484"/>
      <c r="I91" s="484"/>
      <c r="J91" s="484"/>
      <c r="K91" s="484"/>
      <c r="L91" s="484"/>
      <c r="M91" s="484"/>
      <c r="N91" s="484"/>
      <c r="O91" s="484"/>
      <c r="P91" s="484"/>
      <c r="Q91" s="484"/>
      <c r="R91" s="484"/>
      <c r="S91" s="484"/>
      <c r="T91" s="484"/>
      <c r="U91" s="484"/>
      <c r="V91" s="484"/>
      <c r="W91" s="484"/>
      <c r="X91" s="484"/>
      <c r="Y91" s="484"/>
      <c r="Z91" s="484"/>
      <c r="AA91" s="484"/>
      <c r="AB91" s="484"/>
      <c r="AC91" s="485"/>
      <c r="AE91" s="155"/>
      <c r="AF91" s="155"/>
      <c r="AG91" s="155"/>
      <c r="AH91" s="155"/>
    </row>
    <row r="92" spans="1:34" ht="20.100000000000001" customHeight="1">
      <c r="A92" s="509" t="str">
        <f>IF(様式06‐2_職員配置!$J$41&gt;15,"保育教諭P","")</f>
        <v/>
      </c>
      <c r="B92" s="506"/>
      <c r="C92" s="512" t="str">
        <f>IF(A92="","",IF(SUM(様式06‐2_職員配置!$J$34:$K$40)&gt;15,"常勤","非常勤"))</f>
        <v/>
      </c>
      <c r="D92" s="482"/>
      <c r="E92" s="483"/>
      <c r="F92" s="483"/>
      <c r="G92" s="484"/>
      <c r="H92" s="484"/>
      <c r="I92" s="484"/>
      <c r="J92" s="484"/>
      <c r="K92" s="484"/>
      <c r="L92" s="484"/>
      <c r="M92" s="484"/>
      <c r="N92" s="484"/>
      <c r="O92" s="484"/>
      <c r="P92" s="484"/>
      <c r="Q92" s="484"/>
      <c r="R92" s="484"/>
      <c r="S92" s="484"/>
      <c r="T92" s="484"/>
      <c r="U92" s="484"/>
      <c r="V92" s="484"/>
      <c r="W92" s="484"/>
      <c r="X92" s="484"/>
      <c r="Y92" s="484"/>
      <c r="Z92" s="484"/>
      <c r="AA92" s="484"/>
      <c r="AB92" s="484"/>
      <c r="AC92" s="485"/>
    </row>
    <row r="93" spans="1:34" ht="20.100000000000001" customHeight="1">
      <c r="A93" s="509" t="str">
        <f>IF(様式06‐2_職員配置!$J$41&gt;16,"保育教諭Q","")</f>
        <v/>
      </c>
      <c r="B93" s="506"/>
      <c r="C93" s="512" t="str">
        <f>IF(A93="","",IF(SUM(様式06‐2_職員配置!$J$34:$K$40)&gt;16,"常勤","非常勤"))</f>
        <v/>
      </c>
      <c r="D93" s="482"/>
      <c r="E93" s="483"/>
      <c r="F93" s="483"/>
      <c r="G93" s="484"/>
      <c r="H93" s="484"/>
      <c r="I93" s="484"/>
      <c r="J93" s="484"/>
      <c r="K93" s="484"/>
      <c r="L93" s="484"/>
      <c r="M93" s="484"/>
      <c r="N93" s="484"/>
      <c r="O93" s="484"/>
      <c r="P93" s="484"/>
      <c r="Q93" s="484"/>
      <c r="R93" s="484"/>
      <c r="S93" s="484"/>
      <c r="T93" s="484"/>
      <c r="U93" s="484"/>
      <c r="V93" s="484"/>
      <c r="W93" s="484"/>
      <c r="X93" s="484"/>
      <c r="Y93" s="484"/>
      <c r="Z93" s="484"/>
      <c r="AA93" s="484"/>
      <c r="AB93" s="484"/>
      <c r="AC93" s="485"/>
    </row>
    <row r="94" spans="1:34" ht="20.100000000000001" customHeight="1">
      <c r="A94" s="509" t="str">
        <f>IF(様式06‐2_職員配置!$J$41&gt;17,"保育教諭R","")</f>
        <v/>
      </c>
      <c r="B94" s="506"/>
      <c r="C94" s="512" t="str">
        <f>IF(A94="","",IF(SUM(様式06‐2_職員配置!$J$34:$K$40)&gt;17,"常勤","非常勤"))</f>
        <v/>
      </c>
      <c r="D94" s="482"/>
      <c r="E94" s="483"/>
      <c r="F94" s="483"/>
      <c r="G94" s="484"/>
      <c r="H94" s="484"/>
      <c r="I94" s="484"/>
      <c r="J94" s="484"/>
      <c r="K94" s="484"/>
      <c r="L94" s="484"/>
      <c r="M94" s="484"/>
      <c r="N94" s="484"/>
      <c r="O94" s="484"/>
      <c r="P94" s="484"/>
      <c r="Q94" s="484"/>
      <c r="R94" s="484"/>
      <c r="S94" s="484"/>
      <c r="T94" s="484"/>
      <c r="U94" s="484"/>
      <c r="V94" s="484"/>
      <c r="W94" s="484"/>
      <c r="X94" s="484"/>
      <c r="Y94" s="484"/>
      <c r="Z94" s="484"/>
      <c r="AA94" s="484"/>
      <c r="AB94" s="484"/>
      <c r="AC94" s="485"/>
    </row>
    <row r="95" spans="1:34" ht="20.100000000000001" customHeight="1">
      <c r="A95" s="509" t="str">
        <f>IF(様式06‐2_職員配置!$J$41&gt;18,"保育教諭S","")</f>
        <v/>
      </c>
      <c r="B95" s="506"/>
      <c r="C95" s="512" t="str">
        <f>IF(A95="","",IF(SUM(様式06‐2_職員配置!$J$34:$K$40)&gt;18,"常勤","非常勤"))</f>
        <v/>
      </c>
      <c r="D95" s="482"/>
      <c r="E95" s="483"/>
      <c r="F95" s="483"/>
      <c r="G95" s="484"/>
      <c r="H95" s="484"/>
      <c r="I95" s="484"/>
      <c r="J95" s="484"/>
      <c r="K95" s="484"/>
      <c r="L95" s="484"/>
      <c r="M95" s="484"/>
      <c r="N95" s="484"/>
      <c r="O95" s="484"/>
      <c r="P95" s="484"/>
      <c r="Q95" s="484"/>
      <c r="R95" s="484"/>
      <c r="S95" s="484"/>
      <c r="T95" s="484"/>
      <c r="U95" s="484"/>
      <c r="V95" s="484"/>
      <c r="W95" s="484"/>
      <c r="X95" s="484"/>
      <c r="Y95" s="484"/>
      <c r="Z95" s="484"/>
      <c r="AA95" s="484"/>
      <c r="AB95" s="484"/>
      <c r="AC95" s="485"/>
    </row>
    <row r="96" spans="1:34" ht="20.100000000000001" customHeight="1">
      <c r="A96" s="509" t="str">
        <f>IF(様式06‐2_職員配置!$J$41&gt;19,"保育教諭T","")</f>
        <v/>
      </c>
      <c r="B96" s="506"/>
      <c r="C96" s="512" t="str">
        <f>IF(A96="","",IF(SUM(様式06‐2_職員配置!$J$34:$K$40)&gt;19,"常勤","非常勤"))</f>
        <v/>
      </c>
      <c r="D96" s="482"/>
      <c r="E96" s="483"/>
      <c r="F96" s="483"/>
      <c r="G96" s="484"/>
      <c r="H96" s="484"/>
      <c r="I96" s="484"/>
      <c r="J96" s="484"/>
      <c r="K96" s="484"/>
      <c r="L96" s="484"/>
      <c r="M96" s="484"/>
      <c r="N96" s="484"/>
      <c r="O96" s="484"/>
      <c r="P96" s="484"/>
      <c r="Q96" s="484"/>
      <c r="R96" s="484"/>
      <c r="S96" s="484"/>
      <c r="T96" s="484"/>
      <c r="U96" s="484"/>
      <c r="V96" s="484"/>
      <c r="W96" s="484"/>
      <c r="X96" s="484"/>
      <c r="Y96" s="484"/>
      <c r="Z96" s="484"/>
      <c r="AA96" s="484"/>
      <c r="AB96" s="484"/>
      <c r="AC96" s="485"/>
    </row>
    <row r="97" spans="1:29" ht="20.100000000000001" customHeight="1">
      <c r="A97" s="509" t="str">
        <f>IF(様式06‐2_職員配置!$J$41&gt;20,"保育教諭U","")</f>
        <v/>
      </c>
      <c r="B97" s="506"/>
      <c r="C97" s="512" t="str">
        <f>IF(A97="","",IF(SUM(様式06‐2_職員配置!$J$34:$K$40)&gt;20,"常勤","非常勤"))</f>
        <v/>
      </c>
      <c r="D97" s="482"/>
      <c r="E97" s="483"/>
      <c r="F97" s="483"/>
      <c r="G97" s="484"/>
      <c r="H97" s="484"/>
      <c r="I97" s="484"/>
      <c r="J97" s="484"/>
      <c r="K97" s="484"/>
      <c r="L97" s="484"/>
      <c r="M97" s="484"/>
      <c r="N97" s="484"/>
      <c r="O97" s="484"/>
      <c r="P97" s="484"/>
      <c r="Q97" s="484"/>
      <c r="R97" s="484"/>
      <c r="S97" s="484"/>
      <c r="T97" s="484"/>
      <c r="U97" s="484"/>
      <c r="V97" s="484"/>
      <c r="W97" s="484"/>
      <c r="X97" s="484"/>
      <c r="Y97" s="484"/>
      <c r="Z97" s="484"/>
      <c r="AA97" s="484"/>
      <c r="AB97" s="484"/>
      <c r="AC97" s="485"/>
    </row>
    <row r="98" spans="1:29" ht="20.100000000000001" customHeight="1">
      <c r="A98" s="510" t="str">
        <f>IF(様式06‐2_職員配置!$J$41&gt;21,"保育教諭V","")</f>
        <v/>
      </c>
      <c r="B98" s="507"/>
      <c r="C98" s="512" t="str">
        <f>IF(A98="","",IF(SUM(様式06‐2_職員配置!$J$34:$K$40)&gt;21,"常勤","非常勤"))</f>
        <v/>
      </c>
      <c r="D98" s="482"/>
      <c r="E98" s="483"/>
      <c r="F98" s="483"/>
      <c r="G98" s="484"/>
      <c r="H98" s="484"/>
      <c r="I98" s="484"/>
      <c r="J98" s="484"/>
      <c r="K98" s="484"/>
      <c r="L98" s="484"/>
      <c r="M98" s="484"/>
      <c r="N98" s="484"/>
      <c r="O98" s="484"/>
      <c r="P98" s="484"/>
      <c r="Q98" s="484"/>
      <c r="R98" s="484"/>
      <c r="S98" s="484"/>
      <c r="T98" s="484"/>
      <c r="U98" s="484"/>
      <c r="V98" s="484"/>
      <c r="W98" s="484"/>
      <c r="X98" s="484"/>
      <c r="Y98" s="484"/>
      <c r="Z98" s="484"/>
      <c r="AA98" s="484"/>
      <c r="AB98" s="484"/>
      <c r="AC98" s="485"/>
    </row>
    <row r="99" spans="1:29" ht="20.100000000000001" customHeight="1">
      <c r="A99" s="509" t="str">
        <f>IF(様式06‐2_職員配置!$J$41&gt;22,"保育教諭W","")</f>
        <v/>
      </c>
      <c r="B99" s="506"/>
      <c r="C99" s="512" t="str">
        <f>IF(A99="","",IF(SUM(様式06‐2_職員配置!$J$34:$K$40)&gt;22,"常勤","非常勤"))</f>
        <v/>
      </c>
      <c r="D99" s="482"/>
      <c r="E99" s="483"/>
      <c r="F99" s="483"/>
      <c r="G99" s="484"/>
      <c r="H99" s="484"/>
      <c r="I99" s="484"/>
      <c r="J99" s="484"/>
      <c r="K99" s="484"/>
      <c r="L99" s="484"/>
      <c r="M99" s="484"/>
      <c r="N99" s="484"/>
      <c r="O99" s="484"/>
      <c r="P99" s="484"/>
      <c r="Q99" s="484"/>
      <c r="R99" s="484"/>
      <c r="S99" s="484"/>
      <c r="T99" s="484"/>
      <c r="U99" s="484"/>
      <c r="V99" s="484"/>
      <c r="W99" s="484"/>
      <c r="X99" s="484"/>
      <c r="Y99" s="484"/>
      <c r="Z99" s="484"/>
      <c r="AA99" s="484"/>
      <c r="AB99" s="484"/>
      <c r="AC99" s="485"/>
    </row>
    <row r="100" spans="1:29" ht="20.100000000000001" customHeight="1">
      <c r="A100" s="509" t="str">
        <f>IF(様式06‐2_職員配置!$J$41&gt;23,"保育教諭X","")</f>
        <v/>
      </c>
      <c r="B100" s="506"/>
      <c r="C100" s="512" t="str">
        <f>IF(A100="","",IF(SUM(様式06‐2_職員配置!$J$34:$K$40)&gt;23,"常勤","非常勤"))</f>
        <v/>
      </c>
      <c r="D100" s="482"/>
      <c r="E100" s="483"/>
      <c r="F100" s="483"/>
      <c r="G100" s="484"/>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5"/>
    </row>
    <row r="101" spans="1:29" ht="20.100000000000001" customHeight="1">
      <c r="A101" s="509" t="str">
        <f>IF(様式06‐2_職員配置!$J$41&gt;24,"保育教諭Y","")</f>
        <v/>
      </c>
      <c r="B101" s="506"/>
      <c r="C101" s="512" t="str">
        <f>IF(A101="","",IF(SUM(様式06‐2_職員配置!$J$34:$K$40)&gt;24,"常勤","非常勤"))</f>
        <v/>
      </c>
      <c r="D101" s="482"/>
      <c r="E101" s="483"/>
      <c r="F101" s="483"/>
      <c r="G101" s="484"/>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5"/>
    </row>
    <row r="102" spans="1:29" ht="20.100000000000001" customHeight="1">
      <c r="A102" s="510" t="str">
        <f>IF(様式06‐2_職員配置!$J$41&gt;25,"保育教諭Z","")</f>
        <v/>
      </c>
      <c r="B102" s="507"/>
      <c r="C102" s="513" t="str">
        <f>IF(A102="","",IF(SUM(様式06‐2_職員配置!$J$34:$K$40)&gt;25,"常勤","非常勤"))</f>
        <v/>
      </c>
      <c r="D102" s="482"/>
      <c r="E102" s="483"/>
      <c r="F102" s="483"/>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5"/>
    </row>
    <row r="103" spans="1:29" ht="20.100000000000001" customHeight="1">
      <c r="A103" s="510" t="str">
        <f>IF(様式06‐2_職員配置!$J$41&gt;26,"保育教諭a","")</f>
        <v/>
      </c>
      <c r="B103" s="507"/>
      <c r="C103" s="513" t="str">
        <f>IF(A103="","",IF(SUM(様式06‐2_職員配置!$J$34:$K$40)&gt;26,"常勤","非常勤"))</f>
        <v/>
      </c>
      <c r="D103" s="482"/>
      <c r="E103" s="483"/>
      <c r="F103" s="483"/>
      <c r="G103" s="484"/>
      <c r="H103" s="484"/>
      <c r="I103" s="484"/>
      <c r="J103" s="484"/>
      <c r="K103" s="484"/>
      <c r="L103" s="484"/>
      <c r="M103" s="484"/>
      <c r="N103" s="484"/>
      <c r="O103" s="484"/>
      <c r="P103" s="484"/>
      <c r="Q103" s="484"/>
      <c r="R103" s="484"/>
      <c r="S103" s="484"/>
      <c r="T103" s="484"/>
      <c r="U103" s="484"/>
      <c r="V103" s="484"/>
      <c r="W103" s="484"/>
      <c r="X103" s="484"/>
      <c r="Y103" s="484"/>
      <c r="Z103" s="484"/>
      <c r="AA103" s="484"/>
      <c r="AB103" s="484"/>
      <c r="AC103" s="485"/>
    </row>
    <row r="104" spans="1:29" ht="20.100000000000001" customHeight="1">
      <c r="A104" s="510" t="str">
        <f>IF(様式06‐2_職員配置!$J$41&gt;27,"保育教諭b","")</f>
        <v/>
      </c>
      <c r="B104" s="507"/>
      <c r="C104" s="513" t="str">
        <f>IF(A104="","",IF(SUM(様式06‐2_職員配置!$J$34:$K$40)&gt;27,"常勤","非常勤"))</f>
        <v/>
      </c>
      <c r="D104" s="482"/>
      <c r="E104" s="483"/>
      <c r="F104" s="483"/>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5"/>
    </row>
    <row r="105" spans="1:29" ht="20.100000000000001" customHeight="1">
      <c r="A105" s="510" t="str">
        <f>IF(様式06‐2_職員配置!$J$41&gt;28,"保育教諭c","")</f>
        <v/>
      </c>
      <c r="B105" s="507"/>
      <c r="C105" s="513" t="str">
        <f>IF(A105="","",IF(SUM(様式06‐2_職員配置!$J$34:$K$40)&gt;28,"常勤","非常勤"))</f>
        <v/>
      </c>
      <c r="D105" s="482"/>
      <c r="E105" s="483"/>
      <c r="F105" s="483"/>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5"/>
    </row>
    <row r="106" spans="1:29" ht="20.100000000000001" customHeight="1" thickBot="1">
      <c r="A106" s="511" t="str">
        <f>IF(様式06‐2_職員配置!$J$41&gt;29,"保育教諭d","")</f>
        <v/>
      </c>
      <c r="B106" s="508"/>
      <c r="C106" s="514" t="str">
        <f>IF(A106="","",IF(SUM(様式06‐2_職員配置!$J$34:$K$40)&gt;29,"常勤","非常勤"))</f>
        <v/>
      </c>
      <c r="D106" s="486"/>
      <c r="E106" s="487"/>
      <c r="F106" s="487"/>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9"/>
    </row>
    <row r="107" spans="1:29" s="99" customFormat="1" ht="20.100000000000001" customHeight="1" thickBot="1">
      <c r="A107" s="96"/>
      <c r="B107" s="134" t="s">
        <v>37</v>
      </c>
      <c r="C107" s="115" t="s">
        <v>592</v>
      </c>
      <c r="D107" s="141"/>
      <c r="E107" s="97"/>
      <c r="F107" s="97"/>
      <c r="G107" s="98"/>
      <c r="H107" s="98"/>
      <c r="I107" s="98"/>
      <c r="J107" s="98"/>
      <c r="K107" s="98"/>
      <c r="L107" s="98"/>
      <c r="M107" s="98"/>
      <c r="N107" s="98"/>
      <c r="O107" s="98"/>
      <c r="P107" s="98"/>
      <c r="Q107" s="98"/>
      <c r="R107" s="98"/>
      <c r="S107" s="98"/>
      <c r="T107" s="98"/>
      <c r="U107" s="98"/>
      <c r="V107" s="98"/>
      <c r="W107" s="98"/>
      <c r="X107" s="98"/>
      <c r="Y107" s="98"/>
      <c r="Z107" s="98"/>
      <c r="AA107" s="98"/>
      <c r="AB107" s="98"/>
      <c r="AC107" s="117"/>
    </row>
    <row r="108" spans="1:29" ht="20.100000000000001" customHeight="1">
      <c r="A108" s="147" t="s">
        <v>593</v>
      </c>
      <c r="B108" s="457">
        <f>様式04‐2_開園日・開園時間・定員区分!$C$22</f>
        <v>0</v>
      </c>
      <c r="C108" s="458">
        <f>ROUNDUP(B108/3,0)</f>
        <v>0</v>
      </c>
      <c r="D108" s="140"/>
      <c r="E108" s="495"/>
      <c r="F108" s="495"/>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row>
    <row r="109" spans="1:29" ht="20.100000000000001" customHeight="1">
      <c r="A109" s="148" t="s">
        <v>594</v>
      </c>
      <c r="B109" s="459">
        <f>様式04‐2_開園日・開園時間・定員区分!$D$22</f>
        <v>0</v>
      </c>
      <c r="C109" s="460">
        <f>ROUNDUP(B109/5,0)</f>
        <v>0</v>
      </c>
      <c r="D109" s="138"/>
      <c r="E109" s="499"/>
      <c r="F109" s="499"/>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501"/>
    </row>
    <row r="110" spans="1:29" ht="20.100000000000001" customHeight="1">
      <c r="A110" s="148" t="s">
        <v>595</v>
      </c>
      <c r="B110" s="459">
        <f>様式04‐2_開園日・開園時間・定員区分!$E$22</f>
        <v>0</v>
      </c>
      <c r="C110" s="460">
        <f>ROUNDUP(B110/5,0)</f>
        <v>0</v>
      </c>
      <c r="D110" s="138"/>
      <c r="E110" s="499"/>
      <c r="F110" s="499"/>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1"/>
    </row>
    <row r="111" spans="1:29" ht="20.100000000000001" customHeight="1">
      <c r="A111" s="135" t="s">
        <v>596</v>
      </c>
      <c r="B111" s="459">
        <f>様式04‐2_開園日・開園時間・定員区分!$F$22</f>
        <v>0</v>
      </c>
      <c r="C111" s="460">
        <f>ROUNDUP(B111/15,0)</f>
        <v>0</v>
      </c>
      <c r="D111" s="138"/>
      <c r="E111" s="499"/>
      <c r="F111" s="499"/>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1"/>
    </row>
    <row r="112" spans="1:29" ht="20.100000000000001" customHeight="1">
      <c r="A112" s="96" t="s">
        <v>597</v>
      </c>
      <c r="B112" s="459">
        <f>様式04‐2_開園日・開園時間・定員区分!$G$22</f>
        <v>0</v>
      </c>
      <c r="C112" s="460">
        <f>ROUNDUP(B112/20,0)</f>
        <v>0</v>
      </c>
      <c r="D112" s="138"/>
      <c r="E112" s="499"/>
      <c r="F112" s="499"/>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1"/>
    </row>
    <row r="113" spans="1:34" ht="20.100000000000001" customHeight="1" thickBot="1">
      <c r="A113" s="144" t="s">
        <v>598</v>
      </c>
      <c r="B113" s="461">
        <f>様式04‐2_開園日・開園時間・定員区分!$H$22</f>
        <v>0</v>
      </c>
      <c r="C113" s="460">
        <f>ROUNDUP(B113/20,0)</f>
        <v>0</v>
      </c>
      <c r="D113" s="139"/>
      <c r="E113" s="503"/>
      <c r="F113" s="503"/>
      <c r="G113" s="504"/>
      <c r="H113" s="504"/>
      <c r="I113" s="504"/>
      <c r="J113" s="504"/>
      <c r="K113" s="504"/>
      <c r="L113" s="504"/>
      <c r="M113" s="504"/>
      <c r="N113" s="504"/>
      <c r="O113" s="504"/>
      <c r="P113" s="504"/>
      <c r="Q113" s="504"/>
      <c r="R113" s="504"/>
      <c r="S113" s="504"/>
      <c r="T113" s="504"/>
      <c r="U113" s="504"/>
      <c r="V113" s="504"/>
      <c r="W113" s="504"/>
      <c r="X113" s="504"/>
      <c r="Y113" s="504"/>
      <c r="Z113" s="504"/>
      <c r="AA113" s="504"/>
      <c r="AB113" s="504"/>
      <c r="AC113" s="505"/>
      <c r="AE113" s="1831" t="s">
        <v>725</v>
      </c>
      <c r="AF113" s="1832"/>
      <c r="AG113" s="1832"/>
      <c r="AH113" s="1833"/>
    </row>
    <row r="114" spans="1:34" ht="19.5" customHeight="1">
      <c r="A114" s="1834" t="s">
        <v>592</v>
      </c>
      <c r="B114" s="1835"/>
      <c r="C114" s="1836"/>
      <c r="D114" s="142"/>
      <c r="E114" s="454">
        <f>ROUNDUP(E108/3,0)+ROUNDUP(E109/5,0)+ROUNDUP(E110/5,0)+ROUNDUP(E111/15,0)+ROUNDUP(E112/20,0)+ROUNDUP(E113/20,0)</f>
        <v>0</v>
      </c>
      <c r="F114" s="454">
        <f t="shared" ref="F114:AB114" si="3">ROUNDUP(F108/3,0)+ROUNDUP(F109/5,0)+ROUNDUP(F110/5,0)+ROUNDUP(F111/15,0)+ROUNDUP(F112/20,0)+ROUNDUP(F113/20,0)</f>
        <v>0</v>
      </c>
      <c r="G114" s="454">
        <f t="shared" si="3"/>
        <v>0</v>
      </c>
      <c r="H114" s="454">
        <f t="shared" si="3"/>
        <v>0</v>
      </c>
      <c r="I114" s="454">
        <f t="shared" si="3"/>
        <v>0</v>
      </c>
      <c r="J114" s="454">
        <f t="shared" si="3"/>
        <v>0</v>
      </c>
      <c r="K114" s="454">
        <f t="shared" si="3"/>
        <v>0</v>
      </c>
      <c r="L114" s="454">
        <f t="shared" si="3"/>
        <v>0</v>
      </c>
      <c r="M114" s="454">
        <f t="shared" si="3"/>
        <v>0</v>
      </c>
      <c r="N114" s="454">
        <f t="shared" si="3"/>
        <v>0</v>
      </c>
      <c r="O114" s="454">
        <f t="shared" si="3"/>
        <v>0</v>
      </c>
      <c r="P114" s="454">
        <f t="shared" si="3"/>
        <v>0</v>
      </c>
      <c r="Q114" s="454">
        <f t="shared" si="3"/>
        <v>0</v>
      </c>
      <c r="R114" s="454">
        <f t="shared" si="3"/>
        <v>0</v>
      </c>
      <c r="S114" s="454">
        <f t="shared" si="3"/>
        <v>0</v>
      </c>
      <c r="T114" s="454">
        <f t="shared" si="3"/>
        <v>0</v>
      </c>
      <c r="U114" s="454">
        <f t="shared" si="3"/>
        <v>0</v>
      </c>
      <c r="V114" s="454">
        <f t="shared" si="3"/>
        <v>0</v>
      </c>
      <c r="W114" s="454">
        <f t="shared" si="3"/>
        <v>0</v>
      </c>
      <c r="X114" s="454">
        <f t="shared" si="3"/>
        <v>0</v>
      </c>
      <c r="Y114" s="454">
        <f t="shared" si="3"/>
        <v>0</v>
      </c>
      <c r="Z114" s="454">
        <f t="shared" si="3"/>
        <v>0</v>
      </c>
      <c r="AA114" s="454">
        <f t="shared" si="3"/>
        <v>0</v>
      </c>
      <c r="AB114" s="454">
        <f t="shared" si="3"/>
        <v>0</v>
      </c>
      <c r="AC114" s="462"/>
      <c r="AE114" s="1837" t="s">
        <v>723</v>
      </c>
      <c r="AF114" s="1838"/>
      <c r="AG114" s="432" t="s">
        <v>724</v>
      </c>
      <c r="AH114" s="159" t="s">
        <v>600</v>
      </c>
    </row>
    <row r="115" spans="1:34" ht="20.100000000000001" customHeight="1" thickBot="1">
      <c r="A115" s="1839" t="s">
        <v>599</v>
      </c>
      <c r="B115" s="1840"/>
      <c r="C115" s="1841"/>
      <c r="D115" s="143"/>
      <c r="E115" s="455">
        <f>COUNTA(E77:E106)</f>
        <v>0</v>
      </c>
      <c r="F115" s="455">
        <f>COUNTA(F77:F106)</f>
        <v>0</v>
      </c>
      <c r="G115" s="455">
        <f t="shared" ref="G115:AA115" si="4">COUNTA(G77:G106)</f>
        <v>0</v>
      </c>
      <c r="H115" s="455">
        <f t="shared" si="4"/>
        <v>0</v>
      </c>
      <c r="I115" s="455">
        <f t="shared" si="4"/>
        <v>0</v>
      </c>
      <c r="J115" s="455">
        <f t="shared" si="4"/>
        <v>0</v>
      </c>
      <c r="K115" s="455">
        <f t="shared" si="4"/>
        <v>0</v>
      </c>
      <c r="L115" s="455">
        <f t="shared" si="4"/>
        <v>0</v>
      </c>
      <c r="M115" s="455">
        <f t="shared" si="4"/>
        <v>0</v>
      </c>
      <c r="N115" s="455">
        <f t="shared" si="4"/>
        <v>0</v>
      </c>
      <c r="O115" s="455">
        <f t="shared" si="4"/>
        <v>0</v>
      </c>
      <c r="P115" s="455">
        <f t="shared" si="4"/>
        <v>0</v>
      </c>
      <c r="Q115" s="455">
        <f t="shared" si="4"/>
        <v>0</v>
      </c>
      <c r="R115" s="455">
        <f t="shared" si="4"/>
        <v>0</v>
      </c>
      <c r="S115" s="455">
        <f t="shared" si="4"/>
        <v>0</v>
      </c>
      <c r="T115" s="455">
        <f t="shared" si="4"/>
        <v>0</v>
      </c>
      <c r="U115" s="455">
        <f t="shared" si="4"/>
        <v>0</v>
      </c>
      <c r="V115" s="455">
        <f t="shared" si="4"/>
        <v>0</v>
      </c>
      <c r="W115" s="455">
        <f t="shared" si="4"/>
        <v>0</v>
      </c>
      <c r="X115" s="455">
        <f t="shared" si="4"/>
        <v>0</v>
      </c>
      <c r="Y115" s="455">
        <f t="shared" si="4"/>
        <v>0</v>
      </c>
      <c r="Z115" s="455">
        <f t="shared" si="4"/>
        <v>0</v>
      </c>
      <c r="AA115" s="455">
        <f t="shared" si="4"/>
        <v>0</v>
      </c>
      <c r="AB115" s="455">
        <f>COUNTA(AB77:AB106)</f>
        <v>0</v>
      </c>
      <c r="AC115" s="463"/>
      <c r="AE115" s="160">
        <v>3</v>
      </c>
      <c r="AF115" s="155">
        <f>COUNTIF(D77:D106,3)</f>
        <v>0</v>
      </c>
      <c r="AG115" s="155">
        <f>様式04‐2_開園日・開園時間・定員区分!$F$23</f>
        <v>0</v>
      </c>
      <c r="AH115" s="161">
        <f>IF(AF115&gt;=AG115,0,1)</f>
        <v>0</v>
      </c>
    </row>
    <row r="116" spans="1:34" ht="20.100000000000001" customHeight="1" thickBot="1">
      <c r="A116" s="1842" t="s">
        <v>600</v>
      </c>
      <c r="B116" s="1843"/>
      <c r="C116" s="1843"/>
      <c r="D116" s="157"/>
      <c r="E116" s="456" t="str">
        <f t="shared" ref="E116:AB116" si="5">IF(E114&lt;=E115,"○","×")</f>
        <v>○</v>
      </c>
      <c r="F116" s="456" t="str">
        <f t="shared" si="5"/>
        <v>○</v>
      </c>
      <c r="G116" s="456" t="str">
        <f t="shared" si="5"/>
        <v>○</v>
      </c>
      <c r="H116" s="456" t="str">
        <f t="shared" si="5"/>
        <v>○</v>
      </c>
      <c r="I116" s="456" t="str">
        <f t="shared" si="5"/>
        <v>○</v>
      </c>
      <c r="J116" s="456" t="str">
        <f t="shared" si="5"/>
        <v>○</v>
      </c>
      <c r="K116" s="456" t="str">
        <f t="shared" si="5"/>
        <v>○</v>
      </c>
      <c r="L116" s="456" t="str">
        <f t="shared" si="5"/>
        <v>○</v>
      </c>
      <c r="M116" s="456" t="str">
        <f t="shared" si="5"/>
        <v>○</v>
      </c>
      <c r="N116" s="456" t="str">
        <f t="shared" si="5"/>
        <v>○</v>
      </c>
      <c r="O116" s="456" t="str">
        <f t="shared" si="5"/>
        <v>○</v>
      </c>
      <c r="P116" s="456" t="str">
        <f t="shared" si="5"/>
        <v>○</v>
      </c>
      <c r="Q116" s="456" t="str">
        <f t="shared" si="5"/>
        <v>○</v>
      </c>
      <c r="R116" s="456" t="str">
        <f t="shared" si="5"/>
        <v>○</v>
      </c>
      <c r="S116" s="456" t="str">
        <f t="shared" si="5"/>
        <v>○</v>
      </c>
      <c r="T116" s="456" t="str">
        <f t="shared" si="5"/>
        <v>○</v>
      </c>
      <c r="U116" s="456" t="str">
        <f t="shared" si="5"/>
        <v>○</v>
      </c>
      <c r="V116" s="456" t="str">
        <f t="shared" si="5"/>
        <v>○</v>
      </c>
      <c r="W116" s="456" t="str">
        <f t="shared" si="5"/>
        <v>○</v>
      </c>
      <c r="X116" s="456" t="str">
        <f t="shared" si="5"/>
        <v>○</v>
      </c>
      <c r="Y116" s="456" t="str">
        <f t="shared" si="5"/>
        <v>○</v>
      </c>
      <c r="Z116" s="456" t="str">
        <f t="shared" si="5"/>
        <v>○</v>
      </c>
      <c r="AA116" s="456" t="str">
        <f t="shared" si="5"/>
        <v>○</v>
      </c>
      <c r="AB116" s="456" t="str">
        <f t="shared" si="5"/>
        <v>○</v>
      </c>
      <c r="AC116" s="464"/>
      <c r="AE116" s="160">
        <v>4</v>
      </c>
      <c r="AF116" s="155">
        <f>COUNTIF(D77:D106,4)</f>
        <v>0</v>
      </c>
      <c r="AG116" s="155">
        <f>様式04‐2_開園日・開園時間・定員区分!$G$23</f>
        <v>0</v>
      </c>
      <c r="AH116" s="161">
        <f>IF(AF116&gt;=AG116,0,1)</f>
        <v>0</v>
      </c>
    </row>
    <row r="117" spans="1:34" ht="20.100000000000001" customHeight="1" thickBot="1">
      <c r="A117" s="1844"/>
      <c r="B117" s="1845"/>
      <c r="C117" s="1845"/>
      <c r="D117" s="1846" t="str">
        <f>IF(SUM(AH115:AH117)&gt;0,"学級担任の配置を確認してください","")</f>
        <v/>
      </c>
      <c r="E117" s="1847"/>
      <c r="F117" s="1847"/>
      <c r="G117" s="1847"/>
      <c r="H117" s="1847"/>
      <c r="I117" s="1847"/>
      <c r="J117" s="1847"/>
      <c r="K117" s="1847"/>
      <c r="L117" s="1847"/>
      <c r="M117" s="1847"/>
      <c r="N117" s="1847"/>
      <c r="O117" s="1847"/>
      <c r="P117" s="1847"/>
      <c r="Q117" s="1847"/>
      <c r="R117" s="1847"/>
      <c r="S117" s="1847"/>
      <c r="T117" s="1847"/>
      <c r="U117" s="1847"/>
      <c r="V117" s="1847"/>
      <c r="W117" s="1847"/>
      <c r="X117" s="1847"/>
      <c r="Y117" s="1847"/>
      <c r="Z117" s="1847"/>
      <c r="AA117" s="1847"/>
      <c r="AB117" s="1847"/>
      <c r="AC117" s="1848"/>
      <c r="AE117" s="162">
        <v>5</v>
      </c>
      <c r="AF117" s="163">
        <f>COUNTIF(D77:D106,5)</f>
        <v>0</v>
      </c>
      <c r="AG117" s="163">
        <f>様式04‐2_開園日・開園時間・定員区分!$H$23</f>
        <v>0</v>
      </c>
      <c r="AH117" s="164">
        <f>IF(AF117&gt;=AG117,0,1)</f>
        <v>0</v>
      </c>
    </row>
    <row r="118" spans="1:34" ht="14.25" customHeight="1" thickBot="1"/>
    <row r="119" spans="1:34" ht="20.100000000000001" customHeight="1" thickBot="1">
      <c r="A119" s="1824" t="s">
        <v>727</v>
      </c>
      <c r="B119" s="1825"/>
      <c r="C119" s="1825"/>
      <c r="D119" s="1825"/>
      <c r="E119" s="1825"/>
      <c r="F119" s="1825"/>
      <c r="G119" s="1825"/>
      <c r="H119" s="1825"/>
      <c r="I119" s="1825"/>
      <c r="J119" s="1825"/>
      <c r="K119" s="1825"/>
      <c r="L119" s="1825"/>
      <c r="M119" s="1825"/>
      <c r="N119" s="1825"/>
      <c r="O119" s="1825"/>
      <c r="P119" s="1825"/>
      <c r="Q119" s="1825"/>
      <c r="R119" s="1825"/>
      <c r="S119" s="1825"/>
      <c r="T119" s="1825"/>
      <c r="U119" s="1825"/>
      <c r="V119" s="1825"/>
      <c r="W119" s="1825"/>
      <c r="X119" s="1825"/>
      <c r="Y119" s="1825"/>
      <c r="Z119" s="1825"/>
      <c r="AA119" s="1825"/>
      <c r="AB119" s="1825"/>
      <c r="AC119" s="1826"/>
    </row>
    <row r="120" spans="1:34" ht="20.100000000000001" customHeight="1">
      <c r="A120" s="1827"/>
      <c r="B120" s="1828"/>
      <c r="C120" s="515"/>
      <c r="D120" s="494"/>
      <c r="E120" s="516"/>
      <c r="F120" s="517"/>
      <c r="G120" s="517"/>
      <c r="H120" s="517"/>
      <c r="I120" s="517"/>
      <c r="J120" s="517"/>
      <c r="K120" s="517"/>
      <c r="L120" s="517"/>
      <c r="M120" s="517"/>
      <c r="N120" s="517"/>
      <c r="O120" s="517"/>
      <c r="P120" s="517"/>
      <c r="Q120" s="517"/>
      <c r="R120" s="517"/>
      <c r="S120" s="517"/>
      <c r="T120" s="517"/>
      <c r="U120" s="517"/>
      <c r="V120" s="517"/>
      <c r="W120" s="517"/>
      <c r="X120" s="517"/>
      <c r="Y120" s="517"/>
      <c r="Z120" s="517"/>
      <c r="AA120" s="517"/>
      <c r="AB120" s="517"/>
      <c r="AC120" s="518"/>
    </row>
    <row r="121" spans="1:34" ht="20.100000000000001" customHeight="1">
      <c r="A121" s="1822"/>
      <c r="B121" s="1823"/>
      <c r="C121" s="519"/>
      <c r="D121" s="498"/>
      <c r="E121" s="520"/>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2"/>
    </row>
    <row r="122" spans="1:34" ht="20.100000000000001" customHeight="1">
      <c r="A122" s="1822"/>
      <c r="B122" s="1823"/>
      <c r="C122" s="519"/>
      <c r="D122" s="498"/>
      <c r="E122" s="520"/>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2"/>
    </row>
    <row r="123" spans="1:34" ht="20.100000000000001" customHeight="1">
      <c r="A123" s="1822"/>
      <c r="B123" s="1823"/>
      <c r="C123" s="519"/>
      <c r="D123" s="498"/>
      <c r="E123" s="520"/>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2"/>
    </row>
    <row r="124" spans="1:34" ht="20.100000000000001" customHeight="1">
      <c r="A124" s="1822"/>
      <c r="B124" s="1823"/>
      <c r="C124" s="519"/>
      <c r="D124" s="498"/>
      <c r="E124" s="520"/>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2"/>
    </row>
    <row r="125" spans="1:34" ht="20.100000000000001" customHeight="1">
      <c r="A125" s="1822"/>
      <c r="B125" s="1823"/>
      <c r="C125" s="519"/>
      <c r="D125" s="498"/>
      <c r="E125" s="520"/>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2"/>
    </row>
    <row r="126" spans="1:34" ht="20.100000000000001" customHeight="1">
      <c r="A126" s="1822"/>
      <c r="B126" s="1823"/>
      <c r="C126" s="519"/>
      <c r="D126" s="498"/>
      <c r="E126" s="520"/>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2"/>
    </row>
    <row r="127" spans="1:34" ht="20.100000000000001" customHeight="1">
      <c r="A127" s="1822"/>
      <c r="B127" s="1823"/>
      <c r="C127" s="519"/>
      <c r="D127" s="498"/>
      <c r="E127" s="520"/>
      <c r="F127" s="521"/>
      <c r="G127" s="521"/>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2"/>
    </row>
    <row r="128" spans="1:34" ht="20.100000000000001" customHeight="1">
      <c r="A128" s="1822"/>
      <c r="B128" s="1823"/>
      <c r="C128" s="519"/>
      <c r="D128" s="498"/>
      <c r="E128" s="520"/>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c r="AB128" s="521"/>
      <c r="AC128" s="522"/>
    </row>
    <row r="129" spans="1:34" ht="20.100000000000001" customHeight="1">
      <c r="A129" s="1822"/>
      <c r="B129" s="1823"/>
      <c r="C129" s="519"/>
      <c r="D129" s="498"/>
      <c r="E129" s="520"/>
      <c r="F129" s="521"/>
      <c r="G129" s="521"/>
      <c r="H129" s="521"/>
      <c r="I129" s="521"/>
      <c r="J129" s="521"/>
      <c r="K129" s="521"/>
      <c r="L129" s="521"/>
      <c r="M129" s="521"/>
      <c r="N129" s="521"/>
      <c r="O129" s="521"/>
      <c r="P129" s="521"/>
      <c r="Q129" s="521"/>
      <c r="R129" s="521"/>
      <c r="S129" s="521"/>
      <c r="T129" s="521"/>
      <c r="U129" s="521"/>
      <c r="V129" s="521"/>
      <c r="W129" s="521"/>
      <c r="X129" s="521"/>
      <c r="Y129" s="521"/>
      <c r="Z129" s="521"/>
      <c r="AA129" s="521"/>
      <c r="AB129" s="521"/>
      <c r="AC129" s="522"/>
    </row>
    <row r="130" spans="1:34" ht="20.100000000000001" customHeight="1">
      <c r="A130" s="1822"/>
      <c r="B130" s="1823"/>
      <c r="C130" s="519"/>
      <c r="D130" s="498"/>
      <c r="E130" s="520"/>
      <c r="F130" s="521"/>
      <c r="G130" s="521"/>
      <c r="H130" s="521"/>
      <c r="I130" s="521"/>
      <c r="J130" s="521"/>
      <c r="K130" s="521"/>
      <c r="L130" s="521"/>
      <c r="M130" s="521"/>
      <c r="N130" s="521"/>
      <c r="O130" s="521"/>
      <c r="P130" s="521"/>
      <c r="Q130" s="521"/>
      <c r="R130" s="521"/>
      <c r="S130" s="521"/>
      <c r="T130" s="521"/>
      <c r="U130" s="521"/>
      <c r="V130" s="521"/>
      <c r="W130" s="521"/>
      <c r="X130" s="521"/>
      <c r="Y130" s="521"/>
      <c r="Z130" s="521"/>
      <c r="AA130" s="521"/>
      <c r="AB130" s="521"/>
      <c r="AC130" s="522"/>
    </row>
    <row r="131" spans="1:34" ht="20.100000000000001" customHeight="1" thickBot="1">
      <c r="A131" s="1820"/>
      <c r="B131" s="1821"/>
      <c r="C131" s="523"/>
      <c r="D131" s="502"/>
      <c r="E131" s="524"/>
      <c r="F131" s="525"/>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6"/>
    </row>
    <row r="133" spans="1:34" ht="35.25" customHeight="1"/>
    <row r="134" spans="1:34" ht="11.25" customHeight="1">
      <c r="A134" s="1849" t="s">
        <v>1031</v>
      </c>
      <c r="B134" s="1849"/>
      <c r="C134" s="1849"/>
      <c r="D134" s="1849"/>
      <c r="E134" s="1849"/>
      <c r="F134" s="1849"/>
      <c r="G134" s="1849"/>
      <c r="H134" s="1849"/>
      <c r="I134" s="1849"/>
      <c r="J134" s="1849"/>
      <c r="K134" s="1849"/>
      <c r="L134" s="1849"/>
      <c r="M134" s="1849"/>
      <c r="N134" s="1849"/>
      <c r="O134" s="1849"/>
      <c r="P134" s="1849"/>
      <c r="Q134" s="1849"/>
      <c r="R134" s="1849"/>
      <c r="S134" s="1849"/>
      <c r="T134" s="1849"/>
      <c r="U134" s="1849"/>
      <c r="V134" s="1849"/>
      <c r="W134" s="1849"/>
      <c r="X134" s="1849"/>
      <c r="Y134" s="1849"/>
      <c r="Z134" s="1849"/>
      <c r="AA134" s="1849"/>
      <c r="AB134" s="1849"/>
      <c r="AC134" s="1849"/>
    </row>
    <row r="135" spans="1:34" ht="11.25" customHeight="1">
      <c r="A135" s="1849"/>
      <c r="B135" s="1849"/>
      <c r="C135" s="1849"/>
      <c r="D135" s="1849"/>
      <c r="E135" s="1849"/>
      <c r="F135" s="1849"/>
      <c r="G135" s="1849"/>
      <c r="H135" s="1849"/>
      <c r="I135" s="1849"/>
      <c r="J135" s="1849"/>
      <c r="K135" s="1849"/>
      <c r="L135" s="1849"/>
      <c r="M135" s="1849"/>
      <c r="N135" s="1849"/>
      <c r="O135" s="1849"/>
      <c r="P135" s="1849"/>
      <c r="Q135" s="1849"/>
      <c r="R135" s="1849"/>
      <c r="S135" s="1849"/>
      <c r="T135" s="1849"/>
      <c r="U135" s="1849"/>
      <c r="V135" s="1849"/>
      <c r="W135" s="1849"/>
      <c r="X135" s="1849"/>
      <c r="Y135" s="1849"/>
      <c r="Z135" s="1849"/>
      <c r="AA135" s="1849"/>
      <c r="AB135" s="1849"/>
      <c r="AC135" s="1849"/>
    </row>
    <row r="136" spans="1:34" ht="7.5" customHeight="1" thickBot="1">
      <c r="A136" s="80"/>
      <c r="B136" s="80"/>
      <c r="C136" s="80"/>
      <c r="D136" s="80"/>
      <c r="E136" s="80"/>
      <c r="F136" s="80"/>
      <c r="G136" s="80"/>
      <c r="H136" s="80"/>
      <c r="I136" s="80"/>
      <c r="J136" s="80"/>
      <c r="K136" s="80"/>
      <c r="L136" s="80"/>
      <c r="M136" s="80"/>
      <c r="N136" s="80"/>
      <c r="O136" s="80"/>
      <c r="P136" s="80"/>
    </row>
    <row r="137" spans="1:34" ht="20.100000000000001" customHeight="1">
      <c r="A137" s="1850" t="s">
        <v>610</v>
      </c>
      <c r="B137" s="81"/>
      <c r="C137" s="81"/>
      <c r="D137" s="81"/>
      <c r="E137" s="1852" t="s">
        <v>588</v>
      </c>
      <c r="F137" s="1852"/>
      <c r="G137" s="1852"/>
      <c r="H137" s="1852"/>
      <c r="I137" s="1852"/>
      <c r="J137" s="1852"/>
      <c r="K137" s="1852"/>
      <c r="L137" s="1852"/>
      <c r="M137" s="1852"/>
      <c r="N137" s="1852"/>
      <c r="O137" s="1852"/>
      <c r="P137" s="1852"/>
      <c r="Q137" s="1852"/>
      <c r="R137" s="1852"/>
      <c r="S137" s="1852"/>
      <c r="T137" s="1852"/>
      <c r="U137" s="1852"/>
      <c r="V137" s="1852"/>
      <c r="W137" s="1852"/>
      <c r="X137" s="1852"/>
      <c r="Y137" s="1852"/>
      <c r="Z137" s="1852"/>
      <c r="AA137" s="1852"/>
      <c r="AB137" s="1852"/>
      <c r="AC137" s="1853"/>
    </row>
    <row r="138" spans="1:34" ht="20.100000000000001" customHeight="1" thickBot="1">
      <c r="A138" s="1851"/>
      <c r="B138" s="82" t="s">
        <v>589</v>
      </c>
      <c r="C138" s="83" t="s">
        <v>590</v>
      </c>
      <c r="D138" s="83" t="s">
        <v>722</v>
      </c>
      <c r="E138" s="84">
        <v>0.29166666666666669</v>
      </c>
      <c r="F138" s="84">
        <v>0.3125</v>
      </c>
      <c r="G138" s="85">
        <v>0.33333333333333331</v>
      </c>
      <c r="H138" s="85">
        <v>0.35416666666666669</v>
      </c>
      <c r="I138" s="85">
        <v>0.375</v>
      </c>
      <c r="J138" s="85">
        <v>0.39583333333333331</v>
      </c>
      <c r="K138" s="85">
        <v>0.41666666666666669</v>
      </c>
      <c r="L138" s="85">
        <v>0.4375</v>
      </c>
      <c r="M138" s="85">
        <v>0.45833333333333331</v>
      </c>
      <c r="N138" s="85">
        <v>0.47916666666666669</v>
      </c>
      <c r="O138" s="85">
        <v>0.5</v>
      </c>
      <c r="P138" s="85">
        <v>0.52083333333333337</v>
      </c>
      <c r="Q138" s="85">
        <v>0.54166666666666663</v>
      </c>
      <c r="R138" s="85">
        <v>0.5625</v>
      </c>
      <c r="S138" s="85">
        <v>0.58333333333333337</v>
      </c>
      <c r="T138" s="85">
        <v>0.60416666666666663</v>
      </c>
      <c r="U138" s="85">
        <v>0.625</v>
      </c>
      <c r="V138" s="85">
        <v>0.64583333333333337</v>
      </c>
      <c r="W138" s="85">
        <v>0.66666666666666663</v>
      </c>
      <c r="X138" s="85">
        <v>0.6875</v>
      </c>
      <c r="Y138" s="85">
        <v>0.70833333333333337</v>
      </c>
      <c r="Z138" s="85">
        <v>0.72916666666666663</v>
      </c>
      <c r="AA138" s="85">
        <v>0.75</v>
      </c>
      <c r="AB138" s="85">
        <v>0.77083333333333337</v>
      </c>
      <c r="AC138" s="116">
        <v>0.79166666666666663</v>
      </c>
    </row>
    <row r="139" spans="1:34" ht="20.100000000000001" customHeight="1" thickBot="1">
      <c r="A139" s="1829" t="s">
        <v>729</v>
      </c>
      <c r="B139" s="1830"/>
      <c r="C139" s="86" t="s">
        <v>683</v>
      </c>
      <c r="D139" s="474"/>
      <c r="E139" s="475"/>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7"/>
      <c r="AE139" s="155"/>
    </row>
    <row r="140" spans="1:34" ht="20.100000000000001" customHeight="1" thickBot="1">
      <c r="A140" s="1829" t="s">
        <v>670</v>
      </c>
      <c r="B140" s="1830"/>
      <c r="C140" s="86" t="s">
        <v>683</v>
      </c>
      <c r="D140" s="474"/>
      <c r="E140" s="475"/>
      <c r="F140" s="476"/>
      <c r="G140" s="476"/>
      <c r="H140" s="476"/>
      <c r="I140" s="476"/>
      <c r="J140" s="476"/>
      <c r="K140" s="476"/>
      <c r="L140" s="476"/>
      <c r="M140" s="476"/>
      <c r="N140" s="476"/>
      <c r="O140" s="476"/>
      <c r="P140" s="476"/>
      <c r="Q140" s="476"/>
      <c r="R140" s="476"/>
      <c r="S140" s="476"/>
      <c r="T140" s="476"/>
      <c r="U140" s="476"/>
      <c r="V140" s="476"/>
      <c r="W140" s="476"/>
      <c r="X140" s="476"/>
      <c r="Y140" s="476"/>
      <c r="Z140" s="476"/>
      <c r="AA140" s="476"/>
      <c r="AB140" s="476"/>
      <c r="AC140" s="477"/>
      <c r="AE140" s="432"/>
      <c r="AF140" s="155"/>
      <c r="AG140" s="155"/>
      <c r="AH140" s="155"/>
    </row>
    <row r="141" spans="1:34" ht="20.100000000000001" customHeight="1" thickBot="1">
      <c r="A141" s="1829" t="s">
        <v>671</v>
      </c>
      <c r="B141" s="1830"/>
      <c r="C141" s="86" t="s">
        <v>683</v>
      </c>
      <c r="D141" s="474"/>
      <c r="E141" s="475"/>
      <c r="F141" s="476"/>
      <c r="G141" s="476"/>
      <c r="H141" s="476"/>
      <c r="I141" s="476"/>
      <c r="J141" s="476"/>
      <c r="K141" s="476"/>
      <c r="L141" s="476"/>
      <c r="M141" s="476"/>
      <c r="N141" s="476"/>
      <c r="O141" s="476"/>
      <c r="P141" s="476"/>
      <c r="Q141" s="476"/>
      <c r="R141" s="476"/>
      <c r="S141" s="476"/>
      <c r="T141" s="476"/>
      <c r="U141" s="476"/>
      <c r="V141" s="476"/>
      <c r="W141" s="476"/>
      <c r="X141" s="476"/>
      <c r="Y141" s="476"/>
      <c r="Z141" s="476"/>
      <c r="AA141" s="476"/>
      <c r="AB141" s="476"/>
      <c r="AC141" s="477"/>
      <c r="AE141" s="432" t="s">
        <v>722</v>
      </c>
      <c r="AF141" s="155"/>
      <c r="AG141" s="155"/>
      <c r="AH141" s="155"/>
    </row>
    <row r="142" spans="1:34" ht="20.100000000000001" customHeight="1" thickBot="1">
      <c r="A142" s="1829" t="s">
        <v>672</v>
      </c>
      <c r="B142" s="1830"/>
      <c r="C142" s="86" t="s">
        <v>683</v>
      </c>
      <c r="D142" s="474"/>
      <c r="E142" s="475"/>
      <c r="F142" s="476"/>
      <c r="G142" s="476"/>
      <c r="H142" s="476"/>
      <c r="I142" s="476"/>
      <c r="J142" s="476"/>
      <c r="K142" s="476"/>
      <c r="L142" s="476"/>
      <c r="M142" s="476"/>
      <c r="N142" s="476"/>
      <c r="O142" s="476"/>
      <c r="P142" s="476"/>
      <c r="Q142" s="476"/>
      <c r="R142" s="476"/>
      <c r="S142" s="476"/>
      <c r="T142" s="476"/>
      <c r="U142" s="476"/>
      <c r="V142" s="476"/>
      <c r="W142" s="476"/>
      <c r="X142" s="476"/>
      <c r="Y142" s="476"/>
      <c r="Z142" s="476"/>
      <c r="AA142" s="476"/>
      <c r="AB142" s="476"/>
      <c r="AC142" s="477"/>
      <c r="AE142" s="152"/>
      <c r="AF142" s="155"/>
      <c r="AG142" s="155"/>
      <c r="AH142" s="155"/>
    </row>
    <row r="143" spans="1:34" ht="20.100000000000001" customHeight="1">
      <c r="A143" s="509" t="str">
        <f>IF(様式06‐2_職員配置!$J$41&gt;0,"保育教諭A","")</f>
        <v/>
      </c>
      <c r="B143" s="506" t="s">
        <v>591</v>
      </c>
      <c r="C143" s="512" t="str">
        <f>IF(A143="","",IF(SUM(様式06‐2_職員配置!$J$34:$K$40)&gt;0,"常勤","非常勤"))</f>
        <v/>
      </c>
      <c r="D143" s="478"/>
      <c r="E143" s="479"/>
      <c r="F143" s="479"/>
      <c r="G143" s="479"/>
      <c r="H143" s="479"/>
      <c r="I143" s="479"/>
      <c r="J143" s="479"/>
      <c r="K143" s="479"/>
      <c r="L143" s="479"/>
      <c r="M143" s="479"/>
      <c r="N143" s="479"/>
      <c r="O143" s="479"/>
      <c r="P143" s="480"/>
      <c r="Q143" s="480"/>
      <c r="R143" s="480"/>
      <c r="S143" s="480"/>
      <c r="T143" s="480"/>
      <c r="U143" s="480"/>
      <c r="V143" s="480"/>
      <c r="W143" s="480"/>
      <c r="X143" s="480"/>
      <c r="Y143" s="480"/>
      <c r="Z143" s="480"/>
      <c r="AA143" s="480"/>
      <c r="AB143" s="480"/>
      <c r="AC143" s="481"/>
      <c r="AE143" s="153">
        <v>3</v>
      </c>
      <c r="AF143" s="155"/>
      <c r="AG143" s="155"/>
      <c r="AH143" s="155"/>
    </row>
    <row r="144" spans="1:34" ht="20.100000000000001" customHeight="1">
      <c r="A144" s="509" t="str">
        <f>IF(様式06‐2_職員配置!$J$41&gt;1,"保育教諭B","")</f>
        <v/>
      </c>
      <c r="B144" s="506" t="s">
        <v>591</v>
      </c>
      <c r="C144" s="512" t="str">
        <f>IF(A144="","",IF(SUM(様式06‐2_職員配置!$J$34:$K$40)&gt;1,"常勤","非常勤"))</f>
        <v/>
      </c>
      <c r="D144" s="482"/>
      <c r="E144" s="483"/>
      <c r="F144" s="483"/>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5"/>
      <c r="AE144" s="153">
        <v>4</v>
      </c>
      <c r="AF144" s="155"/>
      <c r="AG144" s="155"/>
      <c r="AH144" s="155"/>
    </row>
    <row r="145" spans="1:34" ht="20.100000000000001" customHeight="1">
      <c r="A145" s="509" t="str">
        <f>IF(様式06‐2_職員配置!$J$41&gt;2,"保育教諭C","")</f>
        <v/>
      </c>
      <c r="B145" s="506" t="s">
        <v>591</v>
      </c>
      <c r="C145" s="512" t="str">
        <f>IF(A145="","",IF(SUM(様式06‐2_職員配置!$J$34:$K$40)&gt;2,"常勤","非常勤"))</f>
        <v/>
      </c>
      <c r="D145" s="482"/>
      <c r="E145" s="483"/>
      <c r="F145" s="483"/>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5"/>
      <c r="AE145" s="154">
        <v>5</v>
      </c>
      <c r="AF145" s="155"/>
      <c r="AG145" s="155"/>
      <c r="AH145" s="155"/>
    </row>
    <row r="146" spans="1:34" ht="20.100000000000001" customHeight="1">
      <c r="A146" s="509" t="str">
        <f>IF(様式06‐2_職員配置!$J$41&gt;3,"保育教諭D","")</f>
        <v/>
      </c>
      <c r="B146" s="506" t="s">
        <v>591</v>
      </c>
      <c r="C146" s="512" t="str">
        <f>IF(A146="","",IF(SUM(様式06‐2_職員配置!$J$34:$K$40)&gt;3,"常勤","非常勤"))</f>
        <v/>
      </c>
      <c r="D146" s="482"/>
      <c r="E146" s="483"/>
      <c r="F146" s="483"/>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5"/>
      <c r="AE146" s="155"/>
      <c r="AF146" s="155"/>
      <c r="AG146" s="155"/>
      <c r="AH146" s="155"/>
    </row>
    <row r="147" spans="1:34" ht="20.100000000000001" customHeight="1">
      <c r="A147" s="509" t="str">
        <f>IF(様式06‐2_職員配置!$J$41&gt;4,"保育教諭E","")</f>
        <v/>
      </c>
      <c r="B147" s="506"/>
      <c r="C147" s="512" t="str">
        <f>IF(A147="","",IF(SUM(様式06‐2_職員配置!$J$34:$K$40)&gt;4,"常勤","非常勤"))</f>
        <v/>
      </c>
      <c r="D147" s="482"/>
      <c r="E147" s="483"/>
      <c r="F147" s="483"/>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5"/>
      <c r="AE147" s="155"/>
      <c r="AF147" s="155"/>
      <c r="AG147" s="155"/>
      <c r="AH147" s="155"/>
    </row>
    <row r="148" spans="1:34" ht="20.100000000000001" customHeight="1">
      <c r="A148" s="509" t="str">
        <f>IF(様式06‐2_職員配置!$J$41&gt;5,"保育教諭F","")</f>
        <v/>
      </c>
      <c r="B148" s="506"/>
      <c r="C148" s="512" t="str">
        <f>IF(A148="","",IF(SUM(様式06‐2_職員配置!$J$34:$K$40)&gt;5,"常勤","非常勤"))</f>
        <v/>
      </c>
      <c r="D148" s="482"/>
      <c r="E148" s="483"/>
      <c r="F148" s="483"/>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5"/>
      <c r="AE148" s="155"/>
      <c r="AF148" s="155"/>
      <c r="AG148" s="155"/>
      <c r="AH148" s="155"/>
    </row>
    <row r="149" spans="1:34" ht="20.100000000000001" customHeight="1">
      <c r="A149" s="509" t="str">
        <f>IF(様式06‐2_職員配置!$J$41&gt;6,"保育教諭G","")</f>
        <v/>
      </c>
      <c r="B149" s="506"/>
      <c r="C149" s="512" t="str">
        <f>IF(A149="","",IF(SUM(様式06‐2_職員配置!$J$34:$K$40)&gt;6,"常勤","非常勤"))</f>
        <v/>
      </c>
      <c r="D149" s="482"/>
      <c r="E149" s="483"/>
      <c r="F149" s="483"/>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5"/>
      <c r="AE149" s="155"/>
      <c r="AF149" s="155"/>
      <c r="AG149" s="155"/>
      <c r="AH149" s="155"/>
    </row>
    <row r="150" spans="1:34" ht="20.100000000000001" customHeight="1">
      <c r="A150" s="509" t="str">
        <f>IF(様式06‐2_職員配置!$J$41&gt;7,"保育教諭H","")</f>
        <v/>
      </c>
      <c r="B150" s="506"/>
      <c r="C150" s="512" t="str">
        <f>IF(A150="","",IF(SUM(様式06‐2_職員配置!$J$34:$K$40)&gt;7,"常勤","非常勤"))</f>
        <v/>
      </c>
      <c r="D150" s="482"/>
      <c r="E150" s="483"/>
      <c r="F150" s="483"/>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5"/>
      <c r="AE150" s="155"/>
      <c r="AF150" s="155"/>
      <c r="AG150" s="155"/>
      <c r="AH150" s="155"/>
    </row>
    <row r="151" spans="1:34" ht="20.100000000000001" customHeight="1">
      <c r="A151" s="509" t="str">
        <f>IF(様式06‐2_職員配置!$J$41&gt;8,"保育教諭I","")</f>
        <v/>
      </c>
      <c r="B151" s="506"/>
      <c r="C151" s="512" t="str">
        <f>IF(A151="","",IF(SUM(様式06‐2_職員配置!$J$34:$K$40)&gt;8,"常勤","非常勤"))</f>
        <v/>
      </c>
      <c r="D151" s="482"/>
      <c r="E151" s="483"/>
      <c r="F151" s="483"/>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5"/>
      <c r="AE151" s="155"/>
      <c r="AF151" s="155"/>
      <c r="AG151" s="155"/>
      <c r="AH151" s="155"/>
    </row>
    <row r="152" spans="1:34" ht="20.100000000000001" customHeight="1">
      <c r="A152" s="509" t="str">
        <f>IF(様式06‐2_職員配置!$J$41&gt;9,"保育教諭J","")</f>
        <v/>
      </c>
      <c r="B152" s="506"/>
      <c r="C152" s="512" t="str">
        <f>IF(A152="","",IF(SUM(様式06‐2_職員配置!$J$34:$K$40)&gt;9,"常勤","非常勤"))</f>
        <v/>
      </c>
      <c r="D152" s="482"/>
      <c r="E152" s="483"/>
      <c r="F152" s="483"/>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5"/>
      <c r="AE152" s="155"/>
      <c r="AF152" s="155"/>
      <c r="AG152" s="155"/>
      <c r="AH152" s="155"/>
    </row>
    <row r="153" spans="1:34" ht="20.100000000000001" customHeight="1">
      <c r="A153" s="509" t="str">
        <f>IF(様式06‐2_職員配置!$J$41&gt;10,"保育教諭K","")</f>
        <v/>
      </c>
      <c r="B153" s="506"/>
      <c r="C153" s="512" t="str">
        <f>IF(A153="","",IF(SUM(様式06‐2_職員配置!$J$34:$K$40)&gt;10,"常勤","非常勤"))</f>
        <v/>
      </c>
      <c r="D153" s="482"/>
      <c r="E153" s="483"/>
      <c r="F153" s="483"/>
      <c r="G153" s="484"/>
      <c r="H153" s="484"/>
      <c r="I153" s="484"/>
      <c r="J153" s="484"/>
      <c r="K153" s="484"/>
      <c r="L153" s="484"/>
      <c r="M153" s="484"/>
      <c r="N153" s="484"/>
      <c r="O153" s="484"/>
      <c r="P153" s="484"/>
      <c r="Q153" s="484"/>
      <c r="R153" s="484"/>
      <c r="S153" s="484"/>
      <c r="T153" s="484"/>
      <c r="U153" s="484"/>
      <c r="V153" s="484"/>
      <c r="W153" s="484"/>
      <c r="X153" s="484"/>
      <c r="Y153" s="484"/>
      <c r="Z153" s="484"/>
      <c r="AA153" s="484"/>
      <c r="AB153" s="484"/>
      <c r="AC153" s="485"/>
      <c r="AE153" s="155"/>
      <c r="AF153" s="155"/>
      <c r="AG153" s="155"/>
      <c r="AH153" s="155"/>
    </row>
    <row r="154" spans="1:34" ht="20.100000000000001" customHeight="1">
      <c r="A154" s="509" t="str">
        <f>IF(様式06‐2_職員配置!$J$41&gt;11,"保育教諭L","")</f>
        <v/>
      </c>
      <c r="B154" s="506"/>
      <c r="C154" s="512" t="str">
        <f>IF(A154="","",IF(SUM(様式06‐2_職員配置!$J$34:$K$40)&gt;11,"常勤","非常勤"))</f>
        <v/>
      </c>
      <c r="D154" s="482"/>
      <c r="E154" s="483"/>
      <c r="F154" s="483"/>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5"/>
      <c r="AE154" s="155"/>
      <c r="AF154" s="155"/>
      <c r="AG154" s="155"/>
      <c r="AH154" s="155"/>
    </row>
    <row r="155" spans="1:34" ht="20.100000000000001" customHeight="1">
      <c r="A155" s="509" t="str">
        <f>IF(様式06‐2_職員配置!$J$41&gt;12,"保育教諭M","")</f>
        <v/>
      </c>
      <c r="B155" s="506"/>
      <c r="C155" s="512" t="str">
        <f>IF(A155="","",IF(SUM(様式06‐2_職員配置!$J$34:$K$40)&gt;12,"常勤","非常勤"))</f>
        <v/>
      </c>
      <c r="D155" s="482"/>
      <c r="E155" s="483"/>
      <c r="F155" s="483"/>
      <c r="G155" s="484"/>
      <c r="H155" s="484"/>
      <c r="I155" s="484"/>
      <c r="J155" s="484"/>
      <c r="K155" s="484"/>
      <c r="L155" s="484"/>
      <c r="M155" s="484"/>
      <c r="N155" s="484"/>
      <c r="O155" s="484"/>
      <c r="P155" s="484"/>
      <c r="Q155" s="484"/>
      <c r="R155" s="484"/>
      <c r="S155" s="484"/>
      <c r="T155" s="484"/>
      <c r="U155" s="484"/>
      <c r="V155" s="484"/>
      <c r="W155" s="484"/>
      <c r="X155" s="484"/>
      <c r="Y155" s="484"/>
      <c r="Z155" s="484"/>
      <c r="AA155" s="484"/>
      <c r="AB155" s="484"/>
      <c r="AC155" s="485"/>
      <c r="AE155" s="155"/>
      <c r="AF155" s="155"/>
      <c r="AG155" s="155"/>
      <c r="AH155" s="155"/>
    </row>
    <row r="156" spans="1:34" ht="20.100000000000001" customHeight="1">
      <c r="A156" s="509" t="str">
        <f>IF(様式06‐2_職員配置!$J$41&gt;13,"保育教諭N","")</f>
        <v/>
      </c>
      <c r="B156" s="506"/>
      <c r="C156" s="512" t="str">
        <f>IF(A156="","",IF(SUM(様式06‐2_職員配置!$J$34:$K$40)&gt;13,"常勤","非常勤"))</f>
        <v/>
      </c>
      <c r="D156" s="482"/>
      <c r="E156" s="483"/>
      <c r="F156" s="483"/>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5"/>
      <c r="AE156" s="155"/>
      <c r="AF156" s="155"/>
      <c r="AG156" s="155"/>
      <c r="AH156" s="155"/>
    </row>
    <row r="157" spans="1:34" ht="20.100000000000001" customHeight="1">
      <c r="A157" s="509" t="str">
        <f>IF(様式06‐2_職員配置!$J$41&gt;14,"保育教諭O","")</f>
        <v/>
      </c>
      <c r="B157" s="506"/>
      <c r="C157" s="512" t="str">
        <f>IF(A157="","",IF(SUM(様式06‐2_職員配置!$J$34:$K$40)&gt;14,"常勤","非常勤"))</f>
        <v/>
      </c>
      <c r="D157" s="482"/>
      <c r="E157" s="483"/>
      <c r="F157" s="483"/>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5"/>
      <c r="AE157" s="155"/>
      <c r="AF157" s="155"/>
      <c r="AG157" s="155"/>
      <c r="AH157" s="155"/>
    </row>
    <row r="158" spans="1:34" ht="20.100000000000001" customHeight="1">
      <c r="A158" s="509" t="str">
        <f>IF(様式06‐2_職員配置!$J$41&gt;15,"保育教諭P","")</f>
        <v/>
      </c>
      <c r="B158" s="506"/>
      <c r="C158" s="512" t="str">
        <f>IF(A158="","",IF(SUM(様式06‐2_職員配置!$J$34:$K$40)&gt;15,"常勤","非常勤"))</f>
        <v/>
      </c>
      <c r="D158" s="482"/>
      <c r="E158" s="483"/>
      <c r="F158" s="483"/>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5"/>
    </row>
    <row r="159" spans="1:34" ht="20.100000000000001" customHeight="1">
      <c r="A159" s="509" t="str">
        <f>IF(様式06‐2_職員配置!$J$41&gt;16,"保育教諭Q","")</f>
        <v/>
      </c>
      <c r="B159" s="506"/>
      <c r="C159" s="512" t="str">
        <f>IF(A159="","",IF(SUM(様式06‐2_職員配置!$J$34:$K$40)&gt;16,"常勤","非常勤"))</f>
        <v/>
      </c>
      <c r="D159" s="482"/>
      <c r="E159" s="483"/>
      <c r="F159" s="483"/>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5"/>
    </row>
    <row r="160" spans="1:34" ht="20.100000000000001" customHeight="1">
      <c r="A160" s="509" t="str">
        <f>IF(様式06‐2_職員配置!$J$41&gt;17,"保育教諭R","")</f>
        <v/>
      </c>
      <c r="B160" s="506"/>
      <c r="C160" s="512" t="str">
        <f>IF(A160="","",IF(SUM(様式06‐2_職員配置!$J$34:$K$40)&gt;17,"常勤","非常勤"))</f>
        <v/>
      </c>
      <c r="D160" s="482"/>
      <c r="E160" s="483"/>
      <c r="F160" s="483"/>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5"/>
    </row>
    <row r="161" spans="1:29" ht="20.100000000000001" customHeight="1">
      <c r="A161" s="509" t="str">
        <f>IF(様式06‐2_職員配置!$J$41&gt;18,"保育教諭S","")</f>
        <v/>
      </c>
      <c r="B161" s="506"/>
      <c r="C161" s="512" t="str">
        <f>IF(A161="","",IF(SUM(様式06‐2_職員配置!$J$34:$K$40)&gt;18,"常勤","非常勤"))</f>
        <v/>
      </c>
      <c r="D161" s="482"/>
      <c r="E161" s="483"/>
      <c r="F161" s="483"/>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5"/>
    </row>
    <row r="162" spans="1:29" ht="20.100000000000001" customHeight="1">
      <c r="A162" s="509" t="str">
        <f>IF(様式06‐2_職員配置!$J$41&gt;19,"保育教諭T","")</f>
        <v/>
      </c>
      <c r="B162" s="506"/>
      <c r="C162" s="512" t="str">
        <f>IF(A162="","",IF(SUM(様式06‐2_職員配置!$J$34:$K$40)&gt;19,"常勤","非常勤"))</f>
        <v/>
      </c>
      <c r="D162" s="482"/>
      <c r="E162" s="483"/>
      <c r="F162" s="483"/>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5"/>
    </row>
    <row r="163" spans="1:29" ht="20.100000000000001" customHeight="1">
      <c r="A163" s="509" t="str">
        <f>IF(様式06‐2_職員配置!$J$41&gt;20,"保育教諭U","")</f>
        <v/>
      </c>
      <c r="B163" s="506"/>
      <c r="C163" s="512" t="str">
        <f>IF(A163="","",IF(SUM(様式06‐2_職員配置!$J$34:$K$40)&gt;20,"常勤","非常勤"))</f>
        <v/>
      </c>
      <c r="D163" s="482"/>
      <c r="E163" s="483"/>
      <c r="F163" s="483"/>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5"/>
    </row>
    <row r="164" spans="1:29" ht="20.100000000000001" customHeight="1">
      <c r="A164" s="510" t="str">
        <f>IF(様式06‐2_職員配置!$J$41&gt;21,"保育教諭V","")</f>
        <v/>
      </c>
      <c r="B164" s="507"/>
      <c r="C164" s="512" t="str">
        <f>IF(A164="","",IF(SUM(様式06‐2_職員配置!$J$34:$K$40)&gt;21,"常勤","非常勤"))</f>
        <v/>
      </c>
      <c r="D164" s="482"/>
      <c r="E164" s="483"/>
      <c r="F164" s="483"/>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5"/>
    </row>
    <row r="165" spans="1:29" ht="20.100000000000001" customHeight="1">
      <c r="A165" s="509" t="str">
        <f>IF(様式06‐2_職員配置!$J$41&gt;22,"保育教諭W","")</f>
        <v/>
      </c>
      <c r="B165" s="506"/>
      <c r="C165" s="512" t="str">
        <f>IF(A165="","",IF(SUM(様式06‐2_職員配置!$J$34:$K$40)&gt;22,"常勤","非常勤"))</f>
        <v/>
      </c>
      <c r="D165" s="482"/>
      <c r="E165" s="483"/>
      <c r="F165" s="483"/>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5"/>
    </row>
    <row r="166" spans="1:29" ht="20.100000000000001" customHeight="1">
      <c r="A166" s="509" t="str">
        <f>IF(様式06‐2_職員配置!$J$41&gt;23,"保育教諭X","")</f>
        <v/>
      </c>
      <c r="B166" s="506"/>
      <c r="C166" s="512" t="str">
        <f>IF(A166="","",IF(SUM(様式06‐2_職員配置!$J$34:$K$40)&gt;23,"常勤","非常勤"))</f>
        <v/>
      </c>
      <c r="D166" s="482"/>
      <c r="E166" s="483"/>
      <c r="F166" s="483"/>
      <c r="G166" s="484"/>
      <c r="H166" s="484"/>
      <c r="I166" s="484"/>
      <c r="J166" s="484"/>
      <c r="K166" s="484"/>
      <c r="L166" s="484"/>
      <c r="M166" s="484"/>
      <c r="N166" s="484"/>
      <c r="O166" s="484"/>
      <c r="P166" s="484"/>
      <c r="Q166" s="484"/>
      <c r="R166" s="484"/>
      <c r="S166" s="484"/>
      <c r="T166" s="484"/>
      <c r="U166" s="484"/>
      <c r="V166" s="484"/>
      <c r="W166" s="484"/>
      <c r="X166" s="484"/>
      <c r="Y166" s="484"/>
      <c r="Z166" s="484"/>
      <c r="AA166" s="484"/>
      <c r="AB166" s="484"/>
      <c r="AC166" s="485"/>
    </row>
    <row r="167" spans="1:29" ht="20.100000000000001" customHeight="1">
      <c r="A167" s="509" t="str">
        <f>IF(様式06‐2_職員配置!$J$41&gt;24,"保育教諭Y","")</f>
        <v/>
      </c>
      <c r="B167" s="506"/>
      <c r="C167" s="512" t="str">
        <f>IF(A167="","",IF(SUM(様式06‐2_職員配置!$J$34:$K$40)&gt;24,"常勤","非常勤"))</f>
        <v/>
      </c>
      <c r="D167" s="482"/>
      <c r="E167" s="483"/>
      <c r="F167" s="483"/>
      <c r="G167" s="484"/>
      <c r="H167" s="484"/>
      <c r="I167" s="484"/>
      <c r="J167" s="484"/>
      <c r="K167" s="484"/>
      <c r="L167" s="484"/>
      <c r="M167" s="484"/>
      <c r="N167" s="484"/>
      <c r="O167" s="484"/>
      <c r="P167" s="484"/>
      <c r="Q167" s="484"/>
      <c r="R167" s="484"/>
      <c r="S167" s="484"/>
      <c r="T167" s="484"/>
      <c r="U167" s="484"/>
      <c r="V167" s="484"/>
      <c r="W167" s="484"/>
      <c r="X167" s="484"/>
      <c r="Y167" s="484"/>
      <c r="Z167" s="484"/>
      <c r="AA167" s="484"/>
      <c r="AB167" s="484"/>
      <c r="AC167" s="485"/>
    </row>
    <row r="168" spans="1:29" ht="20.100000000000001" customHeight="1">
      <c r="A168" s="510" t="str">
        <f>IF(様式06‐2_職員配置!$J$41&gt;25,"保育教諭Z","")</f>
        <v/>
      </c>
      <c r="B168" s="507"/>
      <c r="C168" s="513" t="str">
        <f>IF(A168="","",IF(SUM(様式06‐2_職員配置!$J$34:$K$40)&gt;25,"常勤","非常勤"))</f>
        <v/>
      </c>
      <c r="D168" s="482"/>
      <c r="E168" s="483"/>
      <c r="F168" s="483"/>
      <c r="G168" s="484"/>
      <c r="H168" s="484"/>
      <c r="I168" s="484"/>
      <c r="J168" s="484"/>
      <c r="K168" s="484"/>
      <c r="L168" s="484"/>
      <c r="M168" s="484"/>
      <c r="N168" s="484"/>
      <c r="O168" s="484"/>
      <c r="P168" s="484"/>
      <c r="Q168" s="484"/>
      <c r="R168" s="484"/>
      <c r="S168" s="484"/>
      <c r="T168" s="484"/>
      <c r="U168" s="484"/>
      <c r="V168" s="484"/>
      <c r="W168" s="484"/>
      <c r="X168" s="484"/>
      <c r="Y168" s="484"/>
      <c r="Z168" s="484"/>
      <c r="AA168" s="484"/>
      <c r="AB168" s="484"/>
      <c r="AC168" s="485"/>
    </row>
    <row r="169" spans="1:29" ht="20.100000000000001" customHeight="1">
      <c r="A169" s="510" t="str">
        <f>IF(様式06‐2_職員配置!$J$41&gt;26,"保育教諭a","")</f>
        <v/>
      </c>
      <c r="B169" s="507"/>
      <c r="C169" s="513" t="str">
        <f>IF(A169="","",IF(SUM(様式06‐2_職員配置!$J$34:$K$40)&gt;26,"常勤","非常勤"))</f>
        <v/>
      </c>
      <c r="D169" s="482"/>
      <c r="E169" s="483"/>
      <c r="F169" s="483"/>
      <c r="G169" s="484"/>
      <c r="H169" s="484"/>
      <c r="I169" s="484"/>
      <c r="J169" s="484"/>
      <c r="K169" s="484"/>
      <c r="L169" s="484"/>
      <c r="M169" s="484"/>
      <c r="N169" s="484"/>
      <c r="O169" s="484"/>
      <c r="P169" s="484"/>
      <c r="Q169" s="484"/>
      <c r="R169" s="484"/>
      <c r="S169" s="484"/>
      <c r="T169" s="484"/>
      <c r="U169" s="484"/>
      <c r="V169" s="484"/>
      <c r="W169" s="484"/>
      <c r="X169" s="484"/>
      <c r="Y169" s="484"/>
      <c r="Z169" s="484"/>
      <c r="AA169" s="484"/>
      <c r="AB169" s="484"/>
      <c r="AC169" s="485"/>
    </row>
    <row r="170" spans="1:29" ht="20.100000000000001" customHeight="1">
      <c r="A170" s="510" t="str">
        <f>IF(様式06‐2_職員配置!$J$41&gt;27,"保育教諭b","")</f>
        <v/>
      </c>
      <c r="B170" s="507"/>
      <c r="C170" s="513" t="str">
        <f>IF(A170="","",IF(SUM(様式06‐2_職員配置!$J$34:$K$40)&gt;27,"常勤","非常勤"))</f>
        <v/>
      </c>
      <c r="D170" s="482"/>
      <c r="E170" s="483"/>
      <c r="F170" s="483"/>
      <c r="G170" s="484"/>
      <c r="H170" s="484"/>
      <c r="I170" s="484"/>
      <c r="J170" s="484"/>
      <c r="K170" s="484"/>
      <c r="L170" s="484"/>
      <c r="M170" s="484"/>
      <c r="N170" s="484"/>
      <c r="O170" s="484"/>
      <c r="P170" s="484"/>
      <c r="Q170" s="484"/>
      <c r="R170" s="484"/>
      <c r="S170" s="484"/>
      <c r="T170" s="484"/>
      <c r="U170" s="484"/>
      <c r="V170" s="484"/>
      <c r="W170" s="484"/>
      <c r="X170" s="484"/>
      <c r="Y170" s="484"/>
      <c r="Z170" s="484"/>
      <c r="AA170" s="484"/>
      <c r="AB170" s="484"/>
      <c r="AC170" s="485"/>
    </row>
    <row r="171" spans="1:29" ht="20.100000000000001" customHeight="1">
      <c r="A171" s="510" t="str">
        <f>IF(様式06‐2_職員配置!$J$41&gt;28,"保育教諭c","")</f>
        <v/>
      </c>
      <c r="B171" s="507"/>
      <c r="C171" s="513" t="str">
        <f>IF(A171="","",IF(SUM(様式06‐2_職員配置!$J$34:$K$40)&gt;28,"常勤","非常勤"))</f>
        <v/>
      </c>
      <c r="D171" s="482"/>
      <c r="E171" s="483"/>
      <c r="F171" s="483"/>
      <c r="G171" s="484"/>
      <c r="H171" s="484"/>
      <c r="I171" s="484"/>
      <c r="J171" s="484"/>
      <c r="K171" s="484"/>
      <c r="L171" s="484"/>
      <c r="M171" s="484"/>
      <c r="N171" s="484"/>
      <c r="O171" s="484"/>
      <c r="P171" s="484"/>
      <c r="Q171" s="484"/>
      <c r="R171" s="484"/>
      <c r="S171" s="484"/>
      <c r="T171" s="484"/>
      <c r="U171" s="484"/>
      <c r="V171" s="484"/>
      <c r="W171" s="484"/>
      <c r="X171" s="484"/>
      <c r="Y171" s="484"/>
      <c r="Z171" s="484"/>
      <c r="AA171" s="484"/>
      <c r="AB171" s="484"/>
      <c r="AC171" s="485"/>
    </row>
    <row r="172" spans="1:29" ht="20.100000000000001" customHeight="1" thickBot="1">
      <c r="A172" s="511" t="str">
        <f>IF(様式06‐2_職員配置!$J$41&gt;29,"保育教諭d","")</f>
        <v/>
      </c>
      <c r="B172" s="508"/>
      <c r="C172" s="514" t="str">
        <f>IF(A172="","",IF(SUM(様式06‐2_職員配置!$J$34:$K$40)&gt;29,"常勤","非常勤"))</f>
        <v/>
      </c>
      <c r="D172" s="486"/>
      <c r="E172" s="487"/>
      <c r="F172" s="487"/>
      <c r="G172" s="488"/>
      <c r="H172" s="488"/>
      <c r="I172" s="488"/>
      <c r="J172" s="488"/>
      <c r="K172" s="488"/>
      <c r="L172" s="488"/>
      <c r="M172" s="488"/>
      <c r="N172" s="488"/>
      <c r="O172" s="488"/>
      <c r="P172" s="488"/>
      <c r="Q172" s="488"/>
      <c r="R172" s="488"/>
      <c r="S172" s="488"/>
      <c r="T172" s="488"/>
      <c r="U172" s="488"/>
      <c r="V172" s="488"/>
      <c r="W172" s="488"/>
      <c r="X172" s="488"/>
      <c r="Y172" s="488"/>
      <c r="Z172" s="488"/>
      <c r="AA172" s="488"/>
      <c r="AB172" s="488"/>
      <c r="AC172" s="489"/>
    </row>
    <row r="173" spans="1:29" s="99" customFormat="1" ht="20.100000000000001" customHeight="1" thickBot="1">
      <c r="A173" s="96"/>
      <c r="B173" s="134" t="s">
        <v>37</v>
      </c>
      <c r="C173" s="115" t="s">
        <v>592</v>
      </c>
      <c r="D173" s="141"/>
      <c r="E173" s="97"/>
      <c r="F173" s="97"/>
      <c r="G173" s="98"/>
      <c r="H173" s="98"/>
      <c r="I173" s="98"/>
      <c r="J173" s="98"/>
      <c r="K173" s="98"/>
      <c r="L173" s="98"/>
      <c r="M173" s="98"/>
      <c r="N173" s="98"/>
      <c r="O173" s="98"/>
      <c r="P173" s="98"/>
      <c r="Q173" s="98"/>
      <c r="R173" s="98"/>
      <c r="S173" s="98"/>
      <c r="T173" s="98"/>
      <c r="U173" s="98"/>
      <c r="V173" s="98"/>
      <c r="W173" s="98"/>
      <c r="X173" s="98"/>
      <c r="Y173" s="98"/>
      <c r="Z173" s="98"/>
      <c r="AA173" s="98"/>
      <c r="AB173" s="98"/>
      <c r="AC173" s="117"/>
    </row>
    <row r="174" spans="1:29" ht="20.100000000000001" customHeight="1">
      <c r="A174" s="147" t="s">
        <v>593</v>
      </c>
      <c r="B174" s="457">
        <f>様式04‐2_開園日・開園時間・定員区分!$C$22</f>
        <v>0</v>
      </c>
      <c r="C174" s="458">
        <f>ROUNDUP(B174/3,0)</f>
        <v>0</v>
      </c>
      <c r="D174" s="140"/>
      <c r="E174" s="495"/>
      <c r="F174" s="495"/>
      <c r="G174" s="496"/>
      <c r="H174" s="496"/>
      <c r="I174" s="496"/>
      <c r="J174" s="496"/>
      <c r="K174" s="496"/>
      <c r="L174" s="496"/>
      <c r="M174" s="496"/>
      <c r="N174" s="496"/>
      <c r="O174" s="496"/>
      <c r="P174" s="496"/>
      <c r="Q174" s="496"/>
      <c r="R174" s="496"/>
      <c r="S174" s="496"/>
      <c r="T174" s="496"/>
      <c r="U174" s="496"/>
      <c r="V174" s="496"/>
      <c r="W174" s="496"/>
      <c r="X174" s="496"/>
      <c r="Y174" s="496"/>
      <c r="Z174" s="496"/>
      <c r="AA174" s="496"/>
      <c r="AB174" s="496"/>
      <c r="AC174" s="497"/>
    </row>
    <row r="175" spans="1:29" ht="20.100000000000001" customHeight="1">
      <c r="A175" s="148" t="s">
        <v>594</v>
      </c>
      <c r="B175" s="459">
        <f>様式04‐2_開園日・開園時間・定員区分!$D$22</f>
        <v>0</v>
      </c>
      <c r="C175" s="460">
        <f>ROUNDUP(B175/5,0)</f>
        <v>0</v>
      </c>
      <c r="D175" s="138"/>
      <c r="E175" s="499"/>
      <c r="F175" s="499"/>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1"/>
    </row>
    <row r="176" spans="1:29" ht="20.100000000000001" customHeight="1">
      <c r="A176" s="148" t="s">
        <v>595</v>
      </c>
      <c r="B176" s="459">
        <f>様式04‐2_開園日・開園時間・定員区分!$E$22</f>
        <v>0</v>
      </c>
      <c r="C176" s="460">
        <f>ROUNDUP(B176/5,0)</f>
        <v>0</v>
      </c>
      <c r="D176" s="138"/>
      <c r="E176" s="499"/>
      <c r="F176" s="499"/>
      <c r="G176" s="500"/>
      <c r="H176" s="500"/>
      <c r="I176" s="500"/>
      <c r="J176" s="500"/>
      <c r="K176" s="500"/>
      <c r="L176" s="500"/>
      <c r="M176" s="500"/>
      <c r="N176" s="500"/>
      <c r="O176" s="500"/>
      <c r="P176" s="500"/>
      <c r="Q176" s="500"/>
      <c r="R176" s="500"/>
      <c r="S176" s="500"/>
      <c r="T176" s="500"/>
      <c r="U176" s="500"/>
      <c r="V176" s="500"/>
      <c r="W176" s="500"/>
      <c r="X176" s="500"/>
      <c r="Y176" s="500"/>
      <c r="Z176" s="500"/>
      <c r="AA176" s="500"/>
      <c r="AB176" s="500"/>
      <c r="AC176" s="501"/>
    </row>
    <row r="177" spans="1:34" ht="20.100000000000001" customHeight="1">
      <c r="A177" s="135" t="s">
        <v>596</v>
      </c>
      <c r="B177" s="459">
        <f>様式04‐2_開園日・開園時間・定員区分!$F$22</f>
        <v>0</v>
      </c>
      <c r="C177" s="460">
        <f>ROUNDUP(B177/15,0)</f>
        <v>0</v>
      </c>
      <c r="D177" s="138"/>
      <c r="E177" s="499"/>
      <c r="F177" s="499"/>
      <c r="G177" s="500"/>
      <c r="H177" s="500"/>
      <c r="I177" s="500"/>
      <c r="J177" s="500"/>
      <c r="K177" s="500"/>
      <c r="L177" s="500"/>
      <c r="M177" s="500"/>
      <c r="N177" s="500"/>
      <c r="O177" s="500"/>
      <c r="P177" s="500"/>
      <c r="Q177" s="500"/>
      <c r="R177" s="500"/>
      <c r="S177" s="500"/>
      <c r="T177" s="500"/>
      <c r="U177" s="500"/>
      <c r="V177" s="500"/>
      <c r="W177" s="500"/>
      <c r="X177" s="500"/>
      <c r="Y177" s="500"/>
      <c r="Z177" s="500"/>
      <c r="AA177" s="500"/>
      <c r="AB177" s="500"/>
      <c r="AC177" s="501"/>
    </row>
    <row r="178" spans="1:34" ht="20.100000000000001" customHeight="1">
      <c r="A178" s="96" t="s">
        <v>597</v>
      </c>
      <c r="B178" s="459">
        <f>様式04‐2_開園日・開園時間・定員区分!$G$22</f>
        <v>0</v>
      </c>
      <c r="C178" s="460">
        <f>ROUNDUP(B178/20,0)</f>
        <v>0</v>
      </c>
      <c r="D178" s="138"/>
      <c r="E178" s="499"/>
      <c r="F178" s="499"/>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1"/>
    </row>
    <row r="179" spans="1:34" ht="20.100000000000001" customHeight="1" thickBot="1">
      <c r="A179" s="144" t="s">
        <v>598</v>
      </c>
      <c r="B179" s="461">
        <f>様式04‐2_開園日・開園時間・定員区分!$H$22</f>
        <v>0</v>
      </c>
      <c r="C179" s="460">
        <f>ROUNDUP(B179/20,0)</f>
        <v>0</v>
      </c>
      <c r="D179" s="139"/>
      <c r="E179" s="503"/>
      <c r="F179" s="503"/>
      <c r="G179" s="504"/>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5"/>
      <c r="AE179" s="1831" t="s">
        <v>725</v>
      </c>
      <c r="AF179" s="1832"/>
      <c r="AG179" s="1832"/>
      <c r="AH179" s="1833"/>
    </row>
    <row r="180" spans="1:34" ht="19.5" customHeight="1">
      <c r="A180" s="1834" t="s">
        <v>592</v>
      </c>
      <c r="B180" s="1835"/>
      <c r="C180" s="1836"/>
      <c r="D180" s="142"/>
      <c r="E180" s="454">
        <f>ROUNDUP(E174/3,0)+ROUNDUP(E175/5,0)+ROUNDUP(E176/5,0)+ROUNDUP(E177/15,0)+ROUNDUP(E178/20,0)+ROUNDUP(E179/20,0)</f>
        <v>0</v>
      </c>
      <c r="F180" s="454">
        <f t="shared" ref="F180:AB180" si="6">ROUNDUP(F174/3,0)+ROUNDUP(F175/5,0)+ROUNDUP(F176/5,0)+ROUNDUP(F177/15,0)+ROUNDUP(F178/20,0)+ROUNDUP(F179/20,0)</f>
        <v>0</v>
      </c>
      <c r="G180" s="454">
        <f t="shared" si="6"/>
        <v>0</v>
      </c>
      <c r="H180" s="454">
        <f t="shared" si="6"/>
        <v>0</v>
      </c>
      <c r="I180" s="454">
        <f t="shared" si="6"/>
        <v>0</v>
      </c>
      <c r="J180" s="454">
        <f t="shared" si="6"/>
        <v>0</v>
      </c>
      <c r="K180" s="454">
        <f t="shared" si="6"/>
        <v>0</v>
      </c>
      <c r="L180" s="454">
        <f t="shared" si="6"/>
        <v>0</v>
      </c>
      <c r="M180" s="454">
        <f t="shared" si="6"/>
        <v>0</v>
      </c>
      <c r="N180" s="454">
        <f t="shared" si="6"/>
        <v>0</v>
      </c>
      <c r="O180" s="454">
        <f t="shared" si="6"/>
        <v>0</v>
      </c>
      <c r="P180" s="454">
        <f t="shared" si="6"/>
        <v>0</v>
      </c>
      <c r="Q180" s="454">
        <f t="shared" si="6"/>
        <v>0</v>
      </c>
      <c r="R180" s="454">
        <f t="shared" si="6"/>
        <v>0</v>
      </c>
      <c r="S180" s="454">
        <f t="shared" si="6"/>
        <v>0</v>
      </c>
      <c r="T180" s="454">
        <f t="shared" si="6"/>
        <v>0</v>
      </c>
      <c r="U180" s="454">
        <f t="shared" si="6"/>
        <v>0</v>
      </c>
      <c r="V180" s="454">
        <f t="shared" si="6"/>
        <v>0</v>
      </c>
      <c r="W180" s="454">
        <f t="shared" si="6"/>
        <v>0</v>
      </c>
      <c r="X180" s="454">
        <f t="shared" si="6"/>
        <v>0</v>
      </c>
      <c r="Y180" s="454">
        <f t="shared" si="6"/>
        <v>0</v>
      </c>
      <c r="Z180" s="454">
        <f t="shared" si="6"/>
        <v>0</v>
      </c>
      <c r="AA180" s="454">
        <f t="shared" si="6"/>
        <v>0</v>
      </c>
      <c r="AB180" s="454">
        <f t="shared" si="6"/>
        <v>0</v>
      </c>
      <c r="AC180" s="462"/>
      <c r="AE180" s="1837" t="s">
        <v>723</v>
      </c>
      <c r="AF180" s="1838"/>
      <c r="AG180" s="432" t="s">
        <v>724</v>
      </c>
      <c r="AH180" s="159" t="s">
        <v>600</v>
      </c>
    </row>
    <row r="181" spans="1:34" ht="20.100000000000001" customHeight="1" thickBot="1">
      <c r="A181" s="1839" t="s">
        <v>599</v>
      </c>
      <c r="B181" s="1840"/>
      <c r="C181" s="1841"/>
      <c r="D181" s="143"/>
      <c r="E181" s="455">
        <f>COUNTA(E143:E172)</f>
        <v>0</v>
      </c>
      <c r="F181" s="455">
        <f>COUNTA(F143:F172)</f>
        <v>0</v>
      </c>
      <c r="G181" s="455">
        <f t="shared" ref="G181:AA181" si="7">COUNTA(G143:G172)</f>
        <v>0</v>
      </c>
      <c r="H181" s="455">
        <f t="shared" si="7"/>
        <v>0</v>
      </c>
      <c r="I181" s="455">
        <f t="shared" si="7"/>
        <v>0</v>
      </c>
      <c r="J181" s="455">
        <f t="shared" si="7"/>
        <v>0</v>
      </c>
      <c r="K181" s="455">
        <f t="shared" si="7"/>
        <v>0</v>
      </c>
      <c r="L181" s="455">
        <f t="shared" si="7"/>
        <v>0</v>
      </c>
      <c r="M181" s="455">
        <f t="shared" si="7"/>
        <v>0</v>
      </c>
      <c r="N181" s="455">
        <f t="shared" si="7"/>
        <v>0</v>
      </c>
      <c r="O181" s="455">
        <f t="shared" si="7"/>
        <v>0</v>
      </c>
      <c r="P181" s="455">
        <f t="shared" si="7"/>
        <v>0</v>
      </c>
      <c r="Q181" s="455">
        <f t="shared" si="7"/>
        <v>0</v>
      </c>
      <c r="R181" s="455">
        <f t="shared" si="7"/>
        <v>0</v>
      </c>
      <c r="S181" s="455">
        <f t="shared" si="7"/>
        <v>0</v>
      </c>
      <c r="T181" s="455">
        <f t="shared" si="7"/>
        <v>0</v>
      </c>
      <c r="U181" s="455">
        <f t="shared" si="7"/>
        <v>0</v>
      </c>
      <c r="V181" s="455">
        <f t="shared" si="7"/>
        <v>0</v>
      </c>
      <c r="W181" s="455">
        <f t="shared" si="7"/>
        <v>0</v>
      </c>
      <c r="X181" s="455">
        <f t="shared" si="7"/>
        <v>0</v>
      </c>
      <c r="Y181" s="455">
        <f t="shared" si="7"/>
        <v>0</v>
      </c>
      <c r="Z181" s="455">
        <f t="shared" si="7"/>
        <v>0</v>
      </c>
      <c r="AA181" s="455">
        <f t="shared" si="7"/>
        <v>0</v>
      </c>
      <c r="AB181" s="455">
        <f>COUNTA(AB143:AB172)</f>
        <v>0</v>
      </c>
      <c r="AC181" s="463"/>
      <c r="AE181" s="160">
        <v>3</v>
      </c>
      <c r="AF181" s="155">
        <f>COUNTIF(D143:D172,3)</f>
        <v>0</v>
      </c>
      <c r="AG181" s="155">
        <f>様式04‐2_開園日・開園時間・定員区分!$F$23</f>
        <v>0</v>
      </c>
      <c r="AH181" s="161">
        <f>IF(AF181&gt;=AG181,0,1)</f>
        <v>0</v>
      </c>
    </row>
    <row r="182" spans="1:34" ht="20.100000000000001" customHeight="1" thickBot="1">
      <c r="A182" s="1842" t="s">
        <v>600</v>
      </c>
      <c r="B182" s="1843"/>
      <c r="C182" s="1843"/>
      <c r="D182" s="157"/>
      <c r="E182" s="456" t="str">
        <f t="shared" ref="E182:AB182" si="8">IF(E180&lt;=E181,"○","×")</f>
        <v>○</v>
      </c>
      <c r="F182" s="456" t="str">
        <f t="shared" si="8"/>
        <v>○</v>
      </c>
      <c r="G182" s="456" t="str">
        <f t="shared" si="8"/>
        <v>○</v>
      </c>
      <c r="H182" s="456" t="str">
        <f t="shared" si="8"/>
        <v>○</v>
      </c>
      <c r="I182" s="456" t="str">
        <f t="shared" si="8"/>
        <v>○</v>
      </c>
      <c r="J182" s="456" t="str">
        <f t="shared" si="8"/>
        <v>○</v>
      </c>
      <c r="K182" s="456" t="str">
        <f t="shared" si="8"/>
        <v>○</v>
      </c>
      <c r="L182" s="456" t="str">
        <f t="shared" si="8"/>
        <v>○</v>
      </c>
      <c r="M182" s="456" t="str">
        <f t="shared" si="8"/>
        <v>○</v>
      </c>
      <c r="N182" s="456" t="str">
        <f t="shared" si="8"/>
        <v>○</v>
      </c>
      <c r="O182" s="456" t="str">
        <f t="shared" si="8"/>
        <v>○</v>
      </c>
      <c r="P182" s="456" t="str">
        <f t="shared" si="8"/>
        <v>○</v>
      </c>
      <c r="Q182" s="456" t="str">
        <f t="shared" si="8"/>
        <v>○</v>
      </c>
      <c r="R182" s="456" t="str">
        <f t="shared" si="8"/>
        <v>○</v>
      </c>
      <c r="S182" s="456" t="str">
        <f t="shared" si="8"/>
        <v>○</v>
      </c>
      <c r="T182" s="456" t="str">
        <f t="shared" si="8"/>
        <v>○</v>
      </c>
      <c r="U182" s="456" t="str">
        <f t="shared" si="8"/>
        <v>○</v>
      </c>
      <c r="V182" s="456" t="str">
        <f t="shared" si="8"/>
        <v>○</v>
      </c>
      <c r="W182" s="456" t="str">
        <f t="shared" si="8"/>
        <v>○</v>
      </c>
      <c r="X182" s="456" t="str">
        <f t="shared" si="8"/>
        <v>○</v>
      </c>
      <c r="Y182" s="456" t="str">
        <f t="shared" si="8"/>
        <v>○</v>
      </c>
      <c r="Z182" s="456" t="str">
        <f t="shared" si="8"/>
        <v>○</v>
      </c>
      <c r="AA182" s="456" t="str">
        <f t="shared" si="8"/>
        <v>○</v>
      </c>
      <c r="AB182" s="456" t="str">
        <f t="shared" si="8"/>
        <v>○</v>
      </c>
      <c r="AC182" s="464"/>
      <c r="AE182" s="160">
        <v>4</v>
      </c>
      <c r="AF182" s="155">
        <f>COUNTIF(D143:D172,4)</f>
        <v>0</v>
      </c>
      <c r="AG182" s="155">
        <f>様式04‐2_開園日・開園時間・定員区分!$G$23</f>
        <v>0</v>
      </c>
      <c r="AH182" s="161">
        <f>IF(AF182&gt;=AG182,0,1)</f>
        <v>0</v>
      </c>
    </row>
    <row r="183" spans="1:34" ht="20.100000000000001" customHeight="1" thickBot="1">
      <c r="A183" s="1844"/>
      <c r="B183" s="1845"/>
      <c r="C183" s="1845"/>
      <c r="D183" s="1846" t="str">
        <f>IF(SUM(AH181:AH183)&gt;0,"学級担任の配置を確認してください","")</f>
        <v/>
      </c>
      <c r="E183" s="1847"/>
      <c r="F183" s="1847"/>
      <c r="G183" s="1847"/>
      <c r="H183" s="1847"/>
      <c r="I183" s="1847"/>
      <c r="J183" s="1847"/>
      <c r="K183" s="1847"/>
      <c r="L183" s="1847"/>
      <c r="M183" s="1847"/>
      <c r="N183" s="1847"/>
      <c r="O183" s="1847"/>
      <c r="P183" s="1847"/>
      <c r="Q183" s="1847"/>
      <c r="R183" s="1847"/>
      <c r="S183" s="1847"/>
      <c r="T183" s="1847"/>
      <c r="U183" s="1847"/>
      <c r="V183" s="1847"/>
      <c r="W183" s="1847"/>
      <c r="X183" s="1847"/>
      <c r="Y183" s="1847"/>
      <c r="Z183" s="1847"/>
      <c r="AA183" s="1847"/>
      <c r="AB183" s="1847"/>
      <c r="AC183" s="1848"/>
      <c r="AE183" s="162">
        <v>5</v>
      </c>
      <c r="AF183" s="163">
        <f>COUNTIF(D143:D172,5)</f>
        <v>0</v>
      </c>
      <c r="AG183" s="163">
        <f>様式04‐2_開園日・開園時間・定員区分!$H$23</f>
        <v>0</v>
      </c>
      <c r="AH183" s="164">
        <f>IF(AF183&gt;=AG183,0,1)</f>
        <v>0</v>
      </c>
    </row>
    <row r="184" spans="1:34" ht="14.25" customHeight="1" thickBot="1"/>
    <row r="185" spans="1:34" ht="20.100000000000001" customHeight="1" thickBot="1">
      <c r="A185" s="1824" t="s">
        <v>727</v>
      </c>
      <c r="B185" s="1825"/>
      <c r="C185" s="1825"/>
      <c r="D185" s="1825"/>
      <c r="E185" s="1825"/>
      <c r="F185" s="1825"/>
      <c r="G185" s="1825"/>
      <c r="H185" s="1825"/>
      <c r="I185" s="1825"/>
      <c r="J185" s="1825"/>
      <c r="K185" s="1825"/>
      <c r="L185" s="1825"/>
      <c r="M185" s="1825"/>
      <c r="N185" s="1825"/>
      <c r="O185" s="1825"/>
      <c r="P185" s="1825"/>
      <c r="Q185" s="1825"/>
      <c r="R185" s="1825"/>
      <c r="S185" s="1825"/>
      <c r="T185" s="1825"/>
      <c r="U185" s="1825"/>
      <c r="V185" s="1825"/>
      <c r="W185" s="1825"/>
      <c r="X185" s="1825"/>
      <c r="Y185" s="1825"/>
      <c r="Z185" s="1825"/>
      <c r="AA185" s="1825"/>
      <c r="AB185" s="1825"/>
      <c r="AC185" s="1826"/>
    </row>
    <row r="186" spans="1:34" ht="20.100000000000001" customHeight="1">
      <c r="A186" s="1827"/>
      <c r="B186" s="1828"/>
      <c r="C186" s="515"/>
      <c r="D186" s="494"/>
      <c r="E186" s="516"/>
      <c r="F186" s="517"/>
      <c r="G186" s="517"/>
      <c r="H186" s="517"/>
      <c r="I186" s="517"/>
      <c r="J186" s="517"/>
      <c r="K186" s="517"/>
      <c r="L186" s="517"/>
      <c r="M186" s="517"/>
      <c r="N186" s="517"/>
      <c r="O186" s="517"/>
      <c r="P186" s="517"/>
      <c r="Q186" s="517"/>
      <c r="R186" s="517"/>
      <c r="S186" s="517"/>
      <c r="T186" s="517"/>
      <c r="U186" s="517"/>
      <c r="V186" s="517"/>
      <c r="W186" s="517"/>
      <c r="X186" s="517"/>
      <c r="Y186" s="517"/>
      <c r="Z186" s="517"/>
      <c r="AA186" s="517"/>
      <c r="AB186" s="517"/>
      <c r="AC186" s="518"/>
    </row>
    <row r="187" spans="1:34" ht="20.100000000000001" customHeight="1">
      <c r="A187" s="1822"/>
      <c r="B187" s="1823"/>
      <c r="C187" s="519"/>
      <c r="D187" s="498"/>
      <c r="E187" s="520"/>
      <c r="F187" s="521"/>
      <c r="G187" s="521"/>
      <c r="H187" s="521"/>
      <c r="I187" s="521"/>
      <c r="J187" s="521"/>
      <c r="K187" s="521"/>
      <c r="L187" s="521"/>
      <c r="M187" s="521"/>
      <c r="N187" s="521"/>
      <c r="O187" s="521"/>
      <c r="P187" s="521"/>
      <c r="Q187" s="521"/>
      <c r="R187" s="521"/>
      <c r="S187" s="521"/>
      <c r="T187" s="521"/>
      <c r="U187" s="521"/>
      <c r="V187" s="521"/>
      <c r="W187" s="521"/>
      <c r="X187" s="521"/>
      <c r="Y187" s="521"/>
      <c r="Z187" s="521"/>
      <c r="AA187" s="521"/>
      <c r="AB187" s="521"/>
      <c r="AC187" s="522"/>
    </row>
    <row r="188" spans="1:34" ht="20.100000000000001" customHeight="1">
      <c r="A188" s="1822"/>
      <c r="B188" s="1823"/>
      <c r="C188" s="519"/>
      <c r="D188" s="498"/>
      <c r="E188" s="520"/>
      <c r="F188" s="521"/>
      <c r="G188" s="521"/>
      <c r="H188" s="521"/>
      <c r="I188" s="521"/>
      <c r="J188" s="521"/>
      <c r="K188" s="521"/>
      <c r="L188" s="521"/>
      <c r="M188" s="521"/>
      <c r="N188" s="521"/>
      <c r="O188" s="521"/>
      <c r="P188" s="521"/>
      <c r="Q188" s="521"/>
      <c r="R188" s="521"/>
      <c r="S188" s="521"/>
      <c r="T188" s="521"/>
      <c r="U188" s="521"/>
      <c r="V188" s="521"/>
      <c r="W188" s="521"/>
      <c r="X188" s="521"/>
      <c r="Y188" s="521"/>
      <c r="Z188" s="521"/>
      <c r="AA188" s="521"/>
      <c r="AB188" s="521"/>
      <c r="AC188" s="522"/>
    </row>
    <row r="189" spans="1:34" ht="20.100000000000001" customHeight="1">
      <c r="A189" s="1822"/>
      <c r="B189" s="1823"/>
      <c r="C189" s="519"/>
      <c r="D189" s="498"/>
      <c r="E189" s="520"/>
      <c r="F189" s="521"/>
      <c r="G189" s="521"/>
      <c r="H189" s="521"/>
      <c r="I189" s="521"/>
      <c r="J189" s="521"/>
      <c r="K189" s="521"/>
      <c r="L189" s="521"/>
      <c r="M189" s="521"/>
      <c r="N189" s="521"/>
      <c r="O189" s="521"/>
      <c r="P189" s="521"/>
      <c r="Q189" s="521"/>
      <c r="R189" s="521"/>
      <c r="S189" s="521"/>
      <c r="T189" s="521"/>
      <c r="U189" s="521"/>
      <c r="V189" s="521"/>
      <c r="W189" s="521"/>
      <c r="X189" s="521"/>
      <c r="Y189" s="521"/>
      <c r="Z189" s="521"/>
      <c r="AA189" s="521"/>
      <c r="AB189" s="521"/>
      <c r="AC189" s="522"/>
    </row>
    <row r="190" spans="1:34" ht="20.100000000000001" customHeight="1">
      <c r="A190" s="1822"/>
      <c r="B190" s="1823"/>
      <c r="C190" s="519"/>
      <c r="D190" s="498"/>
      <c r="E190" s="520"/>
      <c r="F190" s="521"/>
      <c r="G190" s="521"/>
      <c r="H190" s="521"/>
      <c r="I190" s="521"/>
      <c r="J190" s="521"/>
      <c r="K190" s="521"/>
      <c r="L190" s="521"/>
      <c r="M190" s="521"/>
      <c r="N190" s="521"/>
      <c r="O190" s="521"/>
      <c r="P190" s="521"/>
      <c r="Q190" s="521"/>
      <c r="R190" s="521"/>
      <c r="S190" s="521"/>
      <c r="T190" s="521"/>
      <c r="U190" s="521"/>
      <c r="V190" s="521"/>
      <c r="W190" s="521"/>
      <c r="X190" s="521"/>
      <c r="Y190" s="521"/>
      <c r="Z190" s="521"/>
      <c r="AA190" s="521"/>
      <c r="AB190" s="521"/>
      <c r="AC190" s="522"/>
    </row>
    <row r="191" spans="1:34" ht="20.100000000000001" customHeight="1">
      <c r="A191" s="1822"/>
      <c r="B191" s="1823"/>
      <c r="C191" s="519"/>
      <c r="D191" s="498"/>
      <c r="E191" s="520"/>
      <c r="F191" s="521"/>
      <c r="G191" s="521"/>
      <c r="H191" s="521"/>
      <c r="I191" s="521"/>
      <c r="J191" s="521"/>
      <c r="K191" s="521"/>
      <c r="L191" s="521"/>
      <c r="M191" s="521"/>
      <c r="N191" s="521"/>
      <c r="O191" s="521"/>
      <c r="P191" s="521"/>
      <c r="Q191" s="521"/>
      <c r="R191" s="521"/>
      <c r="S191" s="521"/>
      <c r="T191" s="521"/>
      <c r="U191" s="521"/>
      <c r="V191" s="521"/>
      <c r="W191" s="521"/>
      <c r="X191" s="521"/>
      <c r="Y191" s="521"/>
      <c r="Z191" s="521"/>
      <c r="AA191" s="521"/>
      <c r="AB191" s="521"/>
      <c r="AC191" s="522"/>
    </row>
    <row r="192" spans="1:34" ht="20.100000000000001" customHeight="1">
      <c r="A192" s="1822"/>
      <c r="B192" s="1823"/>
      <c r="C192" s="519"/>
      <c r="D192" s="498"/>
      <c r="E192" s="520"/>
      <c r="F192" s="521"/>
      <c r="G192" s="521"/>
      <c r="H192" s="521"/>
      <c r="I192" s="521"/>
      <c r="J192" s="521"/>
      <c r="K192" s="521"/>
      <c r="L192" s="521"/>
      <c r="M192" s="521"/>
      <c r="N192" s="521"/>
      <c r="O192" s="521"/>
      <c r="P192" s="521"/>
      <c r="Q192" s="521"/>
      <c r="R192" s="521"/>
      <c r="S192" s="521"/>
      <c r="T192" s="521"/>
      <c r="U192" s="521"/>
      <c r="V192" s="521"/>
      <c r="W192" s="521"/>
      <c r="X192" s="521"/>
      <c r="Y192" s="521"/>
      <c r="Z192" s="521"/>
      <c r="AA192" s="521"/>
      <c r="AB192" s="521"/>
      <c r="AC192" s="522"/>
    </row>
    <row r="193" spans="1:34" ht="20.100000000000001" customHeight="1">
      <c r="A193" s="1822"/>
      <c r="B193" s="1823"/>
      <c r="C193" s="519"/>
      <c r="D193" s="498"/>
      <c r="E193" s="520"/>
      <c r="F193" s="521"/>
      <c r="G193" s="521"/>
      <c r="H193" s="521"/>
      <c r="I193" s="521"/>
      <c r="J193" s="521"/>
      <c r="K193" s="521"/>
      <c r="L193" s="521"/>
      <c r="M193" s="521"/>
      <c r="N193" s="521"/>
      <c r="O193" s="521"/>
      <c r="P193" s="521"/>
      <c r="Q193" s="521"/>
      <c r="R193" s="521"/>
      <c r="S193" s="521"/>
      <c r="T193" s="521"/>
      <c r="U193" s="521"/>
      <c r="V193" s="521"/>
      <c r="W193" s="521"/>
      <c r="X193" s="521"/>
      <c r="Y193" s="521"/>
      <c r="Z193" s="521"/>
      <c r="AA193" s="521"/>
      <c r="AB193" s="521"/>
      <c r="AC193" s="522"/>
    </row>
    <row r="194" spans="1:34" ht="20.100000000000001" customHeight="1">
      <c r="A194" s="1822"/>
      <c r="B194" s="1823"/>
      <c r="C194" s="519"/>
      <c r="D194" s="498"/>
      <c r="E194" s="520"/>
      <c r="F194" s="521"/>
      <c r="G194" s="521"/>
      <c r="H194" s="521"/>
      <c r="I194" s="521"/>
      <c r="J194" s="521"/>
      <c r="K194" s="521"/>
      <c r="L194" s="521"/>
      <c r="M194" s="521"/>
      <c r="N194" s="521"/>
      <c r="O194" s="521"/>
      <c r="P194" s="521"/>
      <c r="Q194" s="521"/>
      <c r="R194" s="521"/>
      <c r="S194" s="521"/>
      <c r="T194" s="521"/>
      <c r="U194" s="521"/>
      <c r="V194" s="521"/>
      <c r="W194" s="521"/>
      <c r="X194" s="521"/>
      <c r="Y194" s="521"/>
      <c r="Z194" s="521"/>
      <c r="AA194" s="521"/>
      <c r="AB194" s="521"/>
      <c r="AC194" s="522"/>
    </row>
    <row r="195" spans="1:34" ht="20.100000000000001" customHeight="1">
      <c r="A195" s="1822"/>
      <c r="B195" s="1823"/>
      <c r="C195" s="519"/>
      <c r="D195" s="498"/>
      <c r="E195" s="520"/>
      <c r="F195" s="521"/>
      <c r="G195" s="521"/>
      <c r="H195" s="521"/>
      <c r="I195" s="521"/>
      <c r="J195" s="521"/>
      <c r="K195" s="521"/>
      <c r="L195" s="521"/>
      <c r="M195" s="521"/>
      <c r="N195" s="521"/>
      <c r="O195" s="521"/>
      <c r="P195" s="521"/>
      <c r="Q195" s="521"/>
      <c r="R195" s="521"/>
      <c r="S195" s="521"/>
      <c r="T195" s="521"/>
      <c r="U195" s="521"/>
      <c r="V195" s="521"/>
      <c r="W195" s="521"/>
      <c r="X195" s="521"/>
      <c r="Y195" s="521"/>
      <c r="Z195" s="521"/>
      <c r="AA195" s="521"/>
      <c r="AB195" s="521"/>
      <c r="AC195" s="522"/>
    </row>
    <row r="196" spans="1:34" ht="20.100000000000001" customHeight="1">
      <c r="A196" s="1822"/>
      <c r="B196" s="1823"/>
      <c r="C196" s="519"/>
      <c r="D196" s="498"/>
      <c r="E196" s="520"/>
      <c r="F196" s="521"/>
      <c r="G196" s="521"/>
      <c r="H196" s="521"/>
      <c r="I196" s="521"/>
      <c r="J196" s="521"/>
      <c r="K196" s="521"/>
      <c r="L196" s="521"/>
      <c r="M196" s="521"/>
      <c r="N196" s="521"/>
      <c r="O196" s="521"/>
      <c r="P196" s="521"/>
      <c r="Q196" s="521"/>
      <c r="R196" s="521"/>
      <c r="S196" s="521"/>
      <c r="T196" s="521"/>
      <c r="U196" s="521"/>
      <c r="V196" s="521"/>
      <c r="W196" s="521"/>
      <c r="X196" s="521"/>
      <c r="Y196" s="521"/>
      <c r="Z196" s="521"/>
      <c r="AA196" s="521"/>
      <c r="AB196" s="521"/>
      <c r="AC196" s="522"/>
    </row>
    <row r="197" spans="1:34" ht="20.100000000000001" customHeight="1" thickBot="1">
      <c r="A197" s="1820"/>
      <c r="B197" s="1821"/>
      <c r="C197" s="523"/>
      <c r="D197" s="502"/>
      <c r="E197" s="524"/>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6"/>
    </row>
    <row r="199" spans="1:34" ht="35.25" customHeight="1"/>
    <row r="200" spans="1:34" ht="11.25" customHeight="1">
      <c r="A200" s="1849" t="s">
        <v>1031</v>
      </c>
      <c r="B200" s="1849"/>
      <c r="C200" s="1849"/>
      <c r="D200" s="1849"/>
      <c r="E200" s="1849"/>
      <c r="F200" s="1849"/>
      <c r="G200" s="1849"/>
      <c r="H200" s="1849"/>
      <c r="I200" s="1849"/>
      <c r="J200" s="1849"/>
      <c r="K200" s="1849"/>
      <c r="L200" s="1849"/>
      <c r="M200" s="1849"/>
      <c r="N200" s="1849"/>
      <c r="O200" s="1849"/>
      <c r="P200" s="1849"/>
      <c r="Q200" s="1849"/>
      <c r="R200" s="1849"/>
      <c r="S200" s="1849"/>
      <c r="T200" s="1849"/>
      <c r="U200" s="1849"/>
      <c r="V200" s="1849"/>
      <c r="W200" s="1849"/>
      <c r="X200" s="1849"/>
      <c r="Y200" s="1849"/>
      <c r="Z200" s="1849"/>
      <c r="AA200" s="1849"/>
      <c r="AB200" s="1849"/>
      <c r="AC200" s="1849"/>
    </row>
    <row r="201" spans="1:34" ht="11.25" customHeight="1">
      <c r="A201" s="1849"/>
      <c r="B201" s="1849"/>
      <c r="C201" s="1849"/>
      <c r="D201" s="1849"/>
      <c r="E201" s="1849"/>
      <c r="F201" s="1849"/>
      <c r="G201" s="1849"/>
      <c r="H201" s="1849"/>
      <c r="I201" s="1849"/>
      <c r="J201" s="1849"/>
      <c r="K201" s="1849"/>
      <c r="L201" s="1849"/>
      <c r="M201" s="1849"/>
      <c r="N201" s="1849"/>
      <c r="O201" s="1849"/>
      <c r="P201" s="1849"/>
      <c r="Q201" s="1849"/>
      <c r="R201" s="1849"/>
      <c r="S201" s="1849"/>
      <c r="T201" s="1849"/>
      <c r="U201" s="1849"/>
      <c r="V201" s="1849"/>
      <c r="W201" s="1849"/>
      <c r="X201" s="1849"/>
      <c r="Y201" s="1849"/>
      <c r="Z201" s="1849"/>
      <c r="AA201" s="1849"/>
      <c r="AB201" s="1849"/>
      <c r="AC201" s="1849"/>
    </row>
    <row r="202" spans="1:34" ht="7.5" customHeight="1" thickBot="1">
      <c r="A202" s="80"/>
      <c r="B202" s="80"/>
      <c r="C202" s="80"/>
      <c r="D202" s="80"/>
      <c r="E202" s="80"/>
      <c r="F202" s="80"/>
      <c r="G202" s="80"/>
      <c r="H202" s="80"/>
      <c r="I202" s="80"/>
      <c r="J202" s="80"/>
      <c r="K202" s="80"/>
      <c r="L202" s="80"/>
      <c r="M202" s="80"/>
      <c r="N202" s="80"/>
      <c r="O202" s="80"/>
      <c r="P202" s="80"/>
    </row>
    <row r="203" spans="1:34" ht="20.100000000000001" customHeight="1">
      <c r="A203" s="1850" t="s">
        <v>611</v>
      </c>
      <c r="B203" s="81"/>
      <c r="C203" s="81"/>
      <c r="D203" s="81"/>
      <c r="E203" s="1852" t="s">
        <v>588</v>
      </c>
      <c r="F203" s="1852"/>
      <c r="G203" s="1852"/>
      <c r="H203" s="1852"/>
      <c r="I203" s="1852"/>
      <c r="J203" s="1852"/>
      <c r="K203" s="1852"/>
      <c r="L203" s="1852"/>
      <c r="M203" s="1852"/>
      <c r="N203" s="1852"/>
      <c r="O203" s="1852"/>
      <c r="P203" s="1852"/>
      <c r="Q203" s="1852"/>
      <c r="R203" s="1852"/>
      <c r="S203" s="1852"/>
      <c r="T203" s="1852"/>
      <c r="U203" s="1852"/>
      <c r="V203" s="1852"/>
      <c r="W203" s="1852"/>
      <c r="X203" s="1852"/>
      <c r="Y203" s="1852"/>
      <c r="Z203" s="1852"/>
      <c r="AA203" s="1852"/>
      <c r="AB203" s="1852"/>
      <c r="AC203" s="1853"/>
    </row>
    <row r="204" spans="1:34" ht="20.100000000000001" customHeight="1" thickBot="1">
      <c r="A204" s="1851"/>
      <c r="B204" s="82" t="s">
        <v>589</v>
      </c>
      <c r="C204" s="83" t="s">
        <v>590</v>
      </c>
      <c r="D204" s="83" t="s">
        <v>722</v>
      </c>
      <c r="E204" s="84">
        <v>0.29166666666666669</v>
      </c>
      <c r="F204" s="84">
        <v>0.3125</v>
      </c>
      <c r="G204" s="85">
        <v>0.33333333333333331</v>
      </c>
      <c r="H204" s="85">
        <v>0.35416666666666669</v>
      </c>
      <c r="I204" s="85">
        <v>0.375</v>
      </c>
      <c r="J204" s="85">
        <v>0.39583333333333331</v>
      </c>
      <c r="K204" s="85">
        <v>0.41666666666666669</v>
      </c>
      <c r="L204" s="85">
        <v>0.4375</v>
      </c>
      <c r="M204" s="85">
        <v>0.45833333333333331</v>
      </c>
      <c r="N204" s="85">
        <v>0.47916666666666669</v>
      </c>
      <c r="O204" s="85">
        <v>0.5</v>
      </c>
      <c r="P204" s="85">
        <v>0.52083333333333337</v>
      </c>
      <c r="Q204" s="85">
        <v>0.54166666666666663</v>
      </c>
      <c r="R204" s="85">
        <v>0.5625</v>
      </c>
      <c r="S204" s="85">
        <v>0.58333333333333337</v>
      </c>
      <c r="T204" s="85">
        <v>0.60416666666666663</v>
      </c>
      <c r="U204" s="85">
        <v>0.625</v>
      </c>
      <c r="V204" s="85">
        <v>0.64583333333333337</v>
      </c>
      <c r="W204" s="85">
        <v>0.66666666666666663</v>
      </c>
      <c r="X204" s="85">
        <v>0.6875</v>
      </c>
      <c r="Y204" s="85">
        <v>0.70833333333333337</v>
      </c>
      <c r="Z204" s="85">
        <v>0.72916666666666663</v>
      </c>
      <c r="AA204" s="85">
        <v>0.75</v>
      </c>
      <c r="AB204" s="85">
        <v>0.77083333333333337</v>
      </c>
      <c r="AC204" s="116">
        <v>0.79166666666666663</v>
      </c>
    </row>
    <row r="205" spans="1:34" ht="20.100000000000001" customHeight="1" thickBot="1">
      <c r="A205" s="1829" t="s">
        <v>729</v>
      </c>
      <c r="B205" s="1830"/>
      <c r="C205" s="86" t="s">
        <v>683</v>
      </c>
      <c r="D205" s="474"/>
      <c r="E205" s="475"/>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7"/>
      <c r="AE205" s="155"/>
    </row>
    <row r="206" spans="1:34" ht="20.100000000000001" customHeight="1" thickBot="1">
      <c r="A206" s="1829" t="s">
        <v>670</v>
      </c>
      <c r="B206" s="1830"/>
      <c r="C206" s="86" t="s">
        <v>683</v>
      </c>
      <c r="D206" s="474"/>
      <c r="E206" s="475"/>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7"/>
      <c r="AE206" s="432"/>
      <c r="AF206" s="155"/>
      <c r="AG206" s="155"/>
      <c r="AH206" s="155"/>
    </row>
    <row r="207" spans="1:34" ht="20.100000000000001" customHeight="1" thickBot="1">
      <c r="A207" s="1829" t="s">
        <v>671</v>
      </c>
      <c r="B207" s="1830"/>
      <c r="C207" s="86" t="s">
        <v>683</v>
      </c>
      <c r="D207" s="474"/>
      <c r="E207" s="475"/>
      <c r="F207" s="476"/>
      <c r="G207" s="476"/>
      <c r="H207" s="476"/>
      <c r="I207" s="476"/>
      <c r="J207" s="476"/>
      <c r="K207" s="476"/>
      <c r="L207" s="476"/>
      <c r="M207" s="476"/>
      <c r="N207" s="476"/>
      <c r="O207" s="476"/>
      <c r="P207" s="476"/>
      <c r="Q207" s="476"/>
      <c r="R207" s="476"/>
      <c r="S207" s="476"/>
      <c r="T207" s="476"/>
      <c r="U207" s="476"/>
      <c r="V207" s="476"/>
      <c r="W207" s="476"/>
      <c r="X207" s="476"/>
      <c r="Y207" s="476"/>
      <c r="Z207" s="476"/>
      <c r="AA207" s="476"/>
      <c r="AB207" s="476"/>
      <c r="AC207" s="477"/>
      <c r="AE207" s="432" t="s">
        <v>722</v>
      </c>
      <c r="AF207" s="155"/>
      <c r="AG207" s="155"/>
      <c r="AH207" s="155"/>
    </row>
    <row r="208" spans="1:34" ht="20.100000000000001" customHeight="1" thickBot="1">
      <c r="A208" s="1829" t="s">
        <v>672</v>
      </c>
      <c r="B208" s="1830"/>
      <c r="C208" s="86" t="s">
        <v>683</v>
      </c>
      <c r="D208" s="474"/>
      <c r="E208" s="475"/>
      <c r="F208" s="476"/>
      <c r="G208" s="476"/>
      <c r="H208" s="476"/>
      <c r="I208" s="476"/>
      <c r="J208" s="476"/>
      <c r="K208" s="476"/>
      <c r="L208" s="476"/>
      <c r="M208" s="476"/>
      <c r="N208" s="476"/>
      <c r="O208" s="476"/>
      <c r="P208" s="476"/>
      <c r="Q208" s="476"/>
      <c r="R208" s="476"/>
      <c r="S208" s="476"/>
      <c r="T208" s="476"/>
      <c r="U208" s="476"/>
      <c r="V208" s="476"/>
      <c r="W208" s="476"/>
      <c r="X208" s="476"/>
      <c r="Y208" s="476"/>
      <c r="Z208" s="476"/>
      <c r="AA208" s="476"/>
      <c r="AB208" s="476"/>
      <c r="AC208" s="477"/>
      <c r="AE208" s="152"/>
      <c r="AF208" s="155"/>
      <c r="AG208" s="155"/>
      <c r="AH208" s="155"/>
    </row>
    <row r="209" spans="1:34" ht="20.100000000000001" customHeight="1">
      <c r="A209" s="509" t="str">
        <f>IF(様式06‐2_職員配置!$J$41&gt;0,"保育教諭A","")</f>
        <v/>
      </c>
      <c r="B209" s="506" t="s">
        <v>591</v>
      </c>
      <c r="C209" s="512" t="str">
        <f>IF(A209="","",IF(SUM(様式06‐2_職員配置!$J$34:$K$40)&gt;0,"常勤","非常勤"))</f>
        <v/>
      </c>
      <c r="D209" s="478"/>
      <c r="E209" s="479"/>
      <c r="F209" s="479"/>
      <c r="G209" s="479"/>
      <c r="H209" s="479"/>
      <c r="I209" s="479"/>
      <c r="J209" s="479"/>
      <c r="K209" s="479"/>
      <c r="L209" s="479"/>
      <c r="M209" s="479"/>
      <c r="N209" s="479"/>
      <c r="O209" s="479"/>
      <c r="P209" s="480"/>
      <c r="Q209" s="480"/>
      <c r="R209" s="480"/>
      <c r="S209" s="480"/>
      <c r="T209" s="480"/>
      <c r="U209" s="480"/>
      <c r="V209" s="480"/>
      <c r="W209" s="480"/>
      <c r="X209" s="480"/>
      <c r="Y209" s="480"/>
      <c r="Z209" s="480"/>
      <c r="AA209" s="480"/>
      <c r="AB209" s="480"/>
      <c r="AC209" s="481"/>
      <c r="AE209" s="153">
        <v>3</v>
      </c>
      <c r="AF209" s="155"/>
      <c r="AG209" s="155"/>
      <c r="AH209" s="155"/>
    </row>
    <row r="210" spans="1:34" ht="20.100000000000001" customHeight="1">
      <c r="A210" s="509" t="str">
        <f>IF(様式06‐2_職員配置!$J$41&gt;1,"保育教諭B","")</f>
        <v/>
      </c>
      <c r="B210" s="506" t="s">
        <v>591</v>
      </c>
      <c r="C210" s="512" t="str">
        <f>IF(A210="","",IF(SUM(様式06‐2_職員配置!$J$34:$K$40)&gt;1,"常勤","非常勤"))</f>
        <v/>
      </c>
      <c r="D210" s="482"/>
      <c r="E210" s="483"/>
      <c r="F210" s="483"/>
      <c r="G210" s="484"/>
      <c r="H210" s="484"/>
      <c r="I210" s="484"/>
      <c r="J210" s="484"/>
      <c r="K210" s="484"/>
      <c r="L210" s="484"/>
      <c r="M210" s="484"/>
      <c r="N210" s="484"/>
      <c r="O210" s="484"/>
      <c r="P210" s="484"/>
      <c r="Q210" s="484"/>
      <c r="R210" s="484"/>
      <c r="S210" s="484"/>
      <c r="T210" s="484"/>
      <c r="U210" s="484"/>
      <c r="V210" s="484"/>
      <c r="W210" s="484"/>
      <c r="X210" s="484"/>
      <c r="Y210" s="484"/>
      <c r="Z210" s="484"/>
      <c r="AA210" s="484"/>
      <c r="AB210" s="484"/>
      <c r="AC210" s="485"/>
      <c r="AE210" s="153">
        <v>4</v>
      </c>
      <c r="AF210" s="155"/>
      <c r="AG210" s="155"/>
      <c r="AH210" s="155"/>
    </row>
    <row r="211" spans="1:34" ht="20.100000000000001" customHeight="1">
      <c r="A211" s="509" t="str">
        <f>IF(様式06‐2_職員配置!$J$41&gt;2,"保育教諭C","")</f>
        <v/>
      </c>
      <c r="B211" s="506" t="s">
        <v>591</v>
      </c>
      <c r="C211" s="512" t="str">
        <f>IF(A211="","",IF(SUM(様式06‐2_職員配置!$J$34:$K$40)&gt;2,"常勤","非常勤"))</f>
        <v/>
      </c>
      <c r="D211" s="482"/>
      <c r="E211" s="483"/>
      <c r="F211" s="483"/>
      <c r="G211" s="484"/>
      <c r="H211" s="484"/>
      <c r="I211" s="484"/>
      <c r="J211" s="484"/>
      <c r="K211" s="484"/>
      <c r="L211" s="484"/>
      <c r="M211" s="484"/>
      <c r="N211" s="484"/>
      <c r="O211" s="484"/>
      <c r="P211" s="484"/>
      <c r="Q211" s="484"/>
      <c r="R211" s="484"/>
      <c r="S211" s="484"/>
      <c r="T211" s="484"/>
      <c r="U211" s="484"/>
      <c r="V211" s="484"/>
      <c r="W211" s="484"/>
      <c r="X211" s="484"/>
      <c r="Y211" s="484"/>
      <c r="Z211" s="484"/>
      <c r="AA211" s="484"/>
      <c r="AB211" s="484"/>
      <c r="AC211" s="485"/>
      <c r="AE211" s="154">
        <v>5</v>
      </c>
      <c r="AF211" s="155"/>
      <c r="AG211" s="155"/>
      <c r="AH211" s="155"/>
    </row>
    <row r="212" spans="1:34" ht="20.100000000000001" customHeight="1">
      <c r="A212" s="509" t="str">
        <f>IF(様式06‐2_職員配置!$J$41&gt;3,"保育教諭D","")</f>
        <v/>
      </c>
      <c r="B212" s="506" t="s">
        <v>591</v>
      </c>
      <c r="C212" s="512" t="str">
        <f>IF(A212="","",IF(SUM(様式06‐2_職員配置!$J$34:$K$40)&gt;3,"常勤","非常勤"))</f>
        <v/>
      </c>
      <c r="D212" s="482"/>
      <c r="E212" s="483"/>
      <c r="F212" s="483"/>
      <c r="G212" s="484"/>
      <c r="H212" s="484"/>
      <c r="I212" s="484"/>
      <c r="J212" s="484"/>
      <c r="K212" s="484"/>
      <c r="L212" s="484"/>
      <c r="M212" s="484"/>
      <c r="N212" s="484"/>
      <c r="O212" s="484"/>
      <c r="P212" s="484"/>
      <c r="Q212" s="484"/>
      <c r="R212" s="484"/>
      <c r="S212" s="484"/>
      <c r="T212" s="484"/>
      <c r="U212" s="484"/>
      <c r="V212" s="484"/>
      <c r="W212" s="484"/>
      <c r="X212" s="484"/>
      <c r="Y212" s="484"/>
      <c r="Z212" s="484"/>
      <c r="AA212" s="484"/>
      <c r="AB212" s="484"/>
      <c r="AC212" s="485"/>
      <c r="AE212" s="155"/>
      <c r="AF212" s="155"/>
      <c r="AG212" s="155"/>
      <c r="AH212" s="155"/>
    </row>
    <row r="213" spans="1:34" ht="20.100000000000001" customHeight="1">
      <c r="A213" s="509" t="str">
        <f>IF(様式06‐2_職員配置!$J$41&gt;4,"保育教諭E","")</f>
        <v/>
      </c>
      <c r="B213" s="506"/>
      <c r="C213" s="512" t="str">
        <f>IF(A213="","",IF(SUM(様式06‐2_職員配置!$J$34:$K$40)&gt;4,"常勤","非常勤"))</f>
        <v/>
      </c>
      <c r="D213" s="482"/>
      <c r="E213" s="483"/>
      <c r="F213" s="483"/>
      <c r="G213" s="484"/>
      <c r="H213" s="484"/>
      <c r="I213" s="484"/>
      <c r="J213" s="484"/>
      <c r="K213" s="484"/>
      <c r="L213" s="484"/>
      <c r="M213" s="484"/>
      <c r="N213" s="484"/>
      <c r="O213" s="484"/>
      <c r="P213" s="484"/>
      <c r="Q213" s="484"/>
      <c r="R213" s="484"/>
      <c r="S213" s="484"/>
      <c r="T213" s="484"/>
      <c r="U213" s="484"/>
      <c r="V213" s="484"/>
      <c r="W213" s="484"/>
      <c r="X213" s="484"/>
      <c r="Y213" s="484"/>
      <c r="Z213" s="484"/>
      <c r="AA213" s="484"/>
      <c r="AB213" s="484"/>
      <c r="AC213" s="485"/>
      <c r="AE213" s="155"/>
      <c r="AF213" s="155"/>
      <c r="AG213" s="155"/>
      <c r="AH213" s="155"/>
    </row>
    <row r="214" spans="1:34" ht="20.100000000000001" customHeight="1">
      <c r="A214" s="509" t="str">
        <f>IF(様式06‐2_職員配置!$J$41&gt;5,"保育教諭F","")</f>
        <v/>
      </c>
      <c r="B214" s="506"/>
      <c r="C214" s="512" t="str">
        <f>IF(A214="","",IF(SUM(様式06‐2_職員配置!$J$34:$K$40)&gt;5,"常勤","非常勤"))</f>
        <v/>
      </c>
      <c r="D214" s="482"/>
      <c r="E214" s="483"/>
      <c r="F214" s="483"/>
      <c r="G214" s="484"/>
      <c r="H214" s="484"/>
      <c r="I214" s="484"/>
      <c r="J214" s="484"/>
      <c r="K214" s="484"/>
      <c r="L214" s="484"/>
      <c r="M214" s="484"/>
      <c r="N214" s="484"/>
      <c r="O214" s="484"/>
      <c r="P214" s="484"/>
      <c r="Q214" s="484"/>
      <c r="R214" s="484"/>
      <c r="S214" s="484"/>
      <c r="T214" s="484"/>
      <c r="U214" s="484"/>
      <c r="V214" s="484"/>
      <c r="W214" s="484"/>
      <c r="X214" s="484"/>
      <c r="Y214" s="484"/>
      <c r="Z214" s="484"/>
      <c r="AA214" s="484"/>
      <c r="AB214" s="484"/>
      <c r="AC214" s="485"/>
      <c r="AE214" s="155"/>
      <c r="AF214" s="155"/>
      <c r="AG214" s="155"/>
      <c r="AH214" s="155"/>
    </row>
    <row r="215" spans="1:34" ht="20.100000000000001" customHeight="1">
      <c r="A215" s="509" t="str">
        <f>IF(様式06‐2_職員配置!$J$41&gt;6,"保育教諭G","")</f>
        <v/>
      </c>
      <c r="B215" s="506"/>
      <c r="C215" s="512" t="str">
        <f>IF(A215="","",IF(SUM(様式06‐2_職員配置!$J$34:$K$40)&gt;6,"常勤","非常勤"))</f>
        <v/>
      </c>
      <c r="D215" s="482"/>
      <c r="E215" s="483"/>
      <c r="F215" s="483"/>
      <c r="G215" s="484"/>
      <c r="H215" s="484"/>
      <c r="I215" s="484"/>
      <c r="J215" s="484"/>
      <c r="K215" s="484"/>
      <c r="L215" s="484"/>
      <c r="M215" s="484"/>
      <c r="N215" s="484"/>
      <c r="O215" s="484"/>
      <c r="P215" s="484"/>
      <c r="Q215" s="484"/>
      <c r="R215" s="484"/>
      <c r="S215" s="484"/>
      <c r="T215" s="484"/>
      <c r="U215" s="484"/>
      <c r="V215" s="484"/>
      <c r="W215" s="484"/>
      <c r="X215" s="484"/>
      <c r="Y215" s="484"/>
      <c r="Z215" s="484"/>
      <c r="AA215" s="484"/>
      <c r="AB215" s="484"/>
      <c r="AC215" s="485"/>
      <c r="AE215" s="155"/>
      <c r="AF215" s="155"/>
      <c r="AG215" s="155"/>
      <c r="AH215" s="155"/>
    </row>
    <row r="216" spans="1:34" ht="20.100000000000001" customHeight="1">
      <c r="A216" s="509" t="str">
        <f>IF(様式06‐2_職員配置!$J$41&gt;7,"保育教諭H","")</f>
        <v/>
      </c>
      <c r="B216" s="506"/>
      <c r="C216" s="512" t="str">
        <f>IF(A216="","",IF(SUM(様式06‐2_職員配置!$J$34:$K$40)&gt;7,"常勤","非常勤"))</f>
        <v/>
      </c>
      <c r="D216" s="482"/>
      <c r="E216" s="483"/>
      <c r="F216" s="483"/>
      <c r="G216" s="484"/>
      <c r="H216" s="484"/>
      <c r="I216" s="484"/>
      <c r="J216" s="484"/>
      <c r="K216" s="484"/>
      <c r="L216" s="484"/>
      <c r="M216" s="484"/>
      <c r="N216" s="484"/>
      <c r="O216" s="484"/>
      <c r="P216" s="484"/>
      <c r="Q216" s="484"/>
      <c r="R216" s="484"/>
      <c r="S216" s="484"/>
      <c r="T216" s="484"/>
      <c r="U216" s="484"/>
      <c r="V216" s="484"/>
      <c r="W216" s="484"/>
      <c r="X216" s="484"/>
      <c r="Y216" s="484"/>
      <c r="Z216" s="484"/>
      <c r="AA216" s="484"/>
      <c r="AB216" s="484"/>
      <c r="AC216" s="485"/>
      <c r="AE216" s="155"/>
      <c r="AF216" s="155"/>
      <c r="AG216" s="155"/>
      <c r="AH216" s="155"/>
    </row>
    <row r="217" spans="1:34" ht="20.100000000000001" customHeight="1">
      <c r="A217" s="509" t="str">
        <f>IF(様式06‐2_職員配置!$J$41&gt;8,"保育教諭I","")</f>
        <v/>
      </c>
      <c r="B217" s="506"/>
      <c r="C217" s="512" t="str">
        <f>IF(A217="","",IF(SUM(様式06‐2_職員配置!$J$34:$K$40)&gt;8,"常勤","非常勤"))</f>
        <v/>
      </c>
      <c r="D217" s="482"/>
      <c r="E217" s="483"/>
      <c r="F217" s="483"/>
      <c r="G217" s="484"/>
      <c r="H217" s="484"/>
      <c r="I217" s="484"/>
      <c r="J217" s="484"/>
      <c r="K217" s="484"/>
      <c r="L217" s="484"/>
      <c r="M217" s="484"/>
      <c r="N217" s="484"/>
      <c r="O217" s="484"/>
      <c r="P217" s="484"/>
      <c r="Q217" s="484"/>
      <c r="R217" s="484"/>
      <c r="S217" s="484"/>
      <c r="T217" s="484"/>
      <c r="U217" s="484"/>
      <c r="V217" s="484"/>
      <c r="W217" s="484"/>
      <c r="X217" s="484"/>
      <c r="Y217" s="484"/>
      <c r="Z217" s="484"/>
      <c r="AA217" s="484"/>
      <c r="AB217" s="484"/>
      <c r="AC217" s="485"/>
      <c r="AE217" s="155"/>
      <c r="AF217" s="155"/>
      <c r="AG217" s="155"/>
      <c r="AH217" s="155"/>
    </row>
    <row r="218" spans="1:34" ht="20.100000000000001" customHeight="1">
      <c r="A218" s="509" t="str">
        <f>IF(様式06‐2_職員配置!$J$41&gt;9,"保育教諭J","")</f>
        <v/>
      </c>
      <c r="B218" s="506"/>
      <c r="C218" s="512" t="str">
        <f>IF(A218="","",IF(SUM(様式06‐2_職員配置!$J$34:$K$40)&gt;9,"常勤","非常勤"))</f>
        <v/>
      </c>
      <c r="D218" s="482"/>
      <c r="E218" s="483"/>
      <c r="F218" s="483"/>
      <c r="G218" s="484"/>
      <c r="H218" s="484"/>
      <c r="I218" s="484"/>
      <c r="J218" s="484"/>
      <c r="K218" s="484"/>
      <c r="L218" s="484"/>
      <c r="M218" s="484"/>
      <c r="N218" s="484"/>
      <c r="O218" s="484"/>
      <c r="P218" s="484"/>
      <c r="Q218" s="484"/>
      <c r="R218" s="484"/>
      <c r="S218" s="484"/>
      <c r="T218" s="484"/>
      <c r="U218" s="484"/>
      <c r="V218" s="484"/>
      <c r="W218" s="484"/>
      <c r="X218" s="484"/>
      <c r="Y218" s="484"/>
      <c r="Z218" s="484"/>
      <c r="AA218" s="484"/>
      <c r="AB218" s="484"/>
      <c r="AC218" s="485"/>
      <c r="AE218" s="155"/>
      <c r="AF218" s="155"/>
      <c r="AG218" s="155"/>
      <c r="AH218" s="155"/>
    </row>
    <row r="219" spans="1:34" ht="20.100000000000001" customHeight="1">
      <c r="A219" s="509" t="str">
        <f>IF(様式06‐2_職員配置!$J$41&gt;10,"保育教諭K","")</f>
        <v/>
      </c>
      <c r="B219" s="506"/>
      <c r="C219" s="512" t="str">
        <f>IF(A219="","",IF(SUM(様式06‐2_職員配置!$J$34:$K$40)&gt;10,"常勤","非常勤"))</f>
        <v/>
      </c>
      <c r="D219" s="482"/>
      <c r="E219" s="483"/>
      <c r="F219" s="483"/>
      <c r="G219" s="484"/>
      <c r="H219" s="484"/>
      <c r="I219" s="484"/>
      <c r="J219" s="484"/>
      <c r="K219" s="484"/>
      <c r="L219" s="484"/>
      <c r="M219" s="484"/>
      <c r="N219" s="484"/>
      <c r="O219" s="484"/>
      <c r="P219" s="484"/>
      <c r="Q219" s="484"/>
      <c r="R219" s="484"/>
      <c r="S219" s="484"/>
      <c r="T219" s="484"/>
      <c r="U219" s="484"/>
      <c r="V219" s="484"/>
      <c r="W219" s="484"/>
      <c r="X219" s="484"/>
      <c r="Y219" s="484"/>
      <c r="Z219" s="484"/>
      <c r="AA219" s="484"/>
      <c r="AB219" s="484"/>
      <c r="AC219" s="485"/>
      <c r="AE219" s="155"/>
      <c r="AF219" s="155"/>
      <c r="AG219" s="155"/>
      <c r="AH219" s="155"/>
    </row>
    <row r="220" spans="1:34" ht="20.100000000000001" customHeight="1">
      <c r="A220" s="509" t="str">
        <f>IF(様式06‐2_職員配置!$J$41&gt;11,"保育教諭L","")</f>
        <v/>
      </c>
      <c r="B220" s="506"/>
      <c r="C220" s="512" t="str">
        <f>IF(A220="","",IF(SUM(様式06‐2_職員配置!$J$34:$K$40)&gt;11,"常勤","非常勤"))</f>
        <v/>
      </c>
      <c r="D220" s="482"/>
      <c r="E220" s="483"/>
      <c r="F220" s="483"/>
      <c r="G220" s="484"/>
      <c r="H220" s="484"/>
      <c r="I220" s="484"/>
      <c r="J220" s="484"/>
      <c r="K220" s="484"/>
      <c r="L220" s="484"/>
      <c r="M220" s="484"/>
      <c r="N220" s="484"/>
      <c r="O220" s="484"/>
      <c r="P220" s="484"/>
      <c r="Q220" s="484"/>
      <c r="R220" s="484"/>
      <c r="S220" s="484"/>
      <c r="T220" s="484"/>
      <c r="U220" s="484"/>
      <c r="V220" s="484"/>
      <c r="W220" s="484"/>
      <c r="X220" s="484"/>
      <c r="Y220" s="484"/>
      <c r="Z220" s="484"/>
      <c r="AA220" s="484"/>
      <c r="AB220" s="484"/>
      <c r="AC220" s="485"/>
      <c r="AE220" s="155"/>
      <c r="AF220" s="155"/>
      <c r="AG220" s="155"/>
      <c r="AH220" s="155"/>
    </row>
    <row r="221" spans="1:34" ht="20.100000000000001" customHeight="1">
      <c r="A221" s="509" t="str">
        <f>IF(様式06‐2_職員配置!$J$41&gt;12,"保育教諭M","")</f>
        <v/>
      </c>
      <c r="B221" s="506"/>
      <c r="C221" s="512" t="str">
        <f>IF(A221="","",IF(SUM(様式06‐2_職員配置!$J$34:$K$40)&gt;12,"常勤","非常勤"))</f>
        <v/>
      </c>
      <c r="D221" s="482"/>
      <c r="E221" s="483"/>
      <c r="F221" s="483"/>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5"/>
      <c r="AE221" s="155"/>
      <c r="AF221" s="155"/>
      <c r="AG221" s="155"/>
      <c r="AH221" s="155"/>
    </row>
    <row r="222" spans="1:34" ht="20.100000000000001" customHeight="1">
      <c r="A222" s="509" t="str">
        <f>IF(様式06‐2_職員配置!$J$41&gt;13,"保育教諭N","")</f>
        <v/>
      </c>
      <c r="B222" s="506"/>
      <c r="C222" s="512" t="str">
        <f>IF(A222="","",IF(SUM(様式06‐2_職員配置!$J$34:$K$40)&gt;13,"常勤","非常勤"))</f>
        <v/>
      </c>
      <c r="D222" s="482"/>
      <c r="E222" s="483"/>
      <c r="F222" s="483"/>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E222" s="155"/>
      <c r="AF222" s="155"/>
      <c r="AG222" s="155"/>
      <c r="AH222" s="155"/>
    </row>
    <row r="223" spans="1:34" ht="20.100000000000001" customHeight="1">
      <c r="A223" s="509" t="str">
        <f>IF(様式06‐2_職員配置!$J$41&gt;14,"保育教諭O","")</f>
        <v/>
      </c>
      <c r="B223" s="506"/>
      <c r="C223" s="512" t="str">
        <f>IF(A223="","",IF(SUM(様式06‐2_職員配置!$J$34:$K$40)&gt;14,"常勤","非常勤"))</f>
        <v/>
      </c>
      <c r="D223" s="482"/>
      <c r="E223" s="483"/>
      <c r="F223" s="483"/>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E223" s="155"/>
      <c r="AF223" s="155"/>
      <c r="AG223" s="155"/>
      <c r="AH223" s="155"/>
    </row>
    <row r="224" spans="1:34" ht="20.100000000000001" customHeight="1">
      <c r="A224" s="509" t="str">
        <f>IF(様式06‐2_職員配置!$J$41&gt;15,"保育教諭P","")</f>
        <v/>
      </c>
      <c r="B224" s="506"/>
      <c r="C224" s="512" t="str">
        <f>IF(A224="","",IF(SUM(様式06‐2_職員配置!$J$34:$K$40)&gt;15,"常勤","非常勤"))</f>
        <v/>
      </c>
      <c r="D224" s="482"/>
      <c r="E224" s="483"/>
      <c r="F224" s="483"/>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485"/>
    </row>
    <row r="225" spans="1:29" ht="20.100000000000001" customHeight="1">
      <c r="A225" s="509" t="str">
        <f>IF(様式06‐2_職員配置!$J$41&gt;16,"保育教諭Q","")</f>
        <v/>
      </c>
      <c r="B225" s="506"/>
      <c r="C225" s="512" t="str">
        <f>IF(A225="","",IF(SUM(様式06‐2_職員配置!$J$34:$K$40)&gt;16,"常勤","非常勤"))</f>
        <v/>
      </c>
      <c r="D225" s="482"/>
      <c r="E225" s="483"/>
      <c r="F225" s="483"/>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row>
    <row r="226" spans="1:29" ht="20.100000000000001" customHeight="1">
      <c r="A226" s="509" t="str">
        <f>IF(様式06‐2_職員配置!$J$41&gt;17,"保育教諭R","")</f>
        <v/>
      </c>
      <c r="B226" s="506"/>
      <c r="C226" s="512" t="str">
        <f>IF(A226="","",IF(SUM(様式06‐2_職員配置!$J$34:$K$40)&gt;17,"常勤","非常勤"))</f>
        <v/>
      </c>
      <c r="D226" s="482"/>
      <c r="E226" s="483"/>
      <c r="F226" s="483"/>
      <c r="G226" s="484"/>
      <c r="H226" s="484"/>
      <c r="I226" s="484"/>
      <c r="J226" s="484"/>
      <c r="K226" s="484"/>
      <c r="L226" s="484"/>
      <c r="M226" s="484"/>
      <c r="N226" s="484"/>
      <c r="O226" s="484"/>
      <c r="P226" s="484"/>
      <c r="Q226" s="484"/>
      <c r="R226" s="484"/>
      <c r="S226" s="484"/>
      <c r="T226" s="484"/>
      <c r="U226" s="484"/>
      <c r="V226" s="484"/>
      <c r="W226" s="484"/>
      <c r="X226" s="484"/>
      <c r="Y226" s="484"/>
      <c r="Z226" s="484"/>
      <c r="AA226" s="484"/>
      <c r="AB226" s="484"/>
      <c r="AC226" s="485"/>
    </row>
    <row r="227" spans="1:29" ht="20.100000000000001" customHeight="1">
      <c r="A227" s="509" t="str">
        <f>IF(様式06‐2_職員配置!$J$41&gt;18,"保育教諭S","")</f>
        <v/>
      </c>
      <c r="B227" s="506"/>
      <c r="C227" s="512" t="str">
        <f>IF(A227="","",IF(SUM(様式06‐2_職員配置!$J$34:$K$40)&gt;18,"常勤","非常勤"))</f>
        <v/>
      </c>
      <c r="D227" s="482"/>
      <c r="E227" s="483"/>
      <c r="F227" s="483"/>
      <c r="G227" s="484"/>
      <c r="H227" s="484"/>
      <c r="I227" s="484"/>
      <c r="J227" s="484"/>
      <c r="K227" s="484"/>
      <c r="L227" s="484"/>
      <c r="M227" s="484"/>
      <c r="N227" s="484"/>
      <c r="O227" s="484"/>
      <c r="P227" s="484"/>
      <c r="Q227" s="484"/>
      <c r="R227" s="484"/>
      <c r="S227" s="484"/>
      <c r="T227" s="484"/>
      <c r="U227" s="484"/>
      <c r="V227" s="484"/>
      <c r="W227" s="484"/>
      <c r="X227" s="484"/>
      <c r="Y227" s="484"/>
      <c r="Z227" s="484"/>
      <c r="AA227" s="484"/>
      <c r="AB227" s="484"/>
      <c r="AC227" s="485"/>
    </row>
    <row r="228" spans="1:29" ht="20.100000000000001" customHeight="1">
      <c r="A228" s="509" t="str">
        <f>IF(様式06‐2_職員配置!$J$41&gt;19,"保育教諭T","")</f>
        <v/>
      </c>
      <c r="B228" s="506"/>
      <c r="C228" s="512" t="str">
        <f>IF(A228="","",IF(SUM(様式06‐2_職員配置!$J$34:$K$40)&gt;19,"常勤","非常勤"))</f>
        <v/>
      </c>
      <c r="D228" s="482"/>
      <c r="E228" s="483"/>
      <c r="F228" s="483"/>
      <c r="G228" s="484"/>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5"/>
    </row>
    <row r="229" spans="1:29" ht="20.100000000000001" customHeight="1">
      <c r="A229" s="509" t="str">
        <f>IF(様式06‐2_職員配置!$J$41&gt;20,"保育教諭U","")</f>
        <v/>
      </c>
      <c r="B229" s="506"/>
      <c r="C229" s="512" t="str">
        <f>IF(A229="","",IF(SUM(様式06‐2_職員配置!$J$34:$K$40)&gt;20,"常勤","非常勤"))</f>
        <v/>
      </c>
      <c r="D229" s="482"/>
      <c r="E229" s="483"/>
      <c r="F229" s="483"/>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5"/>
    </row>
    <row r="230" spans="1:29" ht="20.100000000000001" customHeight="1">
      <c r="A230" s="510" t="str">
        <f>IF(様式06‐2_職員配置!$J$41&gt;21,"保育教諭V","")</f>
        <v/>
      </c>
      <c r="B230" s="507"/>
      <c r="C230" s="512" t="str">
        <f>IF(A230="","",IF(SUM(様式06‐2_職員配置!$J$34:$K$40)&gt;21,"常勤","非常勤"))</f>
        <v/>
      </c>
      <c r="D230" s="482"/>
      <c r="E230" s="483"/>
      <c r="F230" s="483"/>
      <c r="G230" s="484"/>
      <c r="H230" s="484"/>
      <c r="I230" s="484"/>
      <c r="J230" s="484"/>
      <c r="K230" s="484"/>
      <c r="L230" s="484"/>
      <c r="M230" s="484"/>
      <c r="N230" s="484"/>
      <c r="O230" s="484"/>
      <c r="P230" s="484"/>
      <c r="Q230" s="484"/>
      <c r="R230" s="484"/>
      <c r="S230" s="484"/>
      <c r="T230" s="484"/>
      <c r="U230" s="484"/>
      <c r="V230" s="484"/>
      <c r="W230" s="484"/>
      <c r="X230" s="484"/>
      <c r="Y230" s="484"/>
      <c r="Z230" s="484"/>
      <c r="AA230" s="484"/>
      <c r="AB230" s="484"/>
      <c r="AC230" s="485"/>
    </row>
    <row r="231" spans="1:29" ht="20.100000000000001" customHeight="1">
      <c r="A231" s="509" t="str">
        <f>IF(様式06‐2_職員配置!$J$41&gt;22,"保育教諭W","")</f>
        <v/>
      </c>
      <c r="B231" s="506"/>
      <c r="C231" s="512" t="str">
        <f>IF(A231="","",IF(SUM(様式06‐2_職員配置!$J$34:$K$40)&gt;22,"常勤","非常勤"))</f>
        <v/>
      </c>
      <c r="D231" s="482"/>
      <c r="E231" s="483"/>
      <c r="F231" s="483"/>
      <c r="G231" s="484"/>
      <c r="H231" s="484"/>
      <c r="I231" s="484"/>
      <c r="J231" s="484"/>
      <c r="K231" s="484"/>
      <c r="L231" s="484"/>
      <c r="M231" s="484"/>
      <c r="N231" s="484"/>
      <c r="O231" s="484"/>
      <c r="P231" s="484"/>
      <c r="Q231" s="484"/>
      <c r="R231" s="484"/>
      <c r="S231" s="484"/>
      <c r="T231" s="484"/>
      <c r="U231" s="484"/>
      <c r="V231" s="484"/>
      <c r="W231" s="484"/>
      <c r="X231" s="484"/>
      <c r="Y231" s="484"/>
      <c r="Z231" s="484"/>
      <c r="AA231" s="484"/>
      <c r="AB231" s="484"/>
      <c r="AC231" s="485"/>
    </row>
    <row r="232" spans="1:29" ht="20.100000000000001" customHeight="1">
      <c r="A232" s="509" t="str">
        <f>IF(様式06‐2_職員配置!$J$41&gt;23,"保育教諭X","")</f>
        <v/>
      </c>
      <c r="B232" s="506"/>
      <c r="C232" s="512" t="str">
        <f>IF(A232="","",IF(SUM(様式06‐2_職員配置!$J$34:$K$40)&gt;23,"常勤","非常勤"))</f>
        <v/>
      </c>
      <c r="D232" s="482"/>
      <c r="E232" s="483"/>
      <c r="F232" s="483"/>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5"/>
    </row>
    <row r="233" spans="1:29" ht="20.100000000000001" customHeight="1">
      <c r="A233" s="509" t="str">
        <f>IF(様式06‐2_職員配置!$J$41&gt;24,"保育教諭Y","")</f>
        <v/>
      </c>
      <c r="B233" s="506"/>
      <c r="C233" s="512" t="str">
        <f>IF(A233="","",IF(SUM(様式06‐2_職員配置!$J$34:$K$40)&gt;24,"常勤","非常勤"))</f>
        <v/>
      </c>
      <c r="D233" s="482"/>
      <c r="E233" s="483"/>
      <c r="F233" s="483"/>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5"/>
    </row>
    <row r="234" spans="1:29" ht="20.100000000000001" customHeight="1">
      <c r="A234" s="510" t="str">
        <f>IF(様式06‐2_職員配置!$J$41&gt;25,"保育教諭Z","")</f>
        <v/>
      </c>
      <c r="B234" s="507"/>
      <c r="C234" s="513" t="str">
        <f>IF(A234="","",IF(SUM(様式06‐2_職員配置!$J$34:$K$40)&gt;25,"常勤","非常勤"))</f>
        <v/>
      </c>
      <c r="D234" s="482"/>
      <c r="E234" s="483"/>
      <c r="F234" s="483"/>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row>
    <row r="235" spans="1:29" ht="20.100000000000001" customHeight="1">
      <c r="A235" s="510" t="str">
        <f>IF(様式06‐2_職員配置!$J$41&gt;26,"保育教諭a","")</f>
        <v/>
      </c>
      <c r="B235" s="507"/>
      <c r="C235" s="513" t="str">
        <f>IF(A235="","",IF(SUM(様式06‐2_職員配置!$J$34:$K$40)&gt;26,"常勤","非常勤"))</f>
        <v/>
      </c>
      <c r="D235" s="482"/>
      <c r="E235" s="483"/>
      <c r="F235" s="483"/>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row>
    <row r="236" spans="1:29" ht="20.100000000000001" customHeight="1">
      <c r="A236" s="510" t="str">
        <f>IF(様式06‐2_職員配置!$J$41&gt;27,"保育教諭b","")</f>
        <v/>
      </c>
      <c r="B236" s="507"/>
      <c r="C236" s="513" t="str">
        <f>IF(A236="","",IF(SUM(様式06‐2_職員配置!$J$34:$K$40)&gt;27,"常勤","非常勤"))</f>
        <v/>
      </c>
      <c r="D236" s="482"/>
      <c r="E236" s="483"/>
      <c r="F236" s="483"/>
      <c r="G236" s="484"/>
      <c r="H236" s="484"/>
      <c r="I236" s="484"/>
      <c r="J236" s="484"/>
      <c r="K236" s="484"/>
      <c r="L236" s="484"/>
      <c r="M236" s="484"/>
      <c r="N236" s="484"/>
      <c r="O236" s="484"/>
      <c r="P236" s="484"/>
      <c r="Q236" s="484"/>
      <c r="R236" s="484"/>
      <c r="S236" s="484"/>
      <c r="T236" s="484"/>
      <c r="U236" s="484"/>
      <c r="V236" s="484"/>
      <c r="W236" s="484"/>
      <c r="X236" s="484"/>
      <c r="Y236" s="484"/>
      <c r="Z236" s="484"/>
      <c r="AA236" s="484"/>
      <c r="AB236" s="484"/>
      <c r="AC236" s="485"/>
    </row>
    <row r="237" spans="1:29" ht="20.100000000000001" customHeight="1">
      <c r="A237" s="510" t="str">
        <f>IF(様式06‐2_職員配置!$J$41&gt;28,"保育教諭c","")</f>
        <v/>
      </c>
      <c r="B237" s="507"/>
      <c r="C237" s="513" t="str">
        <f>IF(A237="","",IF(SUM(様式06‐2_職員配置!$J$34:$K$40)&gt;28,"常勤","非常勤"))</f>
        <v/>
      </c>
      <c r="D237" s="482"/>
      <c r="E237" s="483"/>
      <c r="F237" s="483"/>
      <c r="G237" s="484"/>
      <c r="H237" s="484"/>
      <c r="I237" s="484"/>
      <c r="J237" s="484"/>
      <c r="K237" s="484"/>
      <c r="L237" s="484"/>
      <c r="M237" s="484"/>
      <c r="N237" s="484"/>
      <c r="O237" s="484"/>
      <c r="P237" s="484"/>
      <c r="Q237" s="484"/>
      <c r="R237" s="484"/>
      <c r="S237" s="484"/>
      <c r="T237" s="484"/>
      <c r="U237" s="484"/>
      <c r="V237" s="484"/>
      <c r="W237" s="484"/>
      <c r="X237" s="484"/>
      <c r="Y237" s="484"/>
      <c r="Z237" s="484"/>
      <c r="AA237" s="484"/>
      <c r="AB237" s="484"/>
      <c r="AC237" s="485"/>
    </row>
    <row r="238" spans="1:29" ht="20.100000000000001" customHeight="1" thickBot="1">
      <c r="A238" s="511" t="str">
        <f>IF(様式06‐2_職員配置!$J$41&gt;29,"保育教諭d","")</f>
        <v/>
      </c>
      <c r="B238" s="508"/>
      <c r="C238" s="514" t="str">
        <f>IF(A238="","",IF(SUM(様式06‐2_職員配置!$J$34:$K$40)&gt;29,"常勤","非常勤"))</f>
        <v/>
      </c>
      <c r="D238" s="486"/>
      <c r="E238" s="487"/>
      <c r="F238" s="487"/>
      <c r="G238" s="488"/>
      <c r="H238" s="488"/>
      <c r="I238" s="488"/>
      <c r="J238" s="488"/>
      <c r="K238" s="488"/>
      <c r="L238" s="488"/>
      <c r="M238" s="488"/>
      <c r="N238" s="488"/>
      <c r="O238" s="488"/>
      <c r="P238" s="488"/>
      <c r="Q238" s="488"/>
      <c r="R238" s="488"/>
      <c r="S238" s="488"/>
      <c r="T238" s="488"/>
      <c r="U238" s="488"/>
      <c r="V238" s="488"/>
      <c r="W238" s="488"/>
      <c r="X238" s="488"/>
      <c r="Y238" s="488"/>
      <c r="Z238" s="488"/>
      <c r="AA238" s="488"/>
      <c r="AB238" s="488"/>
      <c r="AC238" s="485"/>
    </row>
    <row r="239" spans="1:29" s="99" customFormat="1" ht="20.100000000000001" customHeight="1" thickBot="1">
      <c r="A239" s="96"/>
      <c r="B239" s="134" t="s">
        <v>37</v>
      </c>
      <c r="C239" s="115" t="s">
        <v>592</v>
      </c>
      <c r="D239" s="141"/>
      <c r="E239" s="97"/>
      <c r="F239" s="97"/>
      <c r="G239" s="98"/>
      <c r="H239" s="98"/>
      <c r="I239" s="98"/>
      <c r="J239" s="98"/>
      <c r="K239" s="98"/>
      <c r="L239" s="98"/>
      <c r="M239" s="98"/>
      <c r="N239" s="98"/>
      <c r="O239" s="98"/>
      <c r="P239" s="98"/>
      <c r="Q239" s="98"/>
      <c r="R239" s="98"/>
      <c r="S239" s="98"/>
      <c r="T239" s="98"/>
      <c r="U239" s="98"/>
      <c r="V239" s="98"/>
      <c r="W239" s="98"/>
      <c r="X239" s="98"/>
      <c r="Y239" s="98"/>
      <c r="Z239" s="98"/>
      <c r="AA239" s="98"/>
      <c r="AB239" s="98"/>
      <c r="AC239" s="117"/>
    </row>
    <row r="240" spans="1:29" ht="20.100000000000001" customHeight="1">
      <c r="A240" s="147" t="s">
        <v>593</v>
      </c>
      <c r="B240" s="457">
        <f>様式04‐2_開園日・開園時間・定員区分!$C$22</f>
        <v>0</v>
      </c>
      <c r="C240" s="458">
        <f>ROUNDUP(B240/3,0)</f>
        <v>0</v>
      </c>
      <c r="D240" s="140"/>
      <c r="E240" s="495"/>
      <c r="F240" s="495"/>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7"/>
    </row>
    <row r="241" spans="1:34" ht="20.100000000000001" customHeight="1">
      <c r="A241" s="148" t="s">
        <v>594</v>
      </c>
      <c r="B241" s="459">
        <f>様式04‐2_開園日・開園時間・定員区分!$D$22</f>
        <v>0</v>
      </c>
      <c r="C241" s="460">
        <f>ROUNDUP(B241/5,0)</f>
        <v>0</v>
      </c>
      <c r="D241" s="138"/>
      <c r="E241" s="499"/>
      <c r="F241" s="499"/>
      <c r="G241" s="500"/>
      <c r="H241" s="500"/>
      <c r="I241" s="500"/>
      <c r="J241" s="500"/>
      <c r="K241" s="500"/>
      <c r="L241" s="500"/>
      <c r="M241" s="500"/>
      <c r="N241" s="500"/>
      <c r="O241" s="500"/>
      <c r="P241" s="500"/>
      <c r="Q241" s="500"/>
      <c r="R241" s="500"/>
      <c r="S241" s="500"/>
      <c r="T241" s="500"/>
      <c r="U241" s="500"/>
      <c r="V241" s="500"/>
      <c r="W241" s="500"/>
      <c r="X241" s="500"/>
      <c r="Y241" s="500"/>
      <c r="Z241" s="500"/>
      <c r="AA241" s="500"/>
      <c r="AB241" s="500"/>
      <c r="AC241" s="501"/>
    </row>
    <row r="242" spans="1:34" ht="20.100000000000001" customHeight="1">
      <c r="A242" s="148" t="s">
        <v>595</v>
      </c>
      <c r="B242" s="459">
        <f>様式04‐2_開園日・開園時間・定員区分!$E$22</f>
        <v>0</v>
      </c>
      <c r="C242" s="460">
        <f>ROUNDUP(B242/5,0)</f>
        <v>0</v>
      </c>
      <c r="D242" s="138"/>
      <c r="E242" s="499"/>
      <c r="F242" s="499"/>
      <c r="G242" s="500"/>
      <c r="H242" s="500"/>
      <c r="I242" s="500"/>
      <c r="J242" s="500"/>
      <c r="K242" s="500"/>
      <c r="L242" s="500"/>
      <c r="M242" s="500"/>
      <c r="N242" s="500"/>
      <c r="O242" s="500"/>
      <c r="P242" s="500"/>
      <c r="Q242" s="500"/>
      <c r="R242" s="500"/>
      <c r="S242" s="500"/>
      <c r="T242" s="500"/>
      <c r="U242" s="500"/>
      <c r="V242" s="500"/>
      <c r="W242" s="500"/>
      <c r="X242" s="500"/>
      <c r="Y242" s="500"/>
      <c r="Z242" s="500"/>
      <c r="AA242" s="500"/>
      <c r="AB242" s="500"/>
      <c r="AC242" s="501"/>
    </row>
    <row r="243" spans="1:34" ht="20.100000000000001" customHeight="1">
      <c r="A243" s="135" t="s">
        <v>596</v>
      </c>
      <c r="B243" s="459">
        <f>様式04‐2_開園日・開園時間・定員区分!$F$22</f>
        <v>0</v>
      </c>
      <c r="C243" s="460">
        <f>ROUNDUP(B243/15,0)</f>
        <v>0</v>
      </c>
      <c r="D243" s="138"/>
      <c r="E243" s="499"/>
      <c r="F243" s="499"/>
      <c r="G243" s="500"/>
      <c r="H243" s="500"/>
      <c r="I243" s="500"/>
      <c r="J243" s="500"/>
      <c r="K243" s="500"/>
      <c r="L243" s="500"/>
      <c r="M243" s="500"/>
      <c r="N243" s="500"/>
      <c r="O243" s="500"/>
      <c r="P243" s="500"/>
      <c r="Q243" s="500"/>
      <c r="R243" s="500"/>
      <c r="S243" s="500"/>
      <c r="T243" s="500"/>
      <c r="U243" s="500"/>
      <c r="V243" s="500"/>
      <c r="W243" s="500"/>
      <c r="X243" s="500"/>
      <c r="Y243" s="500"/>
      <c r="Z243" s="500"/>
      <c r="AA243" s="500"/>
      <c r="AB243" s="500"/>
      <c r="AC243" s="501"/>
    </row>
    <row r="244" spans="1:34" ht="20.100000000000001" customHeight="1">
      <c r="A244" s="96" t="s">
        <v>597</v>
      </c>
      <c r="B244" s="459">
        <f>様式04‐2_開園日・開園時間・定員区分!$G$22</f>
        <v>0</v>
      </c>
      <c r="C244" s="460">
        <f>ROUNDUP(B244/20,0)</f>
        <v>0</v>
      </c>
      <c r="D244" s="138"/>
      <c r="E244" s="499"/>
      <c r="F244" s="499"/>
      <c r="G244" s="500"/>
      <c r="H244" s="500"/>
      <c r="I244" s="500"/>
      <c r="J244" s="500"/>
      <c r="K244" s="500"/>
      <c r="L244" s="500"/>
      <c r="M244" s="500"/>
      <c r="N244" s="500"/>
      <c r="O244" s="500"/>
      <c r="P244" s="500"/>
      <c r="Q244" s="500"/>
      <c r="R244" s="500"/>
      <c r="S244" s="500"/>
      <c r="T244" s="500"/>
      <c r="U244" s="500"/>
      <c r="V244" s="500"/>
      <c r="W244" s="500"/>
      <c r="X244" s="500"/>
      <c r="Y244" s="500"/>
      <c r="Z244" s="500"/>
      <c r="AA244" s="500"/>
      <c r="AB244" s="500"/>
      <c r="AC244" s="501"/>
    </row>
    <row r="245" spans="1:34" ht="20.100000000000001" customHeight="1" thickBot="1">
      <c r="A245" s="144" t="s">
        <v>598</v>
      </c>
      <c r="B245" s="461">
        <f>様式04‐2_開園日・開園時間・定員区分!$H$22</f>
        <v>0</v>
      </c>
      <c r="C245" s="460">
        <f>ROUNDUP(B245/20,0)</f>
        <v>0</v>
      </c>
      <c r="D245" s="139"/>
      <c r="E245" s="503"/>
      <c r="F245" s="503"/>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04"/>
      <c r="AC245" s="505"/>
      <c r="AE245" s="1831" t="s">
        <v>725</v>
      </c>
      <c r="AF245" s="1832"/>
      <c r="AG245" s="1832"/>
      <c r="AH245" s="1833"/>
    </row>
    <row r="246" spans="1:34" ht="19.5" customHeight="1">
      <c r="A246" s="1834" t="s">
        <v>592</v>
      </c>
      <c r="B246" s="1835"/>
      <c r="C246" s="1836"/>
      <c r="D246" s="142"/>
      <c r="E246" s="454">
        <f>ROUNDUP(E240/3,0)+ROUNDUP(E241/5,0)+ROUNDUP(E242/5,0)+ROUNDUP(E243/15,0)+ROUNDUP(E244/20,0)+ROUNDUP(E245/20,0)</f>
        <v>0</v>
      </c>
      <c r="F246" s="454">
        <f t="shared" ref="F246:AB246" si="9">ROUNDUP(F240/3,0)+ROUNDUP(F241/5,0)+ROUNDUP(F242/5,0)+ROUNDUP(F243/15,0)+ROUNDUP(F244/20,0)+ROUNDUP(F245/20,0)</f>
        <v>0</v>
      </c>
      <c r="G246" s="454">
        <f t="shared" si="9"/>
        <v>0</v>
      </c>
      <c r="H246" s="454">
        <f t="shared" si="9"/>
        <v>0</v>
      </c>
      <c r="I246" s="454">
        <f t="shared" si="9"/>
        <v>0</v>
      </c>
      <c r="J246" s="454">
        <f t="shared" si="9"/>
        <v>0</v>
      </c>
      <c r="K246" s="454">
        <f t="shared" si="9"/>
        <v>0</v>
      </c>
      <c r="L246" s="454">
        <f t="shared" si="9"/>
        <v>0</v>
      </c>
      <c r="M246" s="454">
        <f t="shared" si="9"/>
        <v>0</v>
      </c>
      <c r="N246" s="454">
        <f t="shared" si="9"/>
        <v>0</v>
      </c>
      <c r="O246" s="454">
        <f t="shared" si="9"/>
        <v>0</v>
      </c>
      <c r="P246" s="454">
        <f t="shared" si="9"/>
        <v>0</v>
      </c>
      <c r="Q246" s="454">
        <f t="shared" si="9"/>
        <v>0</v>
      </c>
      <c r="R246" s="454">
        <f t="shared" si="9"/>
        <v>0</v>
      </c>
      <c r="S246" s="454">
        <f t="shared" si="9"/>
        <v>0</v>
      </c>
      <c r="T246" s="454">
        <f t="shared" si="9"/>
        <v>0</v>
      </c>
      <c r="U246" s="454">
        <f t="shared" si="9"/>
        <v>0</v>
      </c>
      <c r="V246" s="454">
        <f t="shared" si="9"/>
        <v>0</v>
      </c>
      <c r="W246" s="454">
        <f t="shared" si="9"/>
        <v>0</v>
      </c>
      <c r="X246" s="454">
        <f t="shared" si="9"/>
        <v>0</v>
      </c>
      <c r="Y246" s="454">
        <f t="shared" si="9"/>
        <v>0</v>
      </c>
      <c r="Z246" s="454">
        <f t="shared" si="9"/>
        <v>0</v>
      </c>
      <c r="AA246" s="454">
        <f t="shared" si="9"/>
        <v>0</v>
      </c>
      <c r="AB246" s="454">
        <f t="shared" si="9"/>
        <v>0</v>
      </c>
      <c r="AC246" s="462"/>
      <c r="AE246" s="1837" t="s">
        <v>723</v>
      </c>
      <c r="AF246" s="1838"/>
      <c r="AG246" s="432" t="s">
        <v>724</v>
      </c>
      <c r="AH246" s="159" t="s">
        <v>600</v>
      </c>
    </row>
    <row r="247" spans="1:34" ht="20.100000000000001" customHeight="1" thickBot="1">
      <c r="A247" s="1839" t="s">
        <v>599</v>
      </c>
      <c r="B247" s="1840"/>
      <c r="C247" s="1841"/>
      <c r="D247" s="143"/>
      <c r="E247" s="455">
        <f>COUNTA(E209:E238)</f>
        <v>0</v>
      </c>
      <c r="F247" s="455">
        <f>COUNTA(F209:F238)</f>
        <v>0</v>
      </c>
      <c r="G247" s="455">
        <f t="shared" ref="G247:AA247" si="10">COUNTA(G209:G238)</f>
        <v>0</v>
      </c>
      <c r="H247" s="455">
        <f t="shared" si="10"/>
        <v>0</v>
      </c>
      <c r="I247" s="455">
        <f t="shared" si="10"/>
        <v>0</v>
      </c>
      <c r="J247" s="455">
        <f t="shared" si="10"/>
        <v>0</v>
      </c>
      <c r="K247" s="455">
        <f t="shared" si="10"/>
        <v>0</v>
      </c>
      <c r="L247" s="455">
        <f t="shared" si="10"/>
        <v>0</v>
      </c>
      <c r="M247" s="455">
        <f t="shared" si="10"/>
        <v>0</v>
      </c>
      <c r="N247" s="455">
        <f t="shared" si="10"/>
        <v>0</v>
      </c>
      <c r="O247" s="455">
        <f t="shared" si="10"/>
        <v>0</v>
      </c>
      <c r="P247" s="455">
        <f t="shared" si="10"/>
        <v>0</v>
      </c>
      <c r="Q247" s="455">
        <f t="shared" si="10"/>
        <v>0</v>
      </c>
      <c r="R247" s="455">
        <f t="shared" si="10"/>
        <v>0</v>
      </c>
      <c r="S247" s="455">
        <f t="shared" si="10"/>
        <v>0</v>
      </c>
      <c r="T247" s="455">
        <f t="shared" si="10"/>
        <v>0</v>
      </c>
      <c r="U247" s="455">
        <f t="shared" si="10"/>
        <v>0</v>
      </c>
      <c r="V247" s="455">
        <f t="shared" si="10"/>
        <v>0</v>
      </c>
      <c r="W247" s="455">
        <f t="shared" si="10"/>
        <v>0</v>
      </c>
      <c r="X247" s="455">
        <f t="shared" si="10"/>
        <v>0</v>
      </c>
      <c r="Y247" s="455">
        <f t="shared" si="10"/>
        <v>0</v>
      </c>
      <c r="Z247" s="455">
        <f t="shared" si="10"/>
        <v>0</v>
      </c>
      <c r="AA247" s="455">
        <f t="shared" si="10"/>
        <v>0</v>
      </c>
      <c r="AB247" s="455">
        <f>COUNTA(AB209:AB238)</f>
        <v>0</v>
      </c>
      <c r="AC247" s="463"/>
      <c r="AE247" s="160">
        <v>3</v>
      </c>
      <c r="AF247" s="155">
        <f>COUNTIF(D209:D238,3)</f>
        <v>0</v>
      </c>
      <c r="AG247" s="155">
        <f>様式04‐2_開園日・開園時間・定員区分!$F$23</f>
        <v>0</v>
      </c>
      <c r="AH247" s="161">
        <f>IF(AF247&gt;=AG247,0,1)</f>
        <v>0</v>
      </c>
    </row>
    <row r="248" spans="1:34" ht="20.100000000000001" customHeight="1" thickBot="1">
      <c r="A248" s="1842" t="s">
        <v>600</v>
      </c>
      <c r="B248" s="1843"/>
      <c r="C248" s="1843"/>
      <c r="D248" s="157"/>
      <c r="E248" s="456" t="str">
        <f t="shared" ref="E248:AB248" si="11">IF(E246&lt;=E247,"○","×")</f>
        <v>○</v>
      </c>
      <c r="F248" s="456" t="str">
        <f t="shared" si="11"/>
        <v>○</v>
      </c>
      <c r="G248" s="456" t="str">
        <f t="shared" si="11"/>
        <v>○</v>
      </c>
      <c r="H248" s="456" t="str">
        <f t="shared" si="11"/>
        <v>○</v>
      </c>
      <c r="I248" s="456" t="str">
        <f t="shared" si="11"/>
        <v>○</v>
      </c>
      <c r="J248" s="456" t="str">
        <f t="shared" si="11"/>
        <v>○</v>
      </c>
      <c r="K248" s="456" t="str">
        <f t="shared" si="11"/>
        <v>○</v>
      </c>
      <c r="L248" s="456" t="str">
        <f t="shared" si="11"/>
        <v>○</v>
      </c>
      <c r="M248" s="456" t="str">
        <f t="shared" si="11"/>
        <v>○</v>
      </c>
      <c r="N248" s="456" t="str">
        <f t="shared" si="11"/>
        <v>○</v>
      </c>
      <c r="O248" s="456" t="str">
        <f t="shared" si="11"/>
        <v>○</v>
      </c>
      <c r="P248" s="456" t="str">
        <f t="shared" si="11"/>
        <v>○</v>
      </c>
      <c r="Q248" s="456" t="str">
        <f t="shared" si="11"/>
        <v>○</v>
      </c>
      <c r="R248" s="456" t="str">
        <f t="shared" si="11"/>
        <v>○</v>
      </c>
      <c r="S248" s="456" t="str">
        <f t="shared" si="11"/>
        <v>○</v>
      </c>
      <c r="T248" s="456" t="str">
        <f t="shared" si="11"/>
        <v>○</v>
      </c>
      <c r="U248" s="456" t="str">
        <f t="shared" si="11"/>
        <v>○</v>
      </c>
      <c r="V248" s="456" t="str">
        <f t="shared" si="11"/>
        <v>○</v>
      </c>
      <c r="W248" s="456" t="str">
        <f t="shared" si="11"/>
        <v>○</v>
      </c>
      <c r="X248" s="456" t="str">
        <f t="shared" si="11"/>
        <v>○</v>
      </c>
      <c r="Y248" s="456" t="str">
        <f t="shared" si="11"/>
        <v>○</v>
      </c>
      <c r="Z248" s="456" t="str">
        <f t="shared" si="11"/>
        <v>○</v>
      </c>
      <c r="AA248" s="456" t="str">
        <f t="shared" si="11"/>
        <v>○</v>
      </c>
      <c r="AB248" s="456" t="str">
        <f t="shared" si="11"/>
        <v>○</v>
      </c>
      <c r="AC248" s="464"/>
      <c r="AE248" s="160">
        <v>4</v>
      </c>
      <c r="AF248" s="155">
        <f>COUNTIF(D209:D238,4)</f>
        <v>0</v>
      </c>
      <c r="AG248" s="155">
        <f>様式04‐2_開園日・開園時間・定員区分!$G$23</f>
        <v>0</v>
      </c>
      <c r="AH248" s="161">
        <f>IF(AF248&gt;=AG248,0,1)</f>
        <v>0</v>
      </c>
    </row>
    <row r="249" spans="1:34" ht="20.100000000000001" customHeight="1" thickBot="1">
      <c r="A249" s="1844"/>
      <c r="B249" s="1845"/>
      <c r="C249" s="1845"/>
      <c r="D249" s="1846" t="str">
        <f>IF(SUM(AH247:AH249)&gt;0,"学級担任の配置を確認してください","")</f>
        <v/>
      </c>
      <c r="E249" s="1847"/>
      <c r="F249" s="1847"/>
      <c r="G249" s="1847"/>
      <c r="H249" s="1847"/>
      <c r="I249" s="1847"/>
      <c r="J249" s="1847"/>
      <c r="K249" s="1847"/>
      <c r="L249" s="1847"/>
      <c r="M249" s="1847"/>
      <c r="N249" s="1847"/>
      <c r="O249" s="1847"/>
      <c r="P249" s="1847"/>
      <c r="Q249" s="1847"/>
      <c r="R249" s="1847"/>
      <c r="S249" s="1847"/>
      <c r="T249" s="1847"/>
      <c r="U249" s="1847"/>
      <c r="V249" s="1847"/>
      <c r="W249" s="1847"/>
      <c r="X249" s="1847"/>
      <c r="Y249" s="1847"/>
      <c r="Z249" s="1847"/>
      <c r="AA249" s="1847"/>
      <c r="AB249" s="1847"/>
      <c r="AC249" s="1848"/>
      <c r="AE249" s="162">
        <v>5</v>
      </c>
      <c r="AF249" s="163">
        <f>COUNTIF(D209:D238,5)</f>
        <v>0</v>
      </c>
      <c r="AG249" s="163">
        <f>様式04‐2_開園日・開園時間・定員区分!$H$23</f>
        <v>0</v>
      </c>
      <c r="AH249" s="164">
        <f>IF(AF249&gt;=AG249,0,1)</f>
        <v>0</v>
      </c>
    </row>
    <row r="250" spans="1:34" ht="14.25" customHeight="1" thickBot="1"/>
    <row r="251" spans="1:34" ht="20.100000000000001" customHeight="1" thickBot="1">
      <c r="A251" s="1824" t="s">
        <v>727</v>
      </c>
      <c r="B251" s="1825"/>
      <c r="C251" s="1825"/>
      <c r="D251" s="1825"/>
      <c r="E251" s="1825"/>
      <c r="F251" s="1825"/>
      <c r="G251" s="1825"/>
      <c r="H251" s="1825"/>
      <c r="I251" s="1825"/>
      <c r="J251" s="1825"/>
      <c r="K251" s="1825"/>
      <c r="L251" s="1825"/>
      <c r="M251" s="1825"/>
      <c r="N251" s="1825"/>
      <c r="O251" s="1825"/>
      <c r="P251" s="1825"/>
      <c r="Q251" s="1825"/>
      <c r="R251" s="1825"/>
      <c r="S251" s="1825"/>
      <c r="T251" s="1825"/>
      <c r="U251" s="1825"/>
      <c r="V251" s="1825"/>
      <c r="W251" s="1825"/>
      <c r="X251" s="1825"/>
      <c r="Y251" s="1825"/>
      <c r="Z251" s="1825"/>
      <c r="AA251" s="1825"/>
      <c r="AB251" s="1825"/>
      <c r="AC251" s="1826"/>
    </row>
    <row r="252" spans="1:34" ht="20.100000000000001" customHeight="1">
      <c r="A252" s="1827"/>
      <c r="B252" s="1828"/>
      <c r="C252" s="515"/>
      <c r="D252" s="494"/>
      <c r="E252" s="516"/>
      <c r="F252" s="517"/>
      <c r="G252" s="517"/>
      <c r="H252" s="517"/>
      <c r="I252" s="517"/>
      <c r="J252" s="517"/>
      <c r="K252" s="517"/>
      <c r="L252" s="517"/>
      <c r="M252" s="517"/>
      <c r="N252" s="517"/>
      <c r="O252" s="517"/>
      <c r="P252" s="517"/>
      <c r="Q252" s="517"/>
      <c r="R252" s="517"/>
      <c r="S252" s="517"/>
      <c r="T252" s="517"/>
      <c r="U252" s="517"/>
      <c r="V252" s="517"/>
      <c r="W252" s="517"/>
      <c r="X252" s="517"/>
      <c r="Y252" s="517"/>
      <c r="Z252" s="517"/>
      <c r="AA252" s="517"/>
      <c r="AB252" s="517"/>
      <c r="AC252" s="518"/>
    </row>
    <row r="253" spans="1:34" ht="20.100000000000001" customHeight="1">
      <c r="A253" s="1822"/>
      <c r="B253" s="1823"/>
      <c r="C253" s="519"/>
      <c r="D253" s="498"/>
      <c r="E253" s="520"/>
      <c r="F253" s="521"/>
      <c r="G253" s="521"/>
      <c r="H253" s="521"/>
      <c r="I253" s="521"/>
      <c r="J253" s="521"/>
      <c r="K253" s="521"/>
      <c r="L253" s="521"/>
      <c r="M253" s="521"/>
      <c r="N253" s="521"/>
      <c r="O253" s="521"/>
      <c r="P253" s="521"/>
      <c r="Q253" s="521"/>
      <c r="R253" s="521"/>
      <c r="S253" s="521"/>
      <c r="T253" s="521"/>
      <c r="U253" s="521"/>
      <c r="V253" s="521"/>
      <c r="W253" s="521"/>
      <c r="X253" s="521"/>
      <c r="Y253" s="521"/>
      <c r="Z253" s="521"/>
      <c r="AA253" s="521"/>
      <c r="AB253" s="521"/>
      <c r="AC253" s="522"/>
    </row>
    <row r="254" spans="1:34" ht="20.100000000000001" customHeight="1">
      <c r="A254" s="1822"/>
      <c r="B254" s="1823"/>
      <c r="C254" s="519"/>
      <c r="D254" s="498"/>
      <c r="E254" s="520"/>
      <c r="F254" s="521"/>
      <c r="G254" s="521"/>
      <c r="H254" s="521"/>
      <c r="I254" s="521"/>
      <c r="J254" s="521"/>
      <c r="K254" s="521"/>
      <c r="L254" s="521"/>
      <c r="M254" s="521"/>
      <c r="N254" s="521"/>
      <c r="O254" s="521"/>
      <c r="P254" s="521"/>
      <c r="Q254" s="521"/>
      <c r="R254" s="521"/>
      <c r="S254" s="521"/>
      <c r="T254" s="521"/>
      <c r="U254" s="521"/>
      <c r="V254" s="521"/>
      <c r="W254" s="521"/>
      <c r="X254" s="521"/>
      <c r="Y254" s="521"/>
      <c r="Z254" s="521"/>
      <c r="AA254" s="521"/>
      <c r="AB254" s="521"/>
      <c r="AC254" s="522"/>
    </row>
    <row r="255" spans="1:34" ht="20.100000000000001" customHeight="1">
      <c r="A255" s="1822"/>
      <c r="B255" s="1823"/>
      <c r="C255" s="519"/>
      <c r="D255" s="498"/>
      <c r="E255" s="520"/>
      <c r="F255" s="521"/>
      <c r="G255" s="521"/>
      <c r="H255" s="521"/>
      <c r="I255" s="521"/>
      <c r="J255" s="521"/>
      <c r="K255" s="521"/>
      <c r="L255" s="521"/>
      <c r="M255" s="521"/>
      <c r="N255" s="521"/>
      <c r="O255" s="521"/>
      <c r="P255" s="521"/>
      <c r="Q255" s="521"/>
      <c r="R255" s="521"/>
      <c r="S255" s="521"/>
      <c r="T255" s="521"/>
      <c r="U255" s="521"/>
      <c r="V255" s="521"/>
      <c r="W255" s="521"/>
      <c r="X255" s="521"/>
      <c r="Y255" s="521"/>
      <c r="Z255" s="521"/>
      <c r="AA255" s="521"/>
      <c r="AB255" s="521"/>
      <c r="AC255" s="522"/>
    </row>
    <row r="256" spans="1:34" ht="20.100000000000001" customHeight="1">
      <c r="A256" s="1822"/>
      <c r="B256" s="1823"/>
      <c r="C256" s="519"/>
      <c r="D256" s="498"/>
      <c r="E256" s="520"/>
      <c r="F256" s="521"/>
      <c r="G256" s="521"/>
      <c r="H256" s="521"/>
      <c r="I256" s="521"/>
      <c r="J256" s="521"/>
      <c r="K256" s="521"/>
      <c r="L256" s="521"/>
      <c r="M256" s="521"/>
      <c r="N256" s="521"/>
      <c r="O256" s="521"/>
      <c r="P256" s="521"/>
      <c r="Q256" s="521"/>
      <c r="R256" s="521"/>
      <c r="S256" s="521"/>
      <c r="T256" s="521"/>
      <c r="U256" s="521"/>
      <c r="V256" s="521"/>
      <c r="W256" s="521"/>
      <c r="X256" s="521"/>
      <c r="Y256" s="521"/>
      <c r="Z256" s="521"/>
      <c r="AA256" s="521"/>
      <c r="AB256" s="521"/>
      <c r="AC256" s="522"/>
    </row>
    <row r="257" spans="1:34" ht="20.100000000000001" customHeight="1">
      <c r="A257" s="1822"/>
      <c r="B257" s="1823"/>
      <c r="C257" s="519"/>
      <c r="D257" s="498"/>
      <c r="E257" s="520"/>
      <c r="F257" s="521"/>
      <c r="G257" s="521"/>
      <c r="H257" s="521"/>
      <c r="I257" s="521"/>
      <c r="J257" s="521"/>
      <c r="K257" s="521"/>
      <c r="L257" s="521"/>
      <c r="M257" s="521"/>
      <c r="N257" s="521"/>
      <c r="O257" s="521"/>
      <c r="P257" s="521"/>
      <c r="Q257" s="521"/>
      <c r="R257" s="521"/>
      <c r="S257" s="521"/>
      <c r="T257" s="521"/>
      <c r="U257" s="521"/>
      <c r="V257" s="521"/>
      <c r="W257" s="521"/>
      <c r="X257" s="521"/>
      <c r="Y257" s="521"/>
      <c r="Z257" s="521"/>
      <c r="AA257" s="521"/>
      <c r="AB257" s="521"/>
      <c r="AC257" s="522"/>
    </row>
    <row r="258" spans="1:34" ht="20.100000000000001" customHeight="1">
      <c r="A258" s="1822"/>
      <c r="B258" s="1823"/>
      <c r="C258" s="519"/>
      <c r="D258" s="498"/>
      <c r="E258" s="520"/>
      <c r="F258" s="521"/>
      <c r="G258" s="521"/>
      <c r="H258" s="521"/>
      <c r="I258" s="521"/>
      <c r="J258" s="521"/>
      <c r="K258" s="521"/>
      <c r="L258" s="521"/>
      <c r="M258" s="521"/>
      <c r="N258" s="521"/>
      <c r="O258" s="521"/>
      <c r="P258" s="521"/>
      <c r="Q258" s="521"/>
      <c r="R258" s="521"/>
      <c r="S258" s="521"/>
      <c r="T258" s="521"/>
      <c r="U258" s="521"/>
      <c r="V258" s="521"/>
      <c r="W258" s="521"/>
      <c r="X258" s="521"/>
      <c r="Y258" s="521"/>
      <c r="Z258" s="521"/>
      <c r="AA258" s="521"/>
      <c r="AB258" s="521"/>
      <c r="AC258" s="522"/>
    </row>
    <row r="259" spans="1:34" ht="20.100000000000001" customHeight="1">
      <c r="A259" s="1822"/>
      <c r="B259" s="1823"/>
      <c r="C259" s="519"/>
      <c r="D259" s="498"/>
      <c r="E259" s="520"/>
      <c r="F259" s="521"/>
      <c r="G259" s="521"/>
      <c r="H259" s="521"/>
      <c r="I259" s="521"/>
      <c r="J259" s="521"/>
      <c r="K259" s="521"/>
      <c r="L259" s="521"/>
      <c r="M259" s="521"/>
      <c r="N259" s="521"/>
      <c r="O259" s="521"/>
      <c r="P259" s="521"/>
      <c r="Q259" s="521"/>
      <c r="R259" s="521"/>
      <c r="S259" s="521"/>
      <c r="T259" s="521"/>
      <c r="U259" s="521"/>
      <c r="V259" s="521"/>
      <c r="W259" s="521"/>
      <c r="X259" s="521"/>
      <c r="Y259" s="521"/>
      <c r="Z259" s="521"/>
      <c r="AA259" s="521"/>
      <c r="AB259" s="521"/>
      <c r="AC259" s="522"/>
    </row>
    <row r="260" spans="1:34" ht="20.100000000000001" customHeight="1">
      <c r="A260" s="1822"/>
      <c r="B260" s="1823"/>
      <c r="C260" s="519"/>
      <c r="D260" s="498"/>
      <c r="E260" s="520"/>
      <c r="F260" s="521"/>
      <c r="G260" s="521"/>
      <c r="H260" s="521"/>
      <c r="I260" s="521"/>
      <c r="J260" s="521"/>
      <c r="K260" s="521"/>
      <c r="L260" s="521"/>
      <c r="M260" s="521"/>
      <c r="N260" s="521"/>
      <c r="O260" s="521"/>
      <c r="P260" s="521"/>
      <c r="Q260" s="521"/>
      <c r="R260" s="521"/>
      <c r="S260" s="521"/>
      <c r="T260" s="521"/>
      <c r="U260" s="521"/>
      <c r="V260" s="521"/>
      <c r="W260" s="521"/>
      <c r="X260" s="521"/>
      <c r="Y260" s="521"/>
      <c r="Z260" s="521"/>
      <c r="AA260" s="521"/>
      <c r="AB260" s="521"/>
      <c r="AC260" s="522"/>
    </row>
    <row r="261" spans="1:34" ht="20.100000000000001" customHeight="1">
      <c r="A261" s="1822"/>
      <c r="B261" s="1823"/>
      <c r="C261" s="519"/>
      <c r="D261" s="498"/>
      <c r="E261" s="520"/>
      <c r="F261" s="521"/>
      <c r="G261" s="521"/>
      <c r="H261" s="521"/>
      <c r="I261" s="521"/>
      <c r="J261" s="521"/>
      <c r="K261" s="521"/>
      <c r="L261" s="521"/>
      <c r="M261" s="521"/>
      <c r="N261" s="521"/>
      <c r="O261" s="521"/>
      <c r="P261" s="521"/>
      <c r="Q261" s="521"/>
      <c r="R261" s="521"/>
      <c r="S261" s="521"/>
      <c r="T261" s="521"/>
      <c r="U261" s="521"/>
      <c r="V261" s="521"/>
      <c r="W261" s="521"/>
      <c r="X261" s="521"/>
      <c r="Y261" s="521"/>
      <c r="Z261" s="521"/>
      <c r="AA261" s="521"/>
      <c r="AB261" s="521"/>
      <c r="AC261" s="522"/>
    </row>
    <row r="262" spans="1:34" ht="20.100000000000001" customHeight="1">
      <c r="A262" s="1822"/>
      <c r="B262" s="1823"/>
      <c r="C262" s="519"/>
      <c r="D262" s="498"/>
      <c r="E262" s="520"/>
      <c r="F262" s="521"/>
      <c r="G262" s="521"/>
      <c r="H262" s="521"/>
      <c r="I262" s="521"/>
      <c r="J262" s="521"/>
      <c r="K262" s="521"/>
      <c r="L262" s="521"/>
      <c r="M262" s="521"/>
      <c r="N262" s="521"/>
      <c r="O262" s="521"/>
      <c r="P262" s="521"/>
      <c r="Q262" s="521"/>
      <c r="R262" s="521"/>
      <c r="S262" s="521"/>
      <c r="T262" s="521"/>
      <c r="U262" s="521"/>
      <c r="V262" s="521"/>
      <c r="W262" s="521"/>
      <c r="X262" s="521"/>
      <c r="Y262" s="521"/>
      <c r="Z262" s="521"/>
      <c r="AA262" s="521"/>
      <c r="AB262" s="521"/>
      <c r="AC262" s="522"/>
    </row>
    <row r="263" spans="1:34" ht="20.100000000000001" customHeight="1" thickBot="1">
      <c r="A263" s="1820"/>
      <c r="B263" s="1821"/>
      <c r="C263" s="523"/>
      <c r="D263" s="502"/>
      <c r="E263" s="524"/>
      <c r="F263" s="525"/>
      <c r="G263" s="525"/>
      <c r="H263" s="525"/>
      <c r="I263" s="525"/>
      <c r="J263" s="525"/>
      <c r="K263" s="525"/>
      <c r="L263" s="525"/>
      <c r="M263" s="525"/>
      <c r="N263" s="525"/>
      <c r="O263" s="525"/>
      <c r="P263" s="525"/>
      <c r="Q263" s="525"/>
      <c r="R263" s="525"/>
      <c r="S263" s="525"/>
      <c r="T263" s="525"/>
      <c r="U263" s="525"/>
      <c r="V263" s="525"/>
      <c r="W263" s="525"/>
      <c r="X263" s="525"/>
      <c r="Y263" s="525"/>
      <c r="Z263" s="525"/>
      <c r="AA263" s="525"/>
      <c r="AB263" s="525"/>
      <c r="AC263" s="526"/>
    </row>
    <row r="265" spans="1:34" ht="35.25" customHeight="1"/>
    <row r="266" spans="1:34" ht="11.25" customHeight="1">
      <c r="A266" s="1849" t="s">
        <v>1031</v>
      </c>
      <c r="B266" s="1849"/>
      <c r="C266" s="1849"/>
      <c r="D266" s="1849"/>
      <c r="E266" s="1849"/>
      <c r="F266" s="1849"/>
      <c r="G266" s="1849"/>
      <c r="H266" s="1849"/>
      <c r="I266" s="1849"/>
      <c r="J266" s="1849"/>
      <c r="K266" s="1849"/>
      <c r="L266" s="1849"/>
      <c r="M266" s="1849"/>
      <c r="N266" s="1849"/>
      <c r="O266" s="1849"/>
      <c r="P266" s="1849"/>
      <c r="Q266" s="1849"/>
      <c r="R266" s="1849"/>
      <c r="S266" s="1849"/>
      <c r="T266" s="1849"/>
      <c r="U266" s="1849"/>
      <c r="V266" s="1849"/>
      <c r="W266" s="1849"/>
      <c r="X266" s="1849"/>
      <c r="Y266" s="1849"/>
      <c r="Z266" s="1849"/>
      <c r="AA266" s="1849"/>
      <c r="AB266" s="1849"/>
      <c r="AC266" s="1849"/>
    </row>
    <row r="267" spans="1:34" ht="11.25" customHeight="1">
      <c r="A267" s="1849"/>
      <c r="B267" s="1849"/>
      <c r="C267" s="1849"/>
      <c r="D267" s="1849"/>
      <c r="E267" s="1849"/>
      <c r="F267" s="1849"/>
      <c r="G267" s="1849"/>
      <c r="H267" s="1849"/>
      <c r="I267" s="1849"/>
      <c r="J267" s="1849"/>
      <c r="K267" s="1849"/>
      <c r="L267" s="1849"/>
      <c r="M267" s="1849"/>
      <c r="N267" s="1849"/>
      <c r="O267" s="1849"/>
      <c r="P267" s="1849"/>
      <c r="Q267" s="1849"/>
      <c r="R267" s="1849"/>
      <c r="S267" s="1849"/>
      <c r="T267" s="1849"/>
      <c r="U267" s="1849"/>
      <c r="V267" s="1849"/>
      <c r="W267" s="1849"/>
      <c r="X267" s="1849"/>
      <c r="Y267" s="1849"/>
      <c r="Z267" s="1849"/>
      <c r="AA267" s="1849"/>
      <c r="AB267" s="1849"/>
      <c r="AC267" s="1849"/>
    </row>
    <row r="268" spans="1:34" ht="7.5" customHeight="1" thickBot="1">
      <c r="A268" s="80"/>
      <c r="B268" s="80"/>
      <c r="C268" s="80"/>
      <c r="D268" s="80"/>
      <c r="E268" s="80"/>
      <c r="F268" s="80"/>
      <c r="G268" s="80"/>
      <c r="H268" s="80"/>
      <c r="I268" s="80"/>
      <c r="J268" s="80"/>
      <c r="K268" s="80"/>
      <c r="L268" s="80"/>
      <c r="M268" s="80"/>
      <c r="N268" s="80"/>
      <c r="O268" s="80"/>
      <c r="P268" s="80"/>
    </row>
    <row r="269" spans="1:34" ht="20.100000000000001" customHeight="1">
      <c r="A269" s="1850" t="s">
        <v>612</v>
      </c>
      <c r="B269" s="81"/>
      <c r="C269" s="81"/>
      <c r="D269" s="81"/>
      <c r="E269" s="1852" t="s">
        <v>588</v>
      </c>
      <c r="F269" s="1852"/>
      <c r="G269" s="1852"/>
      <c r="H269" s="1852"/>
      <c r="I269" s="1852"/>
      <c r="J269" s="1852"/>
      <c r="K269" s="1852"/>
      <c r="L269" s="1852"/>
      <c r="M269" s="1852"/>
      <c r="N269" s="1852"/>
      <c r="O269" s="1852"/>
      <c r="P269" s="1852"/>
      <c r="Q269" s="1852"/>
      <c r="R269" s="1852"/>
      <c r="S269" s="1852"/>
      <c r="T269" s="1852"/>
      <c r="U269" s="1852"/>
      <c r="V269" s="1852"/>
      <c r="W269" s="1852"/>
      <c r="X269" s="1852"/>
      <c r="Y269" s="1852"/>
      <c r="Z269" s="1852"/>
      <c r="AA269" s="1852"/>
      <c r="AB269" s="1852"/>
      <c r="AC269" s="1853"/>
    </row>
    <row r="270" spans="1:34" ht="20.100000000000001" customHeight="1" thickBot="1">
      <c r="A270" s="1851"/>
      <c r="B270" s="82" t="s">
        <v>589</v>
      </c>
      <c r="C270" s="83" t="s">
        <v>590</v>
      </c>
      <c r="D270" s="83" t="s">
        <v>722</v>
      </c>
      <c r="E270" s="84">
        <v>0.29166666666666669</v>
      </c>
      <c r="F270" s="84">
        <v>0.3125</v>
      </c>
      <c r="G270" s="85">
        <v>0.33333333333333331</v>
      </c>
      <c r="H270" s="85">
        <v>0.35416666666666669</v>
      </c>
      <c r="I270" s="85">
        <v>0.375</v>
      </c>
      <c r="J270" s="85">
        <v>0.39583333333333331</v>
      </c>
      <c r="K270" s="85">
        <v>0.41666666666666669</v>
      </c>
      <c r="L270" s="85">
        <v>0.4375</v>
      </c>
      <c r="M270" s="85">
        <v>0.45833333333333331</v>
      </c>
      <c r="N270" s="85">
        <v>0.47916666666666669</v>
      </c>
      <c r="O270" s="85">
        <v>0.5</v>
      </c>
      <c r="P270" s="85">
        <v>0.52083333333333337</v>
      </c>
      <c r="Q270" s="85">
        <v>0.54166666666666663</v>
      </c>
      <c r="R270" s="85">
        <v>0.5625</v>
      </c>
      <c r="S270" s="85">
        <v>0.58333333333333337</v>
      </c>
      <c r="T270" s="85">
        <v>0.60416666666666663</v>
      </c>
      <c r="U270" s="85">
        <v>0.625</v>
      </c>
      <c r="V270" s="85">
        <v>0.64583333333333337</v>
      </c>
      <c r="W270" s="85">
        <v>0.66666666666666663</v>
      </c>
      <c r="X270" s="85">
        <v>0.6875</v>
      </c>
      <c r="Y270" s="85">
        <v>0.70833333333333337</v>
      </c>
      <c r="Z270" s="85">
        <v>0.72916666666666663</v>
      </c>
      <c r="AA270" s="85">
        <v>0.75</v>
      </c>
      <c r="AB270" s="85">
        <v>0.77083333333333337</v>
      </c>
      <c r="AC270" s="116">
        <v>0.79166666666666663</v>
      </c>
    </row>
    <row r="271" spans="1:34" ht="20.100000000000001" customHeight="1" thickBot="1">
      <c r="A271" s="1829" t="s">
        <v>729</v>
      </c>
      <c r="B271" s="1830"/>
      <c r="C271" s="86" t="s">
        <v>683</v>
      </c>
      <c r="D271" s="474"/>
      <c r="E271" s="475"/>
      <c r="F271" s="476"/>
      <c r="G271" s="476"/>
      <c r="H271" s="476"/>
      <c r="I271" s="476"/>
      <c r="J271" s="476"/>
      <c r="K271" s="476"/>
      <c r="L271" s="476"/>
      <c r="M271" s="476"/>
      <c r="N271" s="476"/>
      <c r="O271" s="476"/>
      <c r="P271" s="476"/>
      <c r="Q271" s="476"/>
      <c r="R271" s="476"/>
      <c r="S271" s="476"/>
      <c r="T271" s="476"/>
      <c r="U271" s="476"/>
      <c r="V271" s="476"/>
      <c r="W271" s="476"/>
      <c r="X271" s="476"/>
      <c r="Y271" s="476"/>
      <c r="Z271" s="476"/>
      <c r="AA271" s="476"/>
      <c r="AB271" s="476"/>
      <c r="AC271" s="477"/>
      <c r="AE271" s="155"/>
    </row>
    <row r="272" spans="1:34" ht="20.100000000000001" customHeight="1" thickBot="1">
      <c r="A272" s="1829" t="s">
        <v>670</v>
      </c>
      <c r="B272" s="1830"/>
      <c r="C272" s="86" t="s">
        <v>683</v>
      </c>
      <c r="D272" s="474"/>
      <c r="E272" s="475"/>
      <c r="F272" s="476"/>
      <c r="G272" s="476"/>
      <c r="H272" s="476"/>
      <c r="I272" s="476"/>
      <c r="J272" s="476"/>
      <c r="K272" s="476"/>
      <c r="L272" s="476"/>
      <c r="M272" s="476"/>
      <c r="N272" s="476"/>
      <c r="O272" s="476"/>
      <c r="P272" s="476"/>
      <c r="Q272" s="476"/>
      <c r="R272" s="476"/>
      <c r="S272" s="476"/>
      <c r="T272" s="476"/>
      <c r="U272" s="476"/>
      <c r="V272" s="476"/>
      <c r="W272" s="476"/>
      <c r="X272" s="476"/>
      <c r="Y272" s="476"/>
      <c r="Z272" s="476"/>
      <c r="AA272" s="476"/>
      <c r="AB272" s="476"/>
      <c r="AC272" s="477"/>
      <c r="AE272" s="432"/>
      <c r="AF272" s="155"/>
      <c r="AG272" s="155"/>
      <c r="AH272" s="155"/>
    </row>
    <row r="273" spans="1:34" ht="20.100000000000001" customHeight="1" thickBot="1">
      <c r="A273" s="1829" t="s">
        <v>671</v>
      </c>
      <c r="B273" s="1830"/>
      <c r="C273" s="86" t="s">
        <v>683</v>
      </c>
      <c r="D273" s="474"/>
      <c r="E273" s="475"/>
      <c r="F273" s="476"/>
      <c r="G273" s="476"/>
      <c r="H273" s="476"/>
      <c r="I273" s="476"/>
      <c r="J273" s="476"/>
      <c r="K273" s="476"/>
      <c r="L273" s="476"/>
      <c r="M273" s="476"/>
      <c r="N273" s="476"/>
      <c r="O273" s="476"/>
      <c r="P273" s="476"/>
      <c r="Q273" s="476"/>
      <c r="R273" s="476"/>
      <c r="S273" s="476"/>
      <c r="T273" s="476"/>
      <c r="U273" s="476"/>
      <c r="V273" s="476"/>
      <c r="W273" s="476"/>
      <c r="X273" s="476"/>
      <c r="Y273" s="476"/>
      <c r="Z273" s="476"/>
      <c r="AA273" s="476"/>
      <c r="AB273" s="476"/>
      <c r="AC273" s="477"/>
      <c r="AE273" s="432" t="s">
        <v>722</v>
      </c>
      <c r="AF273" s="155"/>
      <c r="AG273" s="155"/>
      <c r="AH273" s="155"/>
    </row>
    <row r="274" spans="1:34" ht="20.100000000000001" customHeight="1" thickBot="1">
      <c r="A274" s="1829" t="s">
        <v>672</v>
      </c>
      <c r="B274" s="1830"/>
      <c r="C274" s="86" t="s">
        <v>683</v>
      </c>
      <c r="D274" s="474"/>
      <c r="E274" s="475"/>
      <c r="F274" s="476"/>
      <c r="G274" s="476"/>
      <c r="H274" s="476"/>
      <c r="I274" s="476"/>
      <c r="J274" s="476"/>
      <c r="K274" s="476"/>
      <c r="L274" s="476"/>
      <c r="M274" s="476"/>
      <c r="N274" s="476"/>
      <c r="O274" s="476"/>
      <c r="P274" s="476"/>
      <c r="Q274" s="476"/>
      <c r="R274" s="476"/>
      <c r="S274" s="476"/>
      <c r="T274" s="476"/>
      <c r="U274" s="476"/>
      <c r="V274" s="476"/>
      <c r="W274" s="476"/>
      <c r="X274" s="476"/>
      <c r="Y274" s="476"/>
      <c r="Z274" s="476"/>
      <c r="AA274" s="476"/>
      <c r="AB274" s="476"/>
      <c r="AC274" s="477"/>
      <c r="AE274" s="152"/>
      <c r="AF274" s="155"/>
      <c r="AG274" s="155"/>
      <c r="AH274" s="155"/>
    </row>
    <row r="275" spans="1:34" ht="20.100000000000001" customHeight="1">
      <c r="A275" s="509" t="str">
        <f>IF(様式06‐2_職員配置!$J$41&gt;0,"保育教諭A","")</f>
        <v/>
      </c>
      <c r="B275" s="506" t="s">
        <v>591</v>
      </c>
      <c r="C275" s="512" t="str">
        <f>IF(A275="","",IF(SUM(様式06‐2_職員配置!$J$34:$K$40)&gt;0,"常勤","非常勤"))</f>
        <v/>
      </c>
      <c r="D275" s="478"/>
      <c r="E275" s="479"/>
      <c r="F275" s="479"/>
      <c r="G275" s="479"/>
      <c r="H275" s="479"/>
      <c r="I275" s="479"/>
      <c r="J275" s="479"/>
      <c r="K275" s="479"/>
      <c r="L275" s="479"/>
      <c r="M275" s="479"/>
      <c r="N275" s="479"/>
      <c r="O275" s="479"/>
      <c r="P275" s="480"/>
      <c r="Q275" s="480"/>
      <c r="R275" s="480"/>
      <c r="S275" s="480"/>
      <c r="T275" s="480"/>
      <c r="U275" s="480"/>
      <c r="V275" s="480"/>
      <c r="W275" s="480"/>
      <c r="X275" s="480"/>
      <c r="Y275" s="480"/>
      <c r="Z275" s="480"/>
      <c r="AA275" s="480"/>
      <c r="AB275" s="480"/>
      <c r="AC275" s="481"/>
      <c r="AE275" s="153">
        <v>3</v>
      </c>
      <c r="AF275" s="155"/>
      <c r="AG275" s="155"/>
      <c r="AH275" s="155"/>
    </row>
    <row r="276" spans="1:34" ht="20.100000000000001" customHeight="1">
      <c r="A276" s="509" t="str">
        <f>IF(様式06‐2_職員配置!$J$41&gt;1,"保育教諭B","")</f>
        <v/>
      </c>
      <c r="B276" s="506" t="s">
        <v>591</v>
      </c>
      <c r="C276" s="512" t="str">
        <f>IF(A276="","",IF(SUM(様式06‐2_職員配置!$J$34:$K$40)&gt;1,"常勤","非常勤"))</f>
        <v/>
      </c>
      <c r="D276" s="482"/>
      <c r="E276" s="483"/>
      <c r="F276" s="483"/>
      <c r="G276" s="484"/>
      <c r="H276" s="484"/>
      <c r="I276" s="484"/>
      <c r="J276" s="484"/>
      <c r="K276" s="484"/>
      <c r="L276" s="484"/>
      <c r="M276" s="484"/>
      <c r="N276" s="484"/>
      <c r="O276" s="484"/>
      <c r="P276" s="484"/>
      <c r="Q276" s="484"/>
      <c r="R276" s="484"/>
      <c r="S276" s="484"/>
      <c r="T276" s="484"/>
      <c r="U276" s="484"/>
      <c r="V276" s="484"/>
      <c r="W276" s="484"/>
      <c r="X276" s="484"/>
      <c r="Y276" s="484"/>
      <c r="Z276" s="484"/>
      <c r="AA276" s="484"/>
      <c r="AB276" s="484"/>
      <c r="AC276" s="485"/>
      <c r="AE276" s="153">
        <v>4</v>
      </c>
      <c r="AF276" s="155"/>
      <c r="AG276" s="155"/>
      <c r="AH276" s="155"/>
    </row>
    <row r="277" spans="1:34" ht="20.100000000000001" customHeight="1">
      <c r="A277" s="509" t="str">
        <f>IF(様式06‐2_職員配置!$J$41&gt;2,"保育教諭C","")</f>
        <v/>
      </c>
      <c r="B277" s="506" t="s">
        <v>591</v>
      </c>
      <c r="C277" s="512" t="str">
        <f>IF(A277="","",IF(SUM(様式06‐2_職員配置!$J$34:$K$40)&gt;2,"常勤","非常勤"))</f>
        <v/>
      </c>
      <c r="D277" s="482"/>
      <c r="E277" s="483"/>
      <c r="F277" s="483"/>
      <c r="G277" s="484"/>
      <c r="H277" s="484"/>
      <c r="I277" s="484"/>
      <c r="J277" s="484"/>
      <c r="K277" s="484"/>
      <c r="L277" s="484"/>
      <c r="M277" s="484"/>
      <c r="N277" s="484"/>
      <c r="O277" s="484"/>
      <c r="P277" s="484"/>
      <c r="Q277" s="484"/>
      <c r="R277" s="484"/>
      <c r="S277" s="484"/>
      <c r="T277" s="484"/>
      <c r="U277" s="484"/>
      <c r="V277" s="484"/>
      <c r="W277" s="484"/>
      <c r="X277" s="484"/>
      <c r="Y277" s="484"/>
      <c r="Z277" s="484"/>
      <c r="AA277" s="484"/>
      <c r="AB277" s="484"/>
      <c r="AC277" s="485"/>
      <c r="AE277" s="154">
        <v>5</v>
      </c>
      <c r="AF277" s="155"/>
      <c r="AG277" s="155"/>
      <c r="AH277" s="155"/>
    </row>
    <row r="278" spans="1:34" ht="20.100000000000001" customHeight="1">
      <c r="A278" s="509" t="str">
        <f>IF(様式06‐2_職員配置!$J$41&gt;3,"保育教諭D","")</f>
        <v/>
      </c>
      <c r="B278" s="506" t="s">
        <v>591</v>
      </c>
      <c r="C278" s="512" t="str">
        <f>IF(A278="","",IF(SUM(様式06‐2_職員配置!$J$34:$K$40)&gt;3,"常勤","非常勤"))</f>
        <v/>
      </c>
      <c r="D278" s="482"/>
      <c r="E278" s="483"/>
      <c r="F278" s="483"/>
      <c r="G278" s="484"/>
      <c r="H278" s="484"/>
      <c r="I278" s="484"/>
      <c r="J278" s="484"/>
      <c r="K278" s="484"/>
      <c r="L278" s="484"/>
      <c r="M278" s="484"/>
      <c r="N278" s="484"/>
      <c r="O278" s="484"/>
      <c r="P278" s="484"/>
      <c r="Q278" s="484"/>
      <c r="R278" s="484"/>
      <c r="S278" s="484"/>
      <c r="T278" s="484"/>
      <c r="U278" s="484"/>
      <c r="V278" s="484"/>
      <c r="W278" s="484"/>
      <c r="X278" s="484"/>
      <c r="Y278" s="484"/>
      <c r="Z278" s="484"/>
      <c r="AA278" s="484"/>
      <c r="AB278" s="484"/>
      <c r="AC278" s="485"/>
      <c r="AE278" s="155"/>
      <c r="AF278" s="155"/>
      <c r="AG278" s="155"/>
      <c r="AH278" s="155"/>
    </row>
    <row r="279" spans="1:34" ht="20.100000000000001" customHeight="1">
      <c r="A279" s="509" t="str">
        <f>IF(様式06‐2_職員配置!$J$41&gt;4,"保育教諭E","")</f>
        <v/>
      </c>
      <c r="B279" s="506"/>
      <c r="C279" s="512" t="str">
        <f>IF(A279="","",IF(SUM(様式06‐2_職員配置!$J$34:$K$40)&gt;4,"常勤","非常勤"))</f>
        <v/>
      </c>
      <c r="D279" s="482"/>
      <c r="E279" s="483"/>
      <c r="F279" s="483"/>
      <c r="G279" s="484"/>
      <c r="H279" s="484"/>
      <c r="I279" s="484"/>
      <c r="J279" s="484"/>
      <c r="K279" s="484"/>
      <c r="L279" s="484"/>
      <c r="M279" s="484"/>
      <c r="N279" s="484"/>
      <c r="O279" s="484"/>
      <c r="P279" s="484"/>
      <c r="Q279" s="484"/>
      <c r="R279" s="484"/>
      <c r="S279" s="484"/>
      <c r="T279" s="484"/>
      <c r="U279" s="484"/>
      <c r="V279" s="484"/>
      <c r="W279" s="484"/>
      <c r="X279" s="484"/>
      <c r="Y279" s="484"/>
      <c r="Z279" s="484"/>
      <c r="AA279" s="484"/>
      <c r="AB279" s="484"/>
      <c r="AC279" s="485"/>
      <c r="AE279" s="155"/>
      <c r="AF279" s="155"/>
      <c r="AG279" s="155"/>
      <c r="AH279" s="155"/>
    </row>
    <row r="280" spans="1:34" ht="20.100000000000001" customHeight="1">
      <c r="A280" s="509" t="str">
        <f>IF(様式06‐2_職員配置!$J$41&gt;5,"保育教諭F","")</f>
        <v/>
      </c>
      <c r="B280" s="506"/>
      <c r="C280" s="512" t="str">
        <f>IF(A280="","",IF(SUM(様式06‐2_職員配置!$J$34:$K$40)&gt;5,"常勤","非常勤"))</f>
        <v/>
      </c>
      <c r="D280" s="482"/>
      <c r="E280" s="483"/>
      <c r="F280" s="483"/>
      <c r="G280" s="484"/>
      <c r="H280" s="484"/>
      <c r="I280" s="484"/>
      <c r="J280" s="484"/>
      <c r="K280" s="484"/>
      <c r="L280" s="484"/>
      <c r="M280" s="484"/>
      <c r="N280" s="484"/>
      <c r="O280" s="484"/>
      <c r="P280" s="484"/>
      <c r="Q280" s="484"/>
      <c r="R280" s="484"/>
      <c r="S280" s="484"/>
      <c r="T280" s="484"/>
      <c r="U280" s="484"/>
      <c r="V280" s="484"/>
      <c r="W280" s="484"/>
      <c r="X280" s="484"/>
      <c r="Y280" s="484"/>
      <c r="Z280" s="484"/>
      <c r="AA280" s="484"/>
      <c r="AB280" s="484"/>
      <c r="AC280" s="485"/>
      <c r="AE280" s="155"/>
      <c r="AF280" s="155"/>
      <c r="AG280" s="155"/>
      <c r="AH280" s="155"/>
    </row>
    <row r="281" spans="1:34" ht="20.100000000000001" customHeight="1">
      <c r="A281" s="509" t="str">
        <f>IF(様式06‐2_職員配置!$J$41&gt;6,"保育教諭G","")</f>
        <v/>
      </c>
      <c r="B281" s="506"/>
      <c r="C281" s="512" t="str">
        <f>IF(A281="","",IF(SUM(様式06‐2_職員配置!$J$34:$K$40)&gt;6,"常勤","非常勤"))</f>
        <v/>
      </c>
      <c r="D281" s="482"/>
      <c r="E281" s="483"/>
      <c r="F281" s="483"/>
      <c r="G281" s="484"/>
      <c r="H281" s="484"/>
      <c r="I281" s="484"/>
      <c r="J281" s="484"/>
      <c r="K281" s="484"/>
      <c r="L281" s="484"/>
      <c r="M281" s="484"/>
      <c r="N281" s="484"/>
      <c r="O281" s="484"/>
      <c r="P281" s="484"/>
      <c r="Q281" s="484"/>
      <c r="R281" s="484"/>
      <c r="S281" s="484"/>
      <c r="T281" s="484"/>
      <c r="U281" s="484"/>
      <c r="V281" s="484"/>
      <c r="W281" s="484"/>
      <c r="X281" s="484"/>
      <c r="Y281" s="484"/>
      <c r="Z281" s="484"/>
      <c r="AA281" s="484"/>
      <c r="AB281" s="484"/>
      <c r="AC281" s="485"/>
      <c r="AE281" s="155"/>
      <c r="AF281" s="155"/>
      <c r="AG281" s="155"/>
      <c r="AH281" s="155"/>
    </row>
    <row r="282" spans="1:34" ht="20.100000000000001" customHeight="1">
      <c r="A282" s="509" t="str">
        <f>IF(様式06‐2_職員配置!$J$41&gt;7,"保育教諭H","")</f>
        <v/>
      </c>
      <c r="B282" s="506"/>
      <c r="C282" s="512" t="str">
        <f>IF(A282="","",IF(SUM(様式06‐2_職員配置!$J$34:$K$40)&gt;7,"常勤","非常勤"))</f>
        <v/>
      </c>
      <c r="D282" s="482"/>
      <c r="E282" s="483"/>
      <c r="F282" s="483"/>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5"/>
      <c r="AE282" s="155"/>
      <c r="AF282" s="155"/>
      <c r="AG282" s="155"/>
      <c r="AH282" s="155"/>
    </row>
    <row r="283" spans="1:34" ht="20.100000000000001" customHeight="1">
      <c r="A283" s="509" t="str">
        <f>IF(様式06‐2_職員配置!$J$41&gt;8,"保育教諭I","")</f>
        <v/>
      </c>
      <c r="B283" s="506"/>
      <c r="C283" s="512" t="str">
        <f>IF(A283="","",IF(SUM(様式06‐2_職員配置!$J$34:$K$40)&gt;8,"常勤","非常勤"))</f>
        <v/>
      </c>
      <c r="D283" s="482"/>
      <c r="E283" s="483"/>
      <c r="F283" s="483"/>
      <c r="G283" s="484"/>
      <c r="H283" s="484"/>
      <c r="I283" s="484"/>
      <c r="J283" s="484"/>
      <c r="K283" s="484"/>
      <c r="L283" s="484"/>
      <c r="M283" s="484"/>
      <c r="N283" s="484"/>
      <c r="O283" s="484"/>
      <c r="P283" s="484"/>
      <c r="Q283" s="484"/>
      <c r="R283" s="484"/>
      <c r="S283" s="484"/>
      <c r="T283" s="484"/>
      <c r="U283" s="484"/>
      <c r="V283" s="484"/>
      <c r="W283" s="484"/>
      <c r="X283" s="484"/>
      <c r="Y283" s="484"/>
      <c r="Z283" s="484"/>
      <c r="AA283" s="484"/>
      <c r="AB283" s="484"/>
      <c r="AC283" s="485"/>
      <c r="AE283" s="155"/>
      <c r="AF283" s="155"/>
      <c r="AG283" s="155"/>
      <c r="AH283" s="155"/>
    </row>
    <row r="284" spans="1:34" ht="20.100000000000001" customHeight="1">
      <c r="A284" s="509" t="str">
        <f>IF(様式06‐2_職員配置!$J$41&gt;9,"保育教諭J","")</f>
        <v/>
      </c>
      <c r="B284" s="506"/>
      <c r="C284" s="512" t="str">
        <f>IF(A284="","",IF(SUM(様式06‐2_職員配置!$J$34:$K$40)&gt;9,"常勤","非常勤"))</f>
        <v/>
      </c>
      <c r="D284" s="482"/>
      <c r="E284" s="483"/>
      <c r="F284" s="483"/>
      <c r="G284" s="484"/>
      <c r="H284" s="484"/>
      <c r="I284" s="484"/>
      <c r="J284" s="484"/>
      <c r="K284" s="484"/>
      <c r="L284" s="484"/>
      <c r="M284" s="484"/>
      <c r="N284" s="484"/>
      <c r="O284" s="484"/>
      <c r="P284" s="484"/>
      <c r="Q284" s="484"/>
      <c r="R284" s="484"/>
      <c r="S284" s="484"/>
      <c r="T284" s="484"/>
      <c r="U284" s="484"/>
      <c r="V284" s="484"/>
      <c r="W284" s="484"/>
      <c r="X284" s="484"/>
      <c r="Y284" s="484"/>
      <c r="Z284" s="484"/>
      <c r="AA284" s="484"/>
      <c r="AB284" s="484"/>
      <c r="AC284" s="485"/>
      <c r="AE284" s="155"/>
      <c r="AF284" s="155"/>
      <c r="AG284" s="155"/>
      <c r="AH284" s="155"/>
    </row>
    <row r="285" spans="1:34" ht="20.100000000000001" customHeight="1">
      <c r="A285" s="509" t="str">
        <f>IF(様式06‐2_職員配置!$J$41&gt;10,"保育教諭K","")</f>
        <v/>
      </c>
      <c r="B285" s="506"/>
      <c r="C285" s="512" t="str">
        <f>IF(A285="","",IF(SUM(様式06‐2_職員配置!$J$34:$K$40)&gt;10,"常勤","非常勤"))</f>
        <v/>
      </c>
      <c r="D285" s="482"/>
      <c r="E285" s="483"/>
      <c r="F285" s="483"/>
      <c r="G285" s="484"/>
      <c r="H285" s="484"/>
      <c r="I285" s="484"/>
      <c r="J285" s="484"/>
      <c r="K285" s="484"/>
      <c r="L285" s="484"/>
      <c r="M285" s="484"/>
      <c r="N285" s="484"/>
      <c r="O285" s="484"/>
      <c r="P285" s="484"/>
      <c r="Q285" s="484"/>
      <c r="R285" s="484"/>
      <c r="S285" s="484"/>
      <c r="T285" s="484"/>
      <c r="U285" s="484"/>
      <c r="V285" s="484"/>
      <c r="W285" s="484"/>
      <c r="X285" s="484"/>
      <c r="Y285" s="484"/>
      <c r="Z285" s="484"/>
      <c r="AA285" s="484"/>
      <c r="AB285" s="484"/>
      <c r="AC285" s="485"/>
      <c r="AE285" s="155"/>
      <c r="AF285" s="155"/>
      <c r="AG285" s="155"/>
      <c r="AH285" s="155"/>
    </row>
    <row r="286" spans="1:34" ht="20.100000000000001" customHeight="1">
      <c r="A286" s="509" t="str">
        <f>IF(様式06‐2_職員配置!$J$41&gt;11,"保育教諭L","")</f>
        <v/>
      </c>
      <c r="B286" s="506"/>
      <c r="C286" s="512" t="str">
        <f>IF(A286="","",IF(SUM(様式06‐2_職員配置!$J$34:$K$40)&gt;11,"常勤","非常勤"))</f>
        <v/>
      </c>
      <c r="D286" s="482"/>
      <c r="E286" s="483"/>
      <c r="F286" s="483"/>
      <c r="G286" s="484"/>
      <c r="H286" s="484"/>
      <c r="I286" s="484"/>
      <c r="J286" s="484"/>
      <c r="K286" s="484"/>
      <c r="L286" s="484"/>
      <c r="M286" s="484"/>
      <c r="N286" s="484"/>
      <c r="O286" s="484"/>
      <c r="P286" s="484"/>
      <c r="Q286" s="484"/>
      <c r="R286" s="484"/>
      <c r="S286" s="484"/>
      <c r="T286" s="484"/>
      <c r="U286" s="484"/>
      <c r="V286" s="484"/>
      <c r="W286" s="484"/>
      <c r="X286" s="484"/>
      <c r="Y286" s="484"/>
      <c r="Z286" s="484"/>
      <c r="AA286" s="484"/>
      <c r="AB286" s="484"/>
      <c r="AC286" s="485"/>
      <c r="AE286" s="155"/>
      <c r="AF286" s="155"/>
      <c r="AG286" s="155"/>
      <c r="AH286" s="155"/>
    </row>
    <row r="287" spans="1:34" ht="20.100000000000001" customHeight="1">
      <c r="A287" s="509" t="str">
        <f>IF(様式06‐2_職員配置!$J$41&gt;12,"保育教諭M","")</f>
        <v/>
      </c>
      <c r="B287" s="506"/>
      <c r="C287" s="512" t="str">
        <f>IF(A287="","",IF(SUM(様式06‐2_職員配置!$J$34:$K$40)&gt;12,"常勤","非常勤"))</f>
        <v/>
      </c>
      <c r="D287" s="482"/>
      <c r="E287" s="483"/>
      <c r="F287" s="483"/>
      <c r="G287" s="484"/>
      <c r="H287" s="484"/>
      <c r="I287" s="484"/>
      <c r="J287" s="484"/>
      <c r="K287" s="484"/>
      <c r="L287" s="484"/>
      <c r="M287" s="484"/>
      <c r="N287" s="484"/>
      <c r="O287" s="484"/>
      <c r="P287" s="484"/>
      <c r="Q287" s="484"/>
      <c r="R287" s="484"/>
      <c r="S287" s="484"/>
      <c r="T287" s="484"/>
      <c r="U287" s="484"/>
      <c r="V287" s="484"/>
      <c r="W287" s="484"/>
      <c r="X287" s="484"/>
      <c r="Y287" s="484"/>
      <c r="Z287" s="484"/>
      <c r="AA287" s="484"/>
      <c r="AB287" s="484"/>
      <c r="AC287" s="485"/>
      <c r="AE287" s="155"/>
      <c r="AF287" s="155"/>
      <c r="AG287" s="155"/>
      <c r="AH287" s="155"/>
    </row>
    <row r="288" spans="1:34" ht="20.100000000000001" customHeight="1">
      <c r="A288" s="509" t="str">
        <f>IF(様式06‐2_職員配置!$J$41&gt;13,"保育教諭N","")</f>
        <v/>
      </c>
      <c r="B288" s="506"/>
      <c r="C288" s="512" t="str">
        <f>IF(A288="","",IF(SUM(様式06‐2_職員配置!$J$34:$K$40)&gt;13,"常勤","非常勤"))</f>
        <v/>
      </c>
      <c r="D288" s="482"/>
      <c r="E288" s="483"/>
      <c r="F288" s="483"/>
      <c r="G288" s="484"/>
      <c r="H288" s="484"/>
      <c r="I288" s="484"/>
      <c r="J288" s="484"/>
      <c r="K288" s="484"/>
      <c r="L288" s="484"/>
      <c r="M288" s="484"/>
      <c r="N288" s="484"/>
      <c r="O288" s="484"/>
      <c r="P288" s="484"/>
      <c r="Q288" s="484"/>
      <c r="R288" s="484"/>
      <c r="S288" s="484"/>
      <c r="T288" s="484"/>
      <c r="U288" s="484"/>
      <c r="V288" s="484"/>
      <c r="W288" s="484"/>
      <c r="X288" s="484"/>
      <c r="Y288" s="484"/>
      <c r="Z288" s="484"/>
      <c r="AA288" s="484"/>
      <c r="AB288" s="484"/>
      <c r="AC288" s="485"/>
      <c r="AE288" s="155"/>
      <c r="AF288" s="155"/>
      <c r="AG288" s="155"/>
      <c r="AH288" s="155"/>
    </row>
    <row r="289" spans="1:34" ht="20.100000000000001" customHeight="1">
      <c r="A289" s="509" t="str">
        <f>IF(様式06‐2_職員配置!$J$41&gt;14,"保育教諭O","")</f>
        <v/>
      </c>
      <c r="B289" s="506"/>
      <c r="C289" s="512" t="str">
        <f>IF(A289="","",IF(SUM(様式06‐2_職員配置!$J$34:$K$40)&gt;14,"常勤","非常勤"))</f>
        <v/>
      </c>
      <c r="D289" s="482"/>
      <c r="E289" s="483"/>
      <c r="F289" s="483"/>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5"/>
      <c r="AE289" s="155"/>
      <c r="AF289" s="155"/>
      <c r="AG289" s="155"/>
      <c r="AH289" s="155"/>
    </row>
    <row r="290" spans="1:34" ht="20.100000000000001" customHeight="1">
      <c r="A290" s="509" t="str">
        <f>IF(様式06‐2_職員配置!$J$41&gt;15,"保育教諭P","")</f>
        <v/>
      </c>
      <c r="B290" s="506"/>
      <c r="C290" s="512" t="str">
        <f>IF(A290="","",IF(SUM(様式06‐2_職員配置!$J$34:$K$40)&gt;15,"常勤","非常勤"))</f>
        <v/>
      </c>
      <c r="D290" s="482"/>
      <c r="E290" s="483"/>
      <c r="F290" s="483"/>
      <c r="G290" s="484"/>
      <c r="H290" s="484"/>
      <c r="I290" s="484"/>
      <c r="J290" s="484"/>
      <c r="K290" s="484"/>
      <c r="L290" s="484"/>
      <c r="M290" s="484"/>
      <c r="N290" s="484"/>
      <c r="O290" s="484"/>
      <c r="P290" s="484"/>
      <c r="Q290" s="484"/>
      <c r="R290" s="484"/>
      <c r="S290" s="484"/>
      <c r="T290" s="484"/>
      <c r="U290" s="484"/>
      <c r="V290" s="484"/>
      <c r="W290" s="484"/>
      <c r="X290" s="484"/>
      <c r="Y290" s="484"/>
      <c r="Z290" s="484"/>
      <c r="AA290" s="484"/>
      <c r="AB290" s="484"/>
      <c r="AC290" s="485"/>
    </row>
    <row r="291" spans="1:34" ht="20.100000000000001" customHeight="1">
      <c r="A291" s="509" t="str">
        <f>IF(様式06‐2_職員配置!$J$41&gt;16,"保育教諭Q","")</f>
        <v/>
      </c>
      <c r="B291" s="506"/>
      <c r="C291" s="512" t="str">
        <f>IF(A291="","",IF(SUM(様式06‐2_職員配置!$J$34:$K$40)&gt;16,"常勤","非常勤"))</f>
        <v/>
      </c>
      <c r="D291" s="482"/>
      <c r="E291" s="483"/>
      <c r="F291" s="483"/>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5"/>
    </row>
    <row r="292" spans="1:34" ht="20.100000000000001" customHeight="1">
      <c r="A292" s="509" t="str">
        <f>IF(様式06‐2_職員配置!$J$41&gt;17,"保育教諭R","")</f>
        <v/>
      </c>
      <c r="B292" s="506"/>
      <c r="C292" s="512" t="str">
        <f>IF(A292="","",IF(SUM(様式06‐2_職員配置!$J$34:$K$40)&gt;17,"常勤","非常勤"))</f>
        <v/>
      </c>
      <c r="D292" s="482"/>
      <c r="E292" s="483"/>
      <c r="F292" s="483"/>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5"/>
    </row>
    <row r="293" spans="1:34" ht="20.100000000000001" customHeight="1">
      <c r="A293" s="509" t="str">
        <f>IF(様式06‐2_職員配置!$J$41&gt;18,"保育教諭S","")</f>
        <v/>
      </c>
      <c r="B293" s="506"/>
      <c r="C293" s="512" t="str">
        <f>IF(A293="","",IF(SUM(様式06‐2_職員配置!$J$34:$K$40)&gt;18,"常勤","非常勤"))</f>
        <v/>
      </c>
      <c r="D293" s="482"/>
      <c r="E293" s="483"/>
      <c r="F293" s="483"/>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5"/>
    </row>
    <row r="294" spans="1:34" ht="20.100000000000001" customHeight="1">
      <c r="A294" s="509" t="str">
        <f>IF(様式06‐2_職員配置!$J$41&gt;19,"保育教諭T","")</f>
        <v/>
      </c>
      <c r="B294" s="506"/>
      <c r="C294" s="512" t="str">
        <f>IF(A294="","",IF(SUM(様式06‐2_職員配置!$J$34:$K$40)&gt;19,"常勤","非常勤"))</f>
        <v/>
      </c>
      <c r="D294" s="482"/>
      <c r="E294" s="483"/>
      <c r="F294" s="483"/>
      <c r="G294" s="484"/>
      <c r="H294" s="484"/>
      <c r="I294" s="484"/>
      <c r="J294" s="484"/>
      <c r="K294" s="484"/>
      <c r="L294" s="484"/>
      <c r="M294" s="484"/>
      <c r="N294" s="484"/>
      <c r="O294" s="484"/>
      <c r="P294" s="484"/>
      <c r="Q294" s="484"/>
      <c r="R294" s="484"/>
      <c r="S294" s="484"/>
      <c r="T294" s="484"/>
      <c r="U294" s="484"/>
      <c r="V294" s="484"/>
      <c r="W294" s="484"/>
      <c r="X294" s="484"/>
      <c r="Y294" s="484"/>
      <c r="Z294" s="484"/>
      <c r="AA294" s="484"/>
      <c r="AB294" s="484"/>
      <c r="AC294" s="485"/>
    </row>
    <row r="295" spans="1:34" ht="20.100000000000001" customHeight="1">
      <c r="A295" s="509" t="str">
        <f>IF(様式06‐2_職員配置!$J$41&gt;20,"保育教諭U","")</f>
        <v/>
      </c>
      <c r="B295" s="506"/>
      <c r="C295" s="512" t="str">
        <f>IF(A295="","",IF(SUM(様式06‐2_職員配置!$J$34:$K$40)&gt;20,"常勤","非常勤"))</f>
        <v/>
      </c>
      <c r="D295" s="482"/>
      <c r="E295" s="483"/>
      <c r="F295" s="483"/>
      <c r="G295" s="484"/>
      <c r="H295" s="484"/>
      <c r="I295" s="484"/>
      <c r="J295" s="484"/>
      <c r="K295" s="484"/>
      <c r="L295" s="484"/>
      <c r="M295" s="484"/>
      <c r="N295" s="484"/>
      <c r="O295" s="484"/>
      <c r="P295" s="484"/>
      <c r="Q295" s="484"/>
      <c r="R295" s="484"/>
      <c r="S295" s="484"/>
      <c r="T295" s="484"/>
      <c r="U295" s="484"/>
      <c r="V295" s="484"/>
      <c r="W295" s="484"/>
      <c r="X295" s="484"/>
      <c r="Y295" s="484"/>
      <c r="Z295" s="484"/>
      <c r="AA295" s="484"/>
      <c r="AB295" s="484"/>
      <c r="AC295" s="485"/>
    </row>
    <row r="296" spans="1:34" ht="20.100000000000001" customHeight="1">
      <c r="A296" s="510" t="str">
        <f>IF(様式06‐2_職員配置!$J$41&gt;21,"保育教諭V","")</f>
        <v/>
      </c>
      <c r="B296" s="507"/>
      <c r="C296" s="512" t="str">
        <f>IF(A296="","",IF(SUM(様式06‐2_職員配置!$J$34:$K$40)&gt;21,"常勤","非常勤"))</f>
        <v/>
      </c>
      <c r="D296" s="482"/>
      <c r="E296" s="483"/>
      <c r="F296" s="483"/>
      <c r="G296" s="484"/>
      <c r="H296" s="484"/>
      <c r="I296" s="484"/>
      <c r="J296" s="484"/>
      <c r="K296" s="484"/>
      <c r="L296" s="484"/>
      <c r="M296" s="484"/>
      <c r="N296" s="484"/>
      <c r="O296" s="484"/>
      <c r="P296" s="484"/>
      <c r="Q296" s="484"/>
      <c r="R296" s="484"/>
      <c r="S296" s="484"/>
      <c r="T296" s="484"/>
      <c r="U296" s="484"/>
      <c r="V296" s="484"/>
      <c r="W296" s="484"/>
      <c r="X296" s="484"/>
      <c r="Y296" s="484"/>
      <c r="Z296" s="484"/>
      <c r="AA296" s="484"/>
      <c r="AB296" s="484"/>
      <c r="AC296" s="485"/>
    </row>
    <row r="297" spans="1:34" ht="20.100000000000001" customHeight="1">
      <c r="A297" s="509" t="str">
        <f>IF(様式06‐2_職員配置!$J$41&gt;22,"保育教諭W","")</f>
        <v/>
      </c>
      <c r="B297" s="506"/>
      <c r="C297" s="512" t="str">
        <f>IF(A297="","",IF(SUM(様式06‐2_職員配置!$J$34:$K$40)&gt;22,"常勤","非常勤"))</f>
        <v/>
      </c>
      <c r="D297" s="482"/>
      <c r="E297" s="483"/>
      <c r="F297" s="483"/>
      <c r="G297" s="484"/>
      <c r="H297" s="484"/>
      <c r="I297" s="484"/>
      <c r="J297" s="484"/>
      <c r="K297" s="484"/>
      <c r="L297" s="484"/>
      <c r="M297" s="484"/>
      <c r="N297" s="484"/>
      <c r="O297" s="484"/>
      <c r="P297" s="484"/>
      <c r="Q297" s="484"/>
      <c r="R297" s="484"/>
      <c r="S297" s="484"/>
      <c r="T297" s="484"/>
      <c r="U297" s="484"/>
      <c r="V297" s="484"/>
      <c r="W297" s="484"/>
      <c r="X297" s="484"/>
      <c r="Y297" s="484"/>
      <c r="Z297" s="484"/>
      <c r="AA297" s="484"/>
      <c r="AB297" s="484"/>
      <c r="AC297" s="485"/>
    </row>
    <row r="298" spans="1:34" ht="20.100000000000001" customHeight="1">
      <c r="A298" s="509" t="str">
        <f>IF(様式06‐2_職員配置!$J$41&gt;23,"保育教諭X","")</f>
        <v/>
      </c>
      <c r="B298" s="506"/>
      <c r="C298" s="512" t="str">
        <f>IF(A298="","",IF(SUM(様式06‐2_職員配置!$J$34:$K$40)&gt;23,"常勤","非常勤"))</f>
        <v/>
      </c>
      <c r="D298" s="482"/>
      <c r="E298" s="483"/>
      <c r="F298" s="483"/>
      <c r="G298" s="484"/>
      <c r="H298" s="484"/>
      <c r="I298" s="484"/>
      <c r="J298" s="484"/>
      <c r="K298" s="484"/>
      <c r="L298" s="484"/>
      <c r="M298" s="484"/>
      <c r="N298" s="484"/>
      <c r="O298" s="484"/>
      <c r="P298" s="484"/>
      <c r="Q298" s="484"/>
      <c r="R298" s="484"/>
      <c r="S298" s="484"/>
      <c r="T298" s="484"/>
      <c r="U298" s="484"/>
      <c r="V298" s="484"/>
      <c r="W298" s="484"/>
      <c r="X298" s="484"/>
      <c r="Y298" s="484"/>
      <c r="Z298" s="484"/>
      <c r="AA298" s="484"/>
      <c r="AB298" s="484"/>
      <c r="AC298" s="485"/>
    </row>
    <row r="299" spans="1:34" ht="20.100000000000001" customHeight="1">
      <c r="A299" s="509" t="str">
        <f>IF(様式06‐2_職員配置!$J$41&gt;24,"保育教諭Y","")</f>
        <v/>
      </c>
      <c r="B299" s="506"/>
      <c r="C299" s="512" t="str">
        <f>IF(A299="","",IF(SUM(様式06‐2_職員配置!$J$34:$K$40)&gt;24,"常勤","非常勤"))</f>
        <v/>
      </c>
      <c r="D299" s="482"/>
      <c r="E299" s="483"/>
      <c r="F299" s="483"/>
      <c r="G299" s="484"/>
      <c r="H299" s="484"/>
      <c r="I299" s="484"/>
      <c r="J299" s="484"/>
      <c r="K299" s="484"/>
      <c r="L299" s="484"/>
      <c r="M299" s="484"/>
      <c r="N299" s="484"/>
      <c r="O299" s="484"/>
      <c r="P299" s="484"/>
      <c r="Q299" s="484"/>
      <c r="R299" s="484"/>
      <c r="S299" s="484"/>
      <c r="T299" s="484"/>
      <c r="U299" s="484"/>
      <c r="V299" s="484"/>
      <c r="W299" s="484"/>
      <c r="X299" s="484"/>
      <c r="Y299" s="484"/>
      <c r="Z299" s="484"/>
      <c r="AA299" s="484"/>
      <c r="AB299" s="484"/>
      <c r="AC299" s="485"/>
    </row>
    <row r="300" spans="1:34" ht="20.100000000000001" customHeight="1">
      <c r="A300" s="510" t="str">
        <f>IF(様式06‐2_職員配置!$J$41&gt;25,"保育教諭Z","")</f>
        <v/>
      </c>
      <c r="B300" s="507"/>
      <c r="C300" s="513" t="str">
        <f>IF(A300="","",IF(SUM(様式06‐2_職員配置!$J$34:$K$40)&gt;25,"常勤","非常勤"))</f>
        <v/>
      </c>
      <c r="D300" s="482"/>
      <c r="E300" s="483"/>
      <c r="F300" s="483"/>
      <c r="G300" s="484"/>
      <c r="H300" s="484"/>
      <c r="I300" s="484"/>
      <c r="J300" s="484"/>
      <c r="K300" s="484"/>
      <c r="L300" s="484"/>
      <c r="M300" s="484"/>
      <c r="N300" s="484"/>
      <c r="O300" s="484"/>
      <c r="P300" s="484"/>
      <c r="Q300" s="484"/>
      <c r="R300" s="484"/>
      <c r="S300" s="484"/>
      <c r="T300" s="484"/>
      <c r="U300" s="484"/>
      <c r="V300" s="484"/>
      <c r="W300" s="484"/>
      <c r="X300" s="484"/>
      <c r="Y300" s="484"/>
      <c r="Z300" s="484"/>
      <c r="AA300" s="484"/>
      <c r="AB300" s="484"/>
      <c r="AC300" s="485"/>
    </row>
    <row r="301" spans="1:34" ht="20.100000000000001" customHeight="1">
      <c r="A301" s="510" t="str">
        <f>IF(様式06‐2_職員配置!$J$41&gt;26,"保育教諭a","")</f>
        <v/>
      </c>
      <c r="B301" s="507"/>
      <c r="C301" s="513" t="str">
        <f>IF(A301="","",IF(SUM(様式06‐2_職員配置!$J$34:$K$40)&gt;26,"常勤","非常勤"))</f>
        <v/>
      </c>
      <c r="D301" s="482"/>
      <c r="E301" s="483"/>
      <c r="F301" s="483"/>
      <c r="G301" s="484"/>
      <c r="H301" s="484"/>
      <c r="I301" s="484"/>
      <c r="J301" s="484"/>
      <c r="K301" s="484"/>
      <c r="L301" s="484"/>
      <c r="M301" s="484"/>
      <c r="N301" s="484"/>
      <c r="O301" s="484"/>
      <c r="P301" s="484"/>
      <c r="Q301" s="484"/>
      <c r="R301" s="484"/>
      <c r="S301" s="484"/>
      <c r="T301" s="484"/>
      <c r="U301" s="484"/>
      <c r="V301" s="484"/>
      <c r="W301" s="484"/>
      <c r="X301" s="484"/>
      <c r="Y301" s="484"/>
      <c r="Z301" s="484"/>
      <c r="AA301" s="484"/>
      <c r="AB301" s="484"/>
      <c r="AC301" s="485"/>
    </row>
    <row r="302" spans="1:34" ht="20.100000000000001" customHeight="1">
      <c r="A302" s="510" t="str">
        <f>IF(様式06‐2_職員配置!$J$41&gt;27,"保育教諭b","")</f>
        <v/>
      </c>
      <c r="B302" s="507"/>
      <c r="C302" s="513" t="str">
        <f>IF(A302="","",IF(SUM(様式06‐2_職員配置!$J$34:$K$40)&gt;27,"常勤","非常勤"))</f>
        <v/>
      </c>
      <c r="D302" s="482"/>
      <c r="E302" s="483"/>
      <c r="F302" s="483"/>
      <c r="G302" s="484"/>
      <c r="H302" s="484"/>
      <c r="I302" s="484"/>
      <c r="J302" s="484"/>
      <c r="K302" s="484"/>
      <c r="L302" s="484"/>
      <c r="M302" s="484"/>
      <c r="N302" s="484"/>
      <c r="O302" s="484"/>
      <c r="P302" s="484"/>
      <c r="Q302" s="484"/>
      <c r="R302" s="484"/>
      <c r="S302" s="484"/>
      <c r="T302" s="484"/>
      <c r="U302" s="484"/>
      <c r="V302" s="484"/>
      <c r="W302" s="484"/>
      <c r="X302" s="484"/>
      <c r="Y302" s="484"/>
      <c r="Z302" s="484"/>
      <c r="AA302" s="484"/>
      <c r="AB302" s="484"/>
      <c r="AC302" s="485"/>
    </row>
    <row r="303" spans="1:34" ht="20.100000000000001" customHeight="1">
      <c r="A303" s="510" t="str">
        <f>IF(様式06‐2_職員配置!$J$41&gt;28,"保育教諭c","")</f>
        <v/>
      </c>
      <c r="B303" s="507"/>
      <c r="C303" s="513" t="str">
        <f>IF(A303="","",IF(SUM(様式06‐2_職員配置!$J$34:$K$40)&gt;28,"常勤","非常勤"))</f>
        <v/>
      </c>
      <c r="D303" s="482"/>
      <c r="E303" s="483"/>
      <c r="F303" s="483"/>
      <c r="G303" s="484"/>
      <c r="H303" s="484"/>
      <c r="I303" s="484"/>
      <c r="J303" s="484"/>
      <c r="K303" s="484"/>
      <c r="L303" s="484"/>
      <c r="M303" s="484"/>
      <c r="N303" s="484"/>
      <c r="O303" s="484"/>
      <c r="P303" s="484"/>
      <c r="Q303" s="484"/>
      <c r="R303" s="484"/>
      <c r="S303" s="484"/>
      <c r="T303" s="484"/>
      <c r="U303" s="484"/>
      <c r="V303" s="484"/>
      <c r="W303" s="484"/>
      <c r="X303" s="484"/>
      <c r="Y303" s="484"/>
      <c r="Z303" s="484"/>
      <c r="AA303" s="484"/>
      <c r="AB303" s="484"/>
      <c r="AC303" s="485"/>
    </row>
    <row r="304" spans="1:34" ht="20.100000000000001" customHeight="1" thickBot="1">
      <c r="A304" s="511" t="str">
        <f>IF(様式06‐2_職員配置!$J$41&gt;29,"保育教諭d","")</f>
        <v/>
      </c>
      <c r="B304" s="508"/>
      <c r="C304" s="514" t="str">
        <f>IF(A304="","",IF(SUM(様式06‐2_職員配置!$J$34:$K$40)&gt;29,"常勤","非常勤"))</f>
        <v/>
      </c>
      <c r="D304" s="486"/>
      <c r="E304" s="487"/>
      <c r="F304" s="487"/>
      <c r="G304" s="488"/>
      <c r="H304" s="488"/>
      <c r="I304" s="488"/>
      <c r="J304" s="488"/>
      <c r="K304" s="488"/>
      <c r="L304" s="488"/>
      <c r="M304" s="488"/>
      <c r="N304" s="488"/>
      <c r="O304" s="488"/>
      <c r="P304" s="488"/>
      <c r="Q304" s="488"/>
      <c r="R304" s="488"/>
      <c r="S304" s="488"/>
      <c r="T304" s="488"/>
      <c r="U304" s="488"/>
      <c r="V304" s="488"/>
      <c r="W304" s="488"/>
      <c r="X304" s="488"/>
      <c r="Y304" s="488"/>
      <c r="Z304" s="488"/>
      <c r="AA304" s="488"/>
      <c r="AB304" s="488"/>
      <c r="AC304" s="489"/>
    </row>
    <row r="305" spans="1:34" s="99" customFormat="1" ht="20.100000000000001" customHeight="1" thickBot="1">
      <c r="A305" s="96"/>
      <c r="B305" s="134" t="s">
        <v>37</v>
      </c>
      <c r="C305" s="115" t="s">
        <v>592</v>
      </c>
      <c r="D305" s="141"/>
      <c r="E305" s="97"/>
      <c r="F305" s="97"/>
      <c r="G305" s="98"/>
      <c r="H305" s="98"/>
      <c r="I305" s="98"/>
      <c r="J305" s="98"/>
      <c r="K305" s="98"/>
      <c r="L305" s="98"/>
      <c r="M305" s="98"/>
      <c r="N305" s="98"/>
      <c r="O305" s="98"/>
      <c r="P305" s="98"/>
      <c r="Q305" s="98"/>
      <c r="R305" s="98"/>
      <c r="S305" s="98"/>
      <c r="T305" s="98"/>
      <c r="U305" s="98"/>
      <c r="V305" s="98"/>
      <c r="W305" s="98"/>
      <c r="X305" s="98"/>
      <c r="Y305" s="98"/>
      <c r="Z305" s="98"/>
      <c r="AA305" s="98"/>
      <c r="AB305" s="98"/>
      <c r="AC305" s="117"/>
    </row>
    <row r="306" spans="1:34" ht="20.100000000000001" customHeight="1">
      <c r="A306" s="147" t="s">
        <v>593</v>
      </c>
      <c r="B306" s="457">
        <f>様式04‐2_開園日・開園時間・定員区分!$C$22</f>
        <v>0</v>
      </c>
      <c r="C306" s="458">
        <f>ROUNDUP(B306/3,0)</f>
        <v>0</v>
      </c>
      <c r="D306" s="140"/>
      <c r="E306" s="495"/>
      <c r="F306" s="495"/>
      <c r="G306" s="496"/>
      <c r="H306" s="496"/>
      <c r="I306" s="496"/>
      <c r="J306" s="496"/>
      <c r="K306" s="496"/>
      <c r="L306" s="496"/>
      <c r="M306" s="496"/>
      <c r="N306" s="496"/>
      <c r="O306" s="496"/>
      <c r="P306" s="496"/>
      <c r="Q306" s="496"/>
      <c r="R306" s="496"/>
      <c r="S306" s="496"/>
      <c r="T306" s="496"/>
      <c r="U306" s="496"/>
      <c r="V306" s="496"/>
      <c r="W306" s="496"/>
      <c r="X306" s="496"/>
      <c r="Y306" s="496"/>
      <c r="Z306" s="496"/>
      <c r="AA306" s="496"/>
      <c r="AB306" s="496"/>
      <c r="AC306" s="497"/>
    </row>
    <row r="307" spans="1:34" ht="20.100000000000001" customHeight="1">
      <c r="A307" s="148" t="s">
        <v>594</v>
      </c>
      <c r="B307" s="459">
        <f>様式04‐2_開園日・開園時間・定員区分!$D$22</f>
        <v>0</v>
      </c>
      <c r="C307" s="460">
        <f>ROUNDUP(B307/5,0)</f>
        <v>0</v>
      </c>
      <c r="D307" s="138"/>
      <c r="E307" s="499"/>
      <c r="F307" s="499"/>
      <c r="G307" s="500"/>
      <c r="H307" s="500"/>
      <c r="I307" s="500"/>
      <c r="J307" s="500"/>
      <c r="K307" s="500"/>
      <c r="L307" s="500"/>
      <c r="M307" s="500"/>
      <c r="N307" s="500"/>
      <c r="O307" s="500"/>
      <c r="P307" s="500"/>
      <c r="Q307" s="500"/>
      <c r="R307" s="500"/>
      <c r="S307" s="500"/>
      <c r="T307" s="500"/>
      <c r="U307" s="500"/>
      <c r="V307" s="500"/>
      <c r="W307" s="500"/>
      <c r="X307" s="500"/>
      <c r="Y307" s="500"/>
      <c r="Z307" s="500"/>
      <c r="AA307" s="500"/>
      <c r="AB307" s="500"/>
      <c r="AC307" s="501"/>
    </row>
    <row r="308" spans="1:34" ht="20.100000000000001" customHeight="1">
      <c r="A308" s="148" t="s">
        <v>595</v>
      </c>
      <c r="B308" s="459">
        <f>様式04‐2_開園日・開園時間・定員区分!$E$22</f>
        <v>0</v>
      </c>
      <c r="C308" s="460">
        <f>ROUNDUP(B308/5,0)</f>
        <v>0</v>
      </c>
      <c r="D308" s="138"/>
      <c r="E308" s="499"/>
      <c r="F308" s="499"/>
      <c r="G308" s="500"/>
      <c r="H308" s="500"/>
      <c r="I308" s="500"/>
      <c r="J308" s="500"/>
      <c r="K308" s="500"/>
      <c r="L308" s="500"/>
      <c r="M308" s="500"/>
      <c r="N308" s="500"/>
      <c r="O308" s="500"/>
      <c r="P308" s="500"/>
      <c r="Q308" s="500"/>
      <c r="R308" s="500"/>
      <c r="S308" s="500"/>
      <c r="T308" s="500"/>
      <c r="U308" s="500"/>
      <c r="V308" s="500"/>
      <c r="W308" s="500"/>
      <c r="X308" s="500"/>
      <c r="Y308" s="500"/>
      <c r="Z308" s="500"/>
      <c r="AA308" s="500"/>
      <c r="AB308" s="500"/>
      <c r="AC308" s="501"/>
    </row>
    <row r="309" spans="1:34" ht="20.100000000000001" customHeight="1">
      <c r="A309" s="135" t="s">
        <v>596</v>
      </c>
      <c r="B309" s="459">
        <f>様式04‐2_開園日・開園時間・定員区分!$F$22</f>
        <v>0</v>
      </c>
      <c r="C309" s="460">
        <f>ROUNDUP(B309/15,0)</f>
        <v>0</v>
      </c>
      <c r="D309" s="138"/>
      <c r="E309" s="499"/>
      <c r="F309" s="499"/>
      <c r="G309" s="500"/>
      <c r="H309" s="500"/>
      <c r="I309" s="500"/>
      <c r="J309" s="500"/>
      <c r="K309" s="500"/>
      <c r="L309" s="500"/>
      <c r="M309" s="500"/>
      <c r="N309" s="500"/>
      <c r="O309" s="500"/>
      <c r="P309" s="500"/>
      <c r="Q309" s="500"/>
      <c r="R309" s="500"/>
      <c r="S309" s="500"/>
      <c r="T309" s="500"/>
      <c r="U309" s="500"/>
      <c r="V309" s="500"/>
      <c r="W309" s="500"/>
      <c r="X309" s="500"/>
      <c r="Y309" s="500"/>
      <c r="Z309" s="500"/>
      <c r="AA309" s="500"/>
      <c r="AB309" s="500"/>
      <c r="AC309" s="501"/>
    </row>
    <row r="310" spans="1:34" ht="20.100000000000001" customHeight="1">
      <c r="A310" s="96" t="s">
        <v>597</v>
      </c>
      <c r="B310" s="459">
        <f>様式04‐2_開園日・開園時間・定員区分!$G$22</f>
        <v>0</v>
      </c>
      <c r="C310" s="460">
        <f>ROUNDUP(B310/20,0)</f>
        <v>0</v>
      </c>
      <c r="D310" s="138"/>
      <c r="E310" s="499"/>
      <c r="F310" s="499"/>
      <c r="G310" s="500"/>
      <c r="H310" s="500"/>
      <c r="I310" s="500"/>
      <c r="J310" s="500"/>
      <c r="K310" s="500"/>
      <c r="L310" s="500"/>
      <c r="M310" s="500"/>
      <c r="N310" s="500"/>
      <c r="O310" s="500"/>
      <c r="P310" s="500"/>
      <c r="Q310" s="500"/>
      <c r="R310" s="500"/>
      <c r="S310" s="500"/>
      <c r="T310" s="500"/>
      <c r="U310" s="500"/>
      <c r="V310" s="500"/>
      <c r="W310" s="500"/>
      <c r="X310" s="500"/>
      <c r="Y310" s="500"/>
      <c r="Z310" s="500"/>
      <c r="AA310" s="500"/>
      <c r="AB310" s="500"/>
      <c r="AC310" s="501"/>
    </row>
    <row r="311" spans="1:34" ht="20.100000000000001" customHeight="1" thickBot="1">
      <c r="A311" s="144" t="s">
        <v>598</v>
      </c>
      <c r="B311" s="461">
        <f>様式04‐2_開園日・開園時間・定員区分!$H$22</f>
        <v>0</v>
      </c>
      <c r="C311" s="460">
        <f>ROUNDUP(B311/20,0)</f>
        <v>0</v>
      </c>
      <c r="D311" s="139"/>
      <c r="E311" s="503"/>
      <c r="F311" s="503"/>
      <c r="G311" s="504"/>
      <c r="H311" s="504"/>
      <c r="I311" s="504"/>
      <c r="J311" s="504"/>
      <c r="K311" s="504"/>
      <c r="L311" s="504"/>
      <c r="M311" s="504"/>
      <c r="N311" s="504"/>
      <c r="O311" s="504"/>
      <c r="P311" s="504"/>
      <c r="Q311" s="504"/>
      <c r="R311" s="504"/>
      <c r="S311" s="504"/>
      <c r="T311" s="504"/>
      <c r="U311" s="504"/>
      <c r="V311" s="504"/>
      <c r="W311" s="504"/>
      <c r="X311" s="504"/>
      <c r="Y311" s="504"/>
      <c r="Z311" s="504"/>
      <c r="AA311" s="504"/>
      <c r="AB311" s="504"/>
      <c r="AC311" s="505"/>
      <c r="AE311" s="1831" t="s">
        <v>725</v>
      </c>
      <c r="AF311" s="1832"/>
      <c r="AG311" s="1832"/>
      <c r="AH311" s="1833"/>
    </row>
    <row r="312" spans="1:34" ht="19.5" customHeight="1">
      <c r="A312" s="1834" t="s">
        <v>592</v>
      </c>
      <c r="B312" s="1835"/>
      <c r="C312" s="1836"/>
      <c r="D312" s="142"/>
      <c r="E312" s="454">
        <f>ROUNDUP(E306/3,0)+ROUNDUP(E307/5,0)+ROUNDUP(E308/5,0)+ROUNDUP(E309/15,0)+ROUNDUP(E310/20,0)+ROUNDUP(E311/20,0)</f>
        <v>0</v>
      </c>
      <c r="F312" s="454">
        <f t="shared" ref="F312:AB312" si="12">ROUNDUP(F306/3,0)+ROUNDUP(F307/5,0)+ROUNDUP(F308/5,0)+ROUNDUP(F309/15,0)+ROUNDUP(F310/20,0)+ROUNDUP(F311/20,0)</f>
        <v>0</v>
      </c>
      <c r="G312" s="454">
        <f t="shared" si="12"/>
        <v>0</v>
      </c>
      <c r="H312" s="454">
        <f t="shared" si="12"/>
        <v>0</v>
      </c>
      <c r="I312" s="454">
        <f t="shared" si="12"/>
        <v>0</v>
      </c>
      <c r="J312" s="454">
        <f t="shared" si="12"/>
        <v>0</v>
      </c>
      <c r="K312" s="454">
        <f t="shared" si="12"/>
        <v>0</v>
      </c>
      <c r="L312" s="454">
        <f t="shared" si="12"/>
        <v>0</v>
      </c>
      <c r="M312" s="454">
        <f t="shared" si="12"/>
        <v>0</v>
      </c>
      <c r="N312" s="454">
        <f t="shared" si="12"/>
        <v>0</v>
      </c>
      <c r="O312" s="454">
        <f t="shared" si="12"/>
        <v>0</v>
      </c>
      <c r="P312" s="454">
        <f t="shared" si="12"/>
        <v>0</v>
      </c>
      <c r="Q312" s="454">
        <f t="shared" si="12"/>
        <v>0</v>
      </c>
      <c r="R312" s="454">
        <f t="shared" si="12"/>
        <v>0</v>
      </c>
      <c r="S312" s="454">
        <f t="shared" si="12"/>
        <v>0</v>
      </c>
      <c r="T312" s="454">
        <f t="shared" si="12"/>
        <v>0</v>
      </c>
      <c r="U312" s="454">
        <f t="shared" si="12"/>
        <v>0</v>
      </c>
      <c r="V312" s="454">
        <f t="shared" si="12"/>
        <v>0</v>
      </c>
      <c r="W312" s="454">
        <f t="shared" si="12"/>
        <v>0</v>
      </c>
      <c r="X312" s="454">
        <f t="shared" si="12"/>
        <v>0</v>
      </c>
      <c r="Y312" s="454">
        <f t="shared" si="12"/>
        <v>0</v>
      </c>
      <c r="Z312" s="454">
        <f t="shared" si="12"/>
        <v>0</v>
      </c>
      <c r="AA312" s="454">
        <f t="shared" si="12"/>
        <v>0</v>
      </c>
      <c r="AB312" s="454">
        <f t="shared" si="12"/>
        <v>0</v>
      </c>
      <c r="AC312" s="462"/>
      <c r="AE312" s="1837" t="s">
        <v>723</v>
      </c>
      <c r="AF312" s="1838"/>
      <c r="AG312" s="432" t="s">
        <v>724</v>
      </c>
      <c r="AH312" s="159" t="s">
        <v>600</v>
      </c>
    </row>
    <row r="313" spans="1:34" ht="20.100000000000001" customHeight="1" thickBot="1">
      <c r="A313" s="1839" t="s">
        <v>599</v>
      </c>
      <c r="B313" s="1840"/>
      <c r="C313" s="1841"/>
      <c r="D313" s="143"/>
      <c r="E313" s="455">
        <f>COUNTA(E275:E304)</f>
        <v>0</v>
      </c>
      <c r="F313" s="455">
        <f>COUNTA(F275:F304)</f>
        <v>0</v>
      </c>
      <c r="G313" s="455">
        <f t="shared" ref="G313:AA313" si="13">COUNTA(G275:G304)</f>
        <v>0</v>
      </c>
      <c r="H313" s="455">
        <f t="shared" si="13"/>
        <v>0</v>
      </c>
      <c r="I313" s="455">
        <f t="shared" si="13"/>
        <v>0</v>
      </c>
      <c r="J313" s="455">
        <f t="shared" si="13"/>
        <v>0</v>
      </c>
      <c r="K313" s="455">
        <f t="shared" si="13"/>
        <v>0</v>
      </c>
      <c r="L313" s="455">
        <f t="shared" si="13"/>
        <v>0</v>
      </c>
      <c r="M313" s="455">
        <f t="shared" si="13"/>
        <v>0</v>
      </c>
      <c r="N313" s="455">
        <f t="shared" si="13"/>
        <v>0</v>
      </c>
      <c r="O313" s="455">
        <f t="shared" si="13"/>
        <v>0</v>
      </c>
      <c r="P313" s="455">
        <f t="shared" si="13"/>
        <v>0</v>
      </c>
      <c r="Q313" s="455">
        <f t="shared" si="13"/>
        <v>0</v>
      </c>
      <c r="R313" s="455">
        <f t="shared" si="13"/>
        <v>0</v>
      </c>
      <c r="S313" s="455">
        <f t="shared" si="13"/>
        <v>0</v>
      </c>
      <c r="T313" s="455">
        <f t="shared" si="13"/>
        <v>0</v>
      </c>
      <c r="U313" s="455">
        <f t="shared" si="13"/>
        <v>0</v>
      </c>
      <c r="V313" s="455">
        <f t="shared" si="13"/>
        <v>0</v>
      </c>
      <c r="W313" s="455">
        <f t="shared" si="13"/>
        <v>0</v>
      </c>
      <c r="X313" s="455">
        <f t="shared" si="13"/>
        <v>0</v>
      </c>
      <c r="Y313" s="455">
        <f t="shared" si="13"/>
        <v>0</v>
      </c>
      <c r="Z313" s="455">
        <f t="shared" si="13"/>
        <v>0</v>
      </c>
      <c r="AA313" s="455">
        <f t="shared" si="13"/>
        <v>0</v>
      </c>
      <c r="AB313" s="455">
        <f>COUNTA(AB275:AB304)</f>
        <v>0</v>
      </c>
      <c r="AC313" s="463"/>
      <c r="AE313" s="160">
        <v>3</v>
      </c>
      <c r="AF313" s="155">
        <f>COUNTIF(D275:D304,3)</f>
        <v>0</v>
      </c>
      <c r="AG313" s="155">
        <f>様式04‐2_開園日・開園時間・定員区分!$F$23</f>
        <v>0</v>
      </c>
      <c r="AH313" s="161">
        <f>IF(AF313&gt;=AG313,0,1)</f>
        <v>0</v>
      </c>
    </row>
    <row r="314" spans="1:34" ht="20.100000000000001" customHeight="1" thickBot="1">
      <c r="A314" s="1842" t="s">
        <v>600</v>
      </c>
      <c r="B314" s="1843"/>
      <c r="C314" s="1843"/>
      <c r="D314" s="157"/>
      <c r="E314" s="456" t="str">
        <f t="shared" ref="E314:AB314" si="14">IF(E312&lt;=E313,"○","×")</f>
        <v>○</v>
      </c>
      <c r="F314" s="456" t="str">
        <f t="shared" si="14"/>
        <v>○</v>
      </c>
      <c r="G314" s="456" t="str">
        <f t="shared" si="14"/>
        <v>○</v>
      </c>
      <c r="H314" s="456" t="str">
        <f t="shared" si="14"/>
        <v>○</v>
      </c>
      <c r="I314" s="456" t="str">
        <f t="shared" si="14"/>
        <v>○</v>
      </c>
      <c r="J314" s="456" t="str">
        <f t="shared" si="14"/>
        <v>○</v>
      </c>
      <c r="K314" s="456" t="str">
        <f t="shared" si="14"/>
        <v>○</v>
      </c>
      <c r="L314" s="456" t="str">
        <f t="shared" si="14"/>
        <v>○</v>
      </c>
      <c r="M314" s="456" t="str">
        <f t="shared" si="14"/>
        <v>○</v>
      </c>
      <c r="N314" s="456" t="str">
        <f t="shared" si="14"/>
        <v>○</v>
      </c>
      <c r="O314" s="456" t="str">
        <f t="shared" si="14"/>
        <v>○</v>
      </c>
      <c r="P314" s="456" t="str">
        <f t="shared" si="14"/>
        <v>○</v>
      </c>
      <c r="Q314" s="456" t="str">
        <f t="shared" si="14"/>
        <v>○</v>
      </c>
      <c r="R314" s="456" t="str">
        <f t="shared" si="14"/>
        <v>○</v>
      </c>
      <c r="S314" s="456" t="str">
        <f t="shared" si="14"/>
        <v>○</v>
      </c>
      <c r="T314" s="456" t="str">
        <f t="shared" si="14"/>
        <v>○</v>
      </c>
      <c r="U314" s="456" t="str">
        <f t="shared" si="14"/>
        <v>○</v>
      </c>
      <c r="V314" s="456" t="str">
        <f t="shared" si="14"/>
        <v>○</v>
      </c>
      <c r="W314" s="456" t="str">
        <f t="shared" si="14"/>
        <v>○</v>
      </c>
      <c r="X314" s="456" t="str">
        <f t="shared" si="14"/>
        <v>○</v>
      </c>
      <c r="Y314" s="456" t="str">
        <f t="shared" si="14"/>
        <v>○</v>
      </c>
      <c r="Z314" s="456" t="str">
        <f t="shared" si="14"/>
        <v>○</v>
      </c>
      <c r="AA314" s="456" t="str">
        <f t="shared" si="14"/>
        <v>○</v>
      </c>
      <c r="AB314" s="456" t="str">
        <f t="shared" si="14"/>
        <v>○</v>
      </c>
      <c r="AC314" s="464"/>
      <c r="AE314" s="160">
        <v>4</v>
      </c>
      <c r="AF314" s="155">
        <f>COUNTIF(D275:D304,4)</f>
        <v>0</v>
      </c>
      <c r="AG314" s="155">
        <f>様式04‐2_開園日・開園時間・定員区分!$G$23</f>
        <v>0</v>
      </c>
      <c r="AH314" s="161">
        <f>IF(AF314&gt;=AG314,0,1)</f>
        <v>0</v>
      </c>
    </row>
    <row r="315" spans="1:34" ht="20.100000000000001" customHeight="1" thickBot="1">
      <c r="A315" s="1844"/>
      <c r="B315" s="1845"/>
      <c r="C315" s="1845"/>
      <c r="D315" s="1846" t="str">
        <f>IF(SUM(AH313:AH315)&gt;0,"学級担任の配置を確認してください","")</f>
        <v/>
      </c>
      <c r="E315" s="1847"/>
      <c r="F315" s="1847"/>
      <c r="G315" s="1847"/>
      <c r="H315" s="1847"/>
      <c r="I315" s="1847"/>
      <c r="J315" s="1847"/>
      <c r="K315" s="1847"/>
      <c r="L315" s="1847"/>
      <c r="M315" s="1847"/>
      <c r="N315" s="1847"/>
      <c r="O315" s="1847"/>
      <c r="P315" s="1847"/>
      <c r="Q315" s="1847"/>
      <c r="R315" s="1847"/>
      <c r="S315" s="1847"/>
      <c r="T315" s="1847"/>
      <c r="U315" s="1847"/>
      <c r="V315" s="1847"/>
      <c r="W315" s="1847"/>
      <c r="X315" s="1847"/>
      <c r="Y315" s="1847"/>
      <c r="Z315" s="1847"/>
      <c r="AA315" s="1847"/>
      <c r="AB315" s="1847"/>
      <c r="AC315" s="1848"/>
      <c r="AE315" s="162">
        <v>5</v>
      </c>
      <c r="AF315" s="163">
        <f>COUNTIF(D275:D304,5)</f>
        <v>0</v>
      </c>
      <c r="AG315" s="163">
        <f>様式04‐2_開園日・開園時間・定員区分!$H$23</f>
        <v>0</v>
      </c>
      <c r="AH315" s="164">
        <f>IF(AF315&gt;=AG315,0,1)</f>
        <v>0</v>
      </c>
    </row>
    <row r="316" spans="1:34" ht="14.25" customHeight="1" thickBot="1"/>
    <row r="317" spans="1:34" ht="20.100000000000001" customHeight="1" thickBot="1">
      <c r="A317" s="1824" t="s">
        <v>727</v>
      </c>
      <c r="B317" s="1825"/>
      <c r="C317" s="1825"/>
      <c r="D317" s="1825"/>
      <c r="E317" s="1825"/>
      <c r="F317" s="1825"/>
      <c r="G317" s="1825"/>
      <c r="H317" s="1825"/>
      <c r="I317" s="1825"/>
      <c r="J317" s="1825"/>
      <c r="K317" s="1825"/>
      <c r="L317" s="1825"/>
      <c r="M317" s="1825"/>
      <c r="N317" s="1825"/>
      <c r="O317" s="1825"/>
      <c r="P317" s="1825"/>
      <c r="Q317" s="1825"/>
      <c r="R317" s="1825"/>
      <c r="S317" s="1825"/>
      <c r="T317" s="1825"/>
      <c r="U317" s="1825"/>
      <c r="V317" s="1825"/>
      <c r="W317" s="1825"/>
      <c r="X317" s="1825"/>
      <c r="Y317" s="1825"/>
      <c r="Z317" s="1825"/>
      <c r="AA317" s="1825"/>
      <c r="AB317" s="1825"/>
      <c r="AC317" s="1826"/>
    </row>
    <row r="318" spans="1:34" ht="20.100000000000001" customHeight="1">
      <c r="A318" s="1827"/>
      <c r="B318" s="1828"/>
      <c r="C318" s="515"/>
      <c r="D318" s="494"/>
      <c r="E318" s="516"/>
      <c r="F318" s="517"/>
      <c r="G318" s="517"/>
      <c r="H318" s="517"/>
      <c r="I318" s="517"/>
      <c r="J318" s="517"/>
      <c r="K318" s="517"/>
      <c r="L318" s="517"/>
      <c r="M318" s="517"/>
      <c r="N318" s="517"/>
      <c r="O318" s="517"/>
      <c r="P318" s="517"/>
      <c r="Q318" s="517"/>
      <c r="R318" s="517"/>
      <c r="S318" s="517"/>
      <c r="T318" s="517"/>
      <c r="U318" s="517"/>
      <c r="V318" s="517"/>
      <c r="W318" s="517"/>
      <c r="X318" s="517"/>
      <c r="Y318" s="517"/>
      <c r="Z318" s="517"/>
      <c r="AA318" s="517"/>
      <c r="AB318" s="517"/>
      <c r="AC318" s="518"/>
    </row>
    <row r="319" spans="1:34" ht="20.100000000000001" customHeight="1">
      <c r="A319" s="1822"/>
      <c r="B319" s="1823"/>
      <c r="C319" s="519"/>
      <c r="D319" s="498"/>
      <c r="E319" s="520"/>
      <c r="F319" s="521"/>
      <c r="G319" s="521"/>
      <c r="H319" s="521"/>
      <c r="I319" s="521"/>
      <c r="J319" s="521"/>
      <c r="K319" s="521"/>
      <c r="L319" s="521"/>
      <c r="M319" s="521"/>
      <c r="N319" s="521"/>
      <c r="O319" s="521"/>
      <c r="P319" s="521"/>
      <c r="Q319" s="521"/>
      <c r="R319" s="521"/>
      <c r="S319" s="521"/>
      <c r="T319" s="521"/>
      <c r="U319" s="521"/>
      <c r="V319" s="521"/>
      <c r="W319" s="521"/>
      <c r="X319" s="521"/>
      <c r="Y319" s="521"/>
      <c r="Z319" s="521"/>
      <c r="AA319" s="521"/>
      <c r="AB319" s="521"/>
      <c r="AC319" s="522"/>
    </row>
    <row r="320" spans="1:34" ht="20.100000000000001" customHeight="1">
      <c r="A320" s="1822"/>
      <c r="B320" s="1823"/>
      <c r="C320" s="519"/>
      <c r="D320" s="498"/>
      <c r="E320" s="520"/>
      <c r="F320" s="521"/>
      <c r="G320" s="521"/>
      <c r="H320" s="521"/>
      <c r="I320" s="521"/>
      <c r="J320" s="521"/>
      <c r="K320" s="521"/>
      <c r="L320" s="521"/>
      <c r="M320" s="521"/>
      <c r="N320" s="521"/>
      <c r="O320" s="521"/>
      <c r="P320" s="521"/>
      <c r="Q320" s="521"/>
      <c r="R320" s="521"/>
      <c r="S320" s="521"/>
      <c r="T320" s="521"/>
      <c r="U320" s="521"/>
      <c r="V320" s="521"/>
      <c r="W320" s="521"/>
      <c r="X320" s="521"/>
      <c r="Y320" s="521"/>
      <c r="Z320" s="521"/>
      <c r="AA320" s="521"/>
      <c r="AB320" s="521"/>
      <c r="AC320" s="522"/>
    </row>
    <row r="321" spans="1:29" ht="20.100000000000001" customHeight="1">
      <c r="A321" s="1822"/>
      <c r="B321" s="1823"/>
      <c r="C321" s="519"/>
      <c r="D321" s="498"/>
      <c r="E321" s="520"/>
      <c r="F321" s="521"/>
      <c r="G321" s="521"/>
      <c r="H321" s="521"/>
      <c r="I321" s="521"/>
      <c r="J321" s="521"/>
      <c r="K321" s="521"/>
      <c r="L321" s="521"/>
      <c r="M321" s="521"/>
      <c r="N321" s="521"/>
      <c r="O321" s="521"/>
      <c r="P321" s="521"/>
      <c r="Q321" s="521"/>
      <c r="R321" s="521"/>
      <c r="S321" s="521"/>
      <c r="T321" s="521"/>
      <c r="U321" s="521"/>
      <c r="V321" s="521"/>
      <c r="W321" s="521"/>
      <c r="X321" s="521"/>
      <c r="Y321" s="521"/>
      <c r="Z321" s="521"/>
      <c r="AA321" s="521"/>
      <c r="AB321" s="521"/>
      <c r="AC321" s="522"/>
    </row>
    <row r="322" spans="1:29" ht="20.100000000000001" customHeight="1">
      <c r="A322" s="1822"/>
      <c r="B322" s="1823"/>
      <c r="C322" s="519"/>
      <c r="D322" s="498"/>
      <c r="E322" s="520"/>
      <c r="F322" s="521"/>
      <c r="G322" s="521"/>
      <c r="H322" s="521"/>
      <c r="I322" s="521"/>
      <c r="J322" s="521"/>
      <c r="K322" s="521"/>
      <c r="L322" s="521"/>
      <c r="M322" s="521"/>
      <c r="N322" s="521"/>
      <c r="O322" s="521"/>
      <c r="P322" s="521"/>
      <c r="Q322" s="521"/>
      <c r="R322" s="521"/>
      <c r="S322" s="521"/>
      <c r="T322" s="521"/>
      <c r="U322" s="521"/>
      <c r="V322" s="521"/>
      <c r="W322" s="521"/>
      <c r="X322" s="521"/>
      <c r="Y322" s="521"/>
      <c r="Z322" s="521"/>
      <c r="AA322" s="521"/>
      <c r="AB322" s="521"/>
      <c r="AC322" s="522"/>
    </row>
    <row r="323" spans="1:29" ht="20.100000000000001" customHeight="1">
      <c r="A323" s="1822"/>
      <c r="B323" s="1823"/>
      <c r="C323" s="519"/>
      <c r="D323" s="498"/>
      <c r="E323" s="520"/>
      <c r="F323" s="521"/>
      <c r="G323" s="521"/>
      <c r="H323" s="521"/>
      <c r="I323" s="521"/>
      <c r="J323" s="521"/>
      <c r="K323" s="521"/>
      <c r="L323" s="521"/>
      <c r="M323" s="521"/>
      <c r="N323" s="521"/>
      <c r="O323" s="521"/>
      <c r="P323" s="521"/>
      <c r="Q323" s="521"/>
      <c r="R323" s="521"/>
      <c r="S323" s="521"/>
      <c r="T323" s="521"/>
      <c r="U323" s="521"/>
      <c r="V323" s="521"/>
      <c r="W323" s="521"/>
      <c r="X323" s="521"/>
      <c r="Y323" s="521"/>
      <c r="Z323" s="521"/>
      <c r="AA323" s="521"/>
      <c r="AB323" s="521"/>
      <c r="AC323" s="522"/>
    </row>
    <row r="324" spans="1:29" ht="20.100000000000001" customHeight="1">
      <c r="A324" s="1822"/>
      <c r="B324" s="1823"/>
      <c r="C324" s="519"/>
      <c r="D324" s="498"/>
      <c r="E324" s="520"/>
      <c r="F324" s="521"/>
      <c r="G324" s="521"/>
      <c r="H324" s="521"/>
      <c r="I324" s="521"/>
      <c r="J324" s="521"/>
      <c r="K324" s="521"/>
      <c r="L324" s="521"/>
      <c r="M324" s="521"/>
      <c r="N324" s="521"/>
      <c r="O324" s="521"/>
      <c r="P324" s="521"/>
      <c r="Q324" s="521"/>
      <c r="R324" s="521"/>
      <c r="S324" s="521"/>
      <c r="T324" s="521"/>
      <c r="U324" s="521"/>
      <c r="V324" s="521"/>
      <c r="W324" s="521"/>
      <c r="X324" s="521"/>
      <c r="Y324" s="521"/>
      <c r="Z324" s="521"/>
      <c r="AA324" s="521"/>
      <c r="AB324" s="521"/>
      <c r="AC324" s="522"/>
    </row>
    <row r="325" spans="1:29" ht="20.100000000000001" customHeight="1">
      <c r="A325" s="1822"/>
      <c r="B325" s="1823"/>
      <c r="C325" s="519"/>
      <c r="D325" s="498"/>
      <c r="E325" s="520"/>
      <c r="F325" s="521"/>
      <c r="G325" s="521"/>
      <c r="H325" s="521"/>
      <c r="I325" s="521"/>
      <c r="J325" s="521"/>
      <c r="K325" s="521"/>
      <c r="L325" s="521"/>
      <c r="M325" s="521"/>
      <c r="N325" s="521"/>
      <c r="O325" s="521"/>
      <c r="P325" s="521"/>
      <c r="Q325" s="521"/>
      <c r="R325" s="521"/>
      <c r="S325" s="521"/>
      <c r="T325" s="521"/>
      <c r="U325" s="521"/>
      <c r="V325" s="521"/>
      <c r="W325" s="521"/>
      <c r="X325" s="521"/>
      <c r="Y325" s="521"/>
      <c r="Z325" s="521"/>
      <c r="AA325" s="521"/>
      <c r="AB325" s="521"/>
      <c r="AC325" s="522"/>
    </row>
    <row r="326" spans="1:29" ht="20.100000000000001" customHeight="1">
      <c r="A326" s="1822"/>
      <c r="B326" s="1823"/>
      <c r="C326" s="519"/>
      <c r="D326" s="498"/>
      <c r="E326" s="520"/>
      <c r="F326" s="521"/>
      <c r="G326" s="521"/>
      <c r="H326" s="521"/>
      <c r="I326" s="521"/>
      <c r="J326" s="521"/>
      <c r="K326" s="521"/>
      <c r="L326" s="521"/>
      <c r="M326" s="521"/>
      <c r="N326" s="521"/>
      <c r="O326" s="521"/>
      <c r="P326" s="521"/>
      <c r="Q326" s="521"/>
      <c r="R326" s="521"/>
      <c r="S326" s="521"/>
      <c r="T326" s="521"/>
      <c r="U326" s="521"/>
      <c r="V326" s="521"/>
      <c r="W326" s="521"/>
      <c r="X326" s="521"/>
      <c r="Y326" s="521"/>
      <c r="Z326" s="521"/>
      <c r="AA326" s="521"/>
      <c r="AB326" s="521"/>
      <c r="AC326" s="522"/>
    </row>
    <row r="327" spans="1:29" ht="20.100000000000001" customHeight="1">
      <c r="A327" s="1822"/>
      <c r="B327" s="1823"/>
      <c r="C327" s="519"/>
      <c r="D327" s="498"/>
      <c r="E327" s="520"/>
      <c r="F327" s="521"/>
      <c r="G327" s="521"/>
      <c r="H327" s="521"/>
      <c r="I327" s="521"/>
      <c r="J327" s="521"/>
      <c r="K327" s="521"/>
      <c r="L327" s="521"/>
      <c r="M327" s="521"/>
      <c r="N327" s="521"/>
      <c r="O327" s="521"/>
      <c r="P327" s="521"/>
      <c r="Q327" s="521"/>
      <c r="R327" s="521"/>
      <c r="S327" s="521"/>
      <c r="T327" s="521"/>
      <c r="U327" s="521"/>
      <c r="V327" s="521"/>
      <c r="W327" s="521"/>
      <c r="X327" s="521"/>
      <c r="Y327" s="521"/>
      <c r="Z327" s="521"/>
      <c r="AA327" s="521"/>
      <c r="AB327" s="521"/>
      <c r="AC327" s="522"/>
    </row>
    <row r="328" spans="1:29" ht="20.100000000000001" customHeight="1">
      <c r="A328" s="1822"/>
      <c r="B328" s="1823"/>
      <c r="C328" s="519"/>
      <c r="D328" s="498"/>
      <c r="E328" s="520"/>
      <c r="F328" s="521"/>
      <c r="G328" s="521"/>
      <c r="H328" s="521"/>
      <c r="I328" s="521"/>
      <c r="J328" s="521"/>
      <c r="K328" s="521"/>
      <c r="L328" s="521"/>
      <c r="M328" s="521"/>
      <c r="N328" s="521"/>
      <c r="O328" s="521"/>
      <c r="P328" s="521"/>
      <c r="Q328" s="521"/>
      <c r="R328" s="521"/>
      <c r="S328" s="521"/>
      <c r="T328" s="521"/>
      <c r="U328" s="521"/>
      <c r="V328" s="521"/>
      <c r="W328" s="521"/>
      <c r="X328" s="521"/>
      <c r="Y328" s="521"/>
      <c r="Z328" s="521"/>
      <c r="AA328" s="521"/>
      <c r="AB328" s="521"/>
      <c r="AC328" s="522"/>
    </row>
    <row r="329" spans="1:29" ht="20.100000000000001" customHeight="1" thickBot="1">
      <c r="A329" s="1820"/>
      <c r="B329" s="1821"/>
      <c r="C329" s="523"/>
      <c r="D329" s="502"/>
      <c r="E329" s="524"/>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6"/>
    </row>
    <row r="331" spans="1:29" ht="35.25" customHeight="1"/>
    <row r="332" spans="1:29" ht="11.25" customHeight="1">
      <c r="A332" s="1849" t="s">
        <v>1031</v>
      </c>
      <c r="B332" s="1849"/>
      <c r="C332" s="1849"/>
      <c r="D332" s="1849"/>
      <c r="E332" s="1849"/>
      <c r="F332" s="1849"/>
      <c r="G332" s="1849"/>
      <c r="H332" s="1849"/>
      <c r="I332" s="1849"/>
      <c r="J332" s="1849"/>
      <c r="K332" s="1849"/>
      <c r="L332" s="1849"/>
      <c r="M332" s="1849"/>
      <c r="N332" s="1849"/>
      <c r="O332" s="1849"/>
      <c r="P332" s="1849"/>
      <c r="Q332" s="1849"/>
      <c r="R332" s="1849"/>
      <c r="S332" s="1849"/>
      <c r="T332" s="1849"/>
      <c r="U332" s="1849"/>
      <c r="V332" s="1849"/>
      <c r="W332" s="1849"/>
      <c r="X332" s="1849"/>
      <c r="Y332" s="1849"/>
      <c r="Z332" s="1849"/>
      <c r="AA332" s="1849"/>
      <c r="AB332" s="1849"/>
      <c r="AC332" s="1849"/>
    </row>
    <row r="333" spans="1:29" ht="11.25" customHeight="1">
      <c r="A333" s="1849"/>
      <c r="B333" s="1849"/>
      <c r="C333" s="1849"/>
      <c r="D333" s="1849"/>
      <c r="E333" s="1849"/>
      <c r="F333" s="1849"/>
      <c r="G333" s="1849"/>
      <c r="H333" s="1849"/>
      <c r="I333" s="1849"/>
      <c r="J333" s="1849"/>
      <c r="K333" s="1849"/>
      <c r="L333" s="1849"/>
      <c r="M333" s="1849"/>
      <c r="N333" s="1849"/>
      <c r="O333" s="1849"/>
      <c r="P333" s="1849"/>
      <c r="Q333" s="1849"/>
      <c r="R333" s="1849"/>
      <c r="S333" s="1849"/>
      <c r="T333" s="1849"/>
      <c r="U333" s="1849"/>
      <c r="V333" s="1849"/>
      <c r="W333" s="1849"/>
      <c r="X333" s="1849"/>
      <c r="Y333" s="1849"/>
      <c r="Z333" s="1849"/>
      <c r="AA333" s="1849"/>
      <c r="AB333" s="1849"/>
      <c r="AC333" s="1849"/>
    </row>
    <row r="334" spans="1:29" ht="7.5" customHeight="1" thickBot="1">
      <c r="A334" s="80"/>
      <c r="B334" s="80"/>
      <c r="C334" s="80"/>
      <c r="D334" s="80"/>
      <c r="E334" s="80"/>
      <c r="F334" s="80"/>
      <c r="G334" s="80"/>
      <c r="H334" s="80"/>
      <c r="I334" s="80"/>
      <c r="J334" s="80"/>
      <c r="K334" s="80"/>
      <c r="L334" s="80"/>
      <c r="M334" s="80"/>
      <c r="N334" s="80"/>
      <c r="O334" s="80"/>
      <c r="P334" s="80"/>
    </row>
    <row r="335" spans="1:29" ht="20.100000000000001" customHeight="1">
      <c r="A335" s="1850" t="s">
        <v>48</v>
      </c>
      <c r="B335" s="81"/>
      <c r="C335" s="81"/>
      <c r="D335" s="81"/>
      <c r="E335" s="1852" t="s">
        <v>588</v>
      </c>
      <c r="F335" s="1852"/>
      <c r="G335" s="1852"/>
      <c r="H335" s="1852"/>
      <c r="I335" s="1852"/>
      <c r="J335" s="1852"/>
      <c r="K335" s="1852"/>
      <c r="L335" s="1852"/>
      <c r="M335" s="1852"/>
      <c r="N335" s="1852"/>
      <c r="O335" s="1852"/>
      <c r="P335" s="1852"/>
      <c r="Q335" s="1852"/>
      <c r="R335" s="1852"/>
      <c r="S335" s="1852"/>
      <c r="T335" s="1852"/>
      <c r="U335" s="1852"/>
      <c r="V335" s="1852"/>
      <c r="W335" s="1852"/>
      <c r="X335" s="1852"/>
      <c r="Y335" s="1852"/>
      <c r="Z335" s="1852"/>
      <c r="AA335" s="1852"/>
      <c r="AB335" s="1852"/>
      <c r="AC335" s="1853"/>
    </row>
    <row r="336" spans="1:29" ht="20.100000000000001" customHeight="1" thickBot="1">
      <c r="A336" s="1851"/>
      <c r="B336" s="82" t="s">
        <v>589</v>
      </c>
      <c r="C336" s="83" t="s">
        <v>590</v>
      </c>
      <c r="D336" s="83" t="s">
        <v>722</v>
      </c>
      <c r="E336" s="84">
        <v>0.29166666666666669</v>
      </c>
      <c r="F336" s="84">
        <v>0.3125</v>
      </c>
      <c r="G336" s="85">
        <v>0.33333333333333331</v>
      </c>
      <c r="H336" s="85">
        <v>0.35416666666666669</v>
      </c>
      <c r="I336" s="85">
        <v>0.375</v>
      </c>
      <c r="J336" s="85">
        <v>0.39583333333333331</v>
      </c>
      <c r="K336" s="85">
        <v>0.41666666666666669</v>
      </c>
      <c r="L336" s="85">
        <v>0.4375</v>
      </c>
      <c r="M336" s="85">
        <v>0.45833333333333331</v>
      </c>
      <c r="N336" s="85">
        <v>0.47916666666666669</v>
      </c>
      <c r="O336" s="85">
        <v>0.5</v>
      </c>
      <c r="P336" s="85">
        <v>0.52083333333333337</v>
      </c>
      <c r="Q336" s="85">
        <v>0.54166666666666663</v>
      </c>
      <c r="R336" s="85">
        <v>0.5625</v>
      </c>
      <c r="S336" s="85">
        <v>0.58333333333333337</v>
      </c>
      <c r="T336" s="85">
        <v>0.60416666666666663</v>
      </c>
      <c r="U336" s="85">
        <v>0.625</v>
      </c>
      <c r="V336" s="85">
        <v>0.64583333333333337</v>
      </c>
      <c r="W336" s="85">
        <v>0.66666666666666663</v>
      </c>
      <c r="X336" s="85">
        <v>0.6875</v>
      </c>
      <c r="Y336" s="85">
        <v>0.70833333333333337</v>
      </c>
      <c r="Z336" s="85">
        <v>0.72916666666666663</v>
      </c>
      <c r="AA336" s="85">
        <v>0.75</v>
      </c>
      <c r="AB336" s="85">
        <v>0.77083333333333337</v>
      </c>
      <c r="AC336" s="116">
        <v>0.79166666666666663</v>
      </c>
    </row>
    <row r="337" spans="1:34" ht="20.100000000000001" customHeight="1" thickBot="1">
      <c r="A337" s="1829" t="s">
        <v>729</v>
      </c>
      <c r="B337" s="1830"/>
      <c r="C337" s="86" t="s">
        <v>683</v>
      </c>
      <c r="D337" s="474"/>
      <c r="E337" s="475"/>
      <c r="F337" s="476"/>
      <c r="G337" s="476"/>
      <c r="H337" s="476"/>
      <c r="I337" s="476"/>
      <c r="J337" s="476"/>
      <c r="K337" s="476"/>
      <c r="L337" s="476"/>
      <c r="M337" s="476"/>
      <c r="N337" s="476"/>
      <c r="O337" s="476"/>
      <c r="P337" s="476"/>
      <c r="Q337" s="476"/>
      <c r="R337" s="476"/>
      <c r="S337" s="476"/>
      <c r="T337" s="476"/>
      <c r="U337" s="476"/>
      <c r="V337" s="476"/>
      <c r="W337" s="476"/>
      <c r="X337" s="476"/>
      <c r="Y337" s="476"/>
      <c r="Z337" s="476"/>
      <c r="AA337" s="527"/>
      <c r="AB337" s="527"/>
      <c r="AC337" s="477"/>
      <c r="AE337" s="155"/>
    </row>
    <row r="338" spans="1:34" ht="20.100000000000001" customHeight="1" thickBot="1">
      <c r="A338" s="1829" t="s">
        <v>670</v>
      </c>
      <c r="B338" s="1830"/>
      <c r="C338" s="86" t="s">
        <v>683</v>
      </c>
      <c r="D338" s="474"/>
      <c r="E338" s="475"/>
      <c r="F338" s="476"/>
      <c r="G338" s="476"/>
      <c r="H338" s="476"/>
      <c r="I338" s="476"/>
      <c r="J338" s="476"/>
      <c r="K338" s="476"/>
      <c r="L338" s="476"/>
      <c r="M338" s="476"/>
      <c r="N338" s="476"/>
      <c r="O338" s="476"/>
      <c r="P338" s="476"/>
      <c r="Q338" s="476"/>
      <c r="R338" s="476"/>
      <c r="S338" s="476"/>
      <c r="T338" s="476"/>
      <c r="U338" s="476"/>
      <c r="V338" s="476"/>
      <c r="W338" s="476"/>
      <c r="X338" s="476"/>
      <c r="Y338" s="476"/>
      <c r="Z338" s="476"/>
      <c r="AA338" s="527"/>
      <c r="AB338" s="527"/>
      <c r="AC338" s="477"/>
      <c r="AE338" s="432"/>
      <c r="AF338" s="155"/>
      <c r="AG338" s="155"/>
      <c r="AH338" s="155"/>
    </row>
    <row r="339" spans="1:34" ht="20.100000000000001" customHeight="1" thickBot="1">
      <c r="A339" s="1829" t="s">
        <v>671</v>
      </c>
      <c r="B339" s="1830"/>
      <c r="C339" s="86" t="s">
        <v>683</v>
      </c>
      <c r="D339" s="474"/>
      <c r="E339" s="475"/>
      <c r="F339" s="476"/>
      <c r="G339" s="476"/>
      <c r="H339" s="476"/>
      <c r="I339" s="476"/>
      <c r="J339" s="476"/>
      <c r="K339" s="476"/>
      <c r="L339" s="476"/>
      <c r="M339" s="476"/>
      <c r="N339" s="476"/>
      <c r="O339" s="476"/>
      <c r="P339" s="476"/>
      <c r="Q339" s="476"/>
      <c r="R339" s="476"/>
      <c r="S339" s="476"/>
      <c r="T339" s="476"/>
      <c r="U339" s="476"/>
      <c r="V339" s="476"/>
      <c r="W339" s="476"/>
      <c r="X339" s="476"/>
      <c r="Y339" s="476"/>
      <c r="Z339" s="476"/>
      <c r="AA339" s="527"/>
      <c r="AB339" s="527"/>
      <c r="AC339" s="477"/>
      <c r="AE339" s="432" t="s">
        <v>722</v>
      </c>
      <c r="AF339" s="155"/>
      <c r="AG339" s="155"/>
      <c r="AH339" s="155"/>
    </row>
    <row r="340" spans="1:34" ht="20.100000000000001" customHeight="1" thickBot="1">
      <c r="A340" s="1829" t="s">
        <v>672</v>
      </c>
      <c r="B340" s="1830"/>
      <c r="C340" s="86" t="s">
        <v>683</v>
      </c>
      <c r="D340" s="474"/>
      <c r="E340" s="475"/>
      <c r="F340" s="476"/>
      <c r="G340" s="476"/>
      <c r="H340" s="476"/>
      <c r="I340" s="476"/>
      <c r="J340" s="476"/>
      <c r="K340" s="476"/>
      <c r="L340" s="476"/>
      <c r="M340" s="476"/>
      <c r="N340" s="476"/>
      <c r="O340" s="476"/>
      <c r="P340" s="476"/>
      <c r="Q340" s="476"/>
      <c r="R340" s="476"/>
      <c r="S340" s="476"/>
      <c r="T340" s="476"/>
      <c r="U340" s="476"/>
      <c r="V340" s="476"/>
      <c r="W340" s="476"/>
      <c r="X340" s="476"/>
      <c r="Y340" s="476"/>
      <c r="Z340" s="476"/>
      <c r="AA340" s="527"/>
      <c r="AB340" s="527"/>
      <c r="AC340" s="477"/>
      <c r="AE340" s="152"/>
      <c r="AF340" s="155"/>
      <c r="AG340" s="155"/>
      <c r="AH340" s="155"/>
    </row>
    <row r="341" spans="1:34" ht="20.100000000000001" customHeight="1">
      <c r="A341" s="509" t="str">
        <f>IF(様式06‐2_職員配置!$J$41&gt;0,"保育教諭A","")</f>
        <v/>
      </c>
      <c r="B341" s="506" t="s">
        <v>591</v>
      </c>
      <c r="C341" s="512" t="str">
        <f>IF(A341="","",IF(SUM(様式06‐2_職員配置!$J$34:$K$40)&gt;0,"常勤","非常勤"))</f>
        <v/>
      </c>
      <c r="D341" s="478"/>
      <c r="E341" s="479"/>
      <c r="F341" s="479"/>
      <c r="G341" s="479"/>
      <c r="H341" s="479"/>
      <c r="I341" s="479"/>
      <c r="J341" s="479"/>
      <c r="K341" s="479"/>
      <c r="L341" s="479"/>
      <c r="M341" s="479"/>
      <c r="N341" s="479"/>
      <c r="O341" s="479"/>
      <c r="P341" s="480"/>
      <c r="Q341" s="480"/>
      <c r="R341" s="480"/>
      <c r="S341" s="480"/>
      <c r="T341" s="480"/>
      <c r="U341" s="480"/>
      <c r="V341" s="480"/>
      <c r="W341" s="480"/>
      <c r="X341" s="480"/>
      <c r="Y341" s="480"/>
      <c r="Z341" s="480"/>
      <c r="AA341" s="528"/>
      <c r="AB341" s="528"/>
      <c r="AC341" s="481"/>
      <c r="AE341" s="153">
        <v>3</v>
      </c>
      <c r="AF341" s="155"/>
      <c r="AG341" s="155"/>
      <c r="AH341" s="155"/>
    </row>
    <row r="342" spans="1:34" ht="20.100000000000001" customHeight="1">
      <c r="A342" s="509" t="str">
        <f>IF(様式06‐2_職員配置!$J$41&gt;1,"保育教諭B","")</f>
        <v/>
      </c>
      <c r="B342" s="506" t="s">
        <v>591</v>
      </c>
      <c r="C342" s="512" t="str">
        <f>IF(A342="","",IF(SUM(様式06‐2_職員配置!$J$34:$K$40)&gt;1,"常勤","非常勤"))</f>
        <v/>
      </c>
      <c r="D342" s="482"/>
      <c r="E342" s="483"/>
      <c r="F342" s="483"/>
      <c r="G342" s="484"/>
      <c r="H342" s="484"/>
      <c r="I342" s="484"/>
      <c r="J342" s="484"/>
      <c r="K342" s="484"/>
      <c r="L342" s="484"/>
      <c r="M342" s="484"/>
      <c r="N342" s="484"/>
      <c r="O342" s="484"/>
      <c r="P342" s="484"/>
      <c r="Q342" s="484"/>
      <c r="R342" s="484"/>
      <c r="S342" s="484"/>
      <c r="T342" s="484"/>
      <c r="U342" s="484"/>
      <c r="V342" s="484"/>
      <c r="W342" s="484"/>
      <c r="X342" s="484"/>
      <c r="Y342" s="484"/>
      <c r="Z342" s="484"/>
      <c r="AA342" s="529"/>
      <c r="AB342" s="529"/>
      <c r="AC342" s="485"/>
      <c r="AE342" s="153">
        <v>4</v>
      </c>
      <c r="AF342" s="155"/>
      <c r="AG342" s="155"/>
      <c r="AH342" s="155"/>
    </row>
    <row r="343" spans="1:34" ht="20.100000000000001" customHeight="1">
      <c r="A343" s="509" t="str">
        <f>IF(様式06‐2_職員配置!$J$41&gt;2,"保育教諭C","")</f>
        <v/>
      </c>
      <c r="B343" s="506" t="s">
        <v>591</v>
      </c>
      <c r="C343" s="512" t="str">
        <f>IF(A343="","",IF(SUM(様式06‐2_職員配置!$J$34:$K$40)&gt;2,"常勤","非常勤"))</f>
        <v/>
      </c>
      <c r="D343" s="482"/>
      <c r="E343" s="483"/>
      <c r="F343" s="483"/>
      <c r="G343" s="484"/>
      <c r="H343" s="484"/>
      <c r="I343" s="484"/>
      <c r="J343" s="484"/>
      <c r="K343" s="484"/>
      <c r="L343" s="484"/>
      <c r="M343" s="484"/>
      <c r="N343" s="484"/>
      <c r="O343" s="484"/>
      <c r="P343" s="484"/>
      <c r="Q343" s="484"/>
      <c r="R343" s="484"/>
      <c r="S343" s="484"/>
      <c r="T343" s="484"/>
      <c r="U343" s="484"/>
      <c r="V343" s="484"/>
      <c r="W343" s="484"/>
      <c r="X343" s="484"/>
      <c r="Y343" s="484"/>
      <c r="Z343" s="484"/>
      <c r="AA343" s="529"/>
      <c r="AB343" s="529"/>
      <c r="AC343" s="485"/>
      <c r="AE343" s="154">
        <v>5</v>
      </c>
      <c r="AF343" s="155"/>
      <c r="AG343" s="155"/>
      <c r="AH343" s="155"/>
    </row>
    <row r="344" spans="1:34" ht="20.100000000000001" customHeight="1">
      <c r="A344" s="509" t="str">
        <f>IF(様式06‐2_職員配置!$J$41&gt;3,"保育教諭D","")</f>
        <v/>
      </c>
      <c r="B344" s="506" t="s">
        <v>591</v>
      </c>
      <c r="C344" s="512" t="str">
        <f>IF(A344="","",IF(SUM(様式06‐2_職員配置!$J$34:$K$40)&gt;3,"常勤","非常勤"))</f>
        <v/>
      </c>
      <c r="D344" s="482"/>
      <c r="E344" s="483"/>
      <c r="F344" s="483"/>
      <c r="G344" s="484"/>
      <c r="H344" s="484"/>
      <c r="I344" s="484"/>
      <c r="J344" s="484"/>
      <c r="K344" s="484"/>
      <c r="L344" s="484"/>
      <c r="M344" s="484"/>
      <c r="N344" s="484"/>
      <c r="O344" s="484"/>
      <c r="P344" s="484"/>
      <c r="Q344" s="484"/>
      <c r="R344" s="484"/>
      <c r="S344" s="484"/>
      <c r="T344" s="484"/>
      <c r="U344" s="484"/>
      <c r="V344" s="484"/>
      <c r="W344" s="484"/>
      <c r="X344" s="484"/>
      <c r="Y344" s="484"/>
      <c r="Z344" s="484"/>
      <c r="AA344" s="529"/>
      <c r="AB344" s="529"/>
      <c r="AC344" s="485"/>
      <c r="AE344" s="155"/>
      <c r="AF344" s="155"/>
      <c r="AG344" s="155"/>
      <c r="AH344" s="155"/>
    </row>
    <row r="345" spans="1:34" ht="20.100000000000001" customHeight="1">
      <c r="A345" s="509" t="str">
        <f>IF(様式06‐2_職員配置!$J$41&gt;4,"保育教諭E","")</f>
        <v/>
      </c>
      <c r="B345" s="506"/>
      <c r="C345" s="512" t="str">
        <f>IF(A345="","",IF(SUM(様式06‐2_職員配置!$J$34:$K$40)&gt;4,"常勤","非常勤"))</f>
        <v/>
      </c>
      <c r="D345" s="482"/>
      <c r="E345" s="483"/>
      <c r="F345" s="483"/>
      <c r="G345" s="484"/>
      <c r="H345" s="484"/>
      <c r="I345" s="484"/>
      <c r="J345" s="484"/>
      <c r="K345" s="484"/>
      <c r="L345" s="484"/>
      <c r="M345" s="484"/>
      <c r="N345" s="484"/>
      <c r="O345" s="484"/>
      <c r="P345" s="484"/>
      <c r="Q345" s="484"/>
      <c r="R345" s="484"/>
      <c r="S345" s="484"/>
      <c r="T345" s="484"/>
      <c r="U345" s="484"/>
      <c r="V345" s="484"/>
      <c r="W345" s="484"/>
      <c r="X345" s="484"/>
      <c r="Y345" s="484"/>
      <c r="Z345" s="484"/>
      <c r="AA345" s="529"/>
      <c r="AB345" s="529"/>
      <c r="AC345" s="485"/>
      <c r="AE345" s="155"/>
      <c r="AF345" s="155"/>
      <c r="AG345" s="155"/>
      <c r="AH345" s="155"/>
    </row>
    <row r="346" spans="1:34" ht="20.100000000000001" customHeight="1">
      <c r="A346" s="509" t="str">
        <f>IF(様式06‐2_職員配置!$J$41&gt;5,"保育教諭F","")</f>
        <v/>
      </c>
      <c r="B346" s="506"/>
      <c r="C346" s="512" t="str">
        <f>IF(A346="","",IF(SUM(様式06‐2_職員配置!$J$34:$K$40)&gt;5,"常勤","非常勤"))</f>
        <v/>
      </c>
      <c r="D346" s="482"/>
      <c r="E346" s="483"/>
      <c r="F346" s="483"/>
      <c r="G346" s="484"/>
      <c r="H346" s="484"/>
      <c r="I346" s="484"/>
      <c r="J346" s="484"/>
      <c r="K346" s="484"/>
      <c r="L346" s="484"/>
      <c r="M346" s="484"/>
      <c r="N346" s="484"/>
      <c r="O346" s="484"/>
      <c r="P346" s="484"/>
      <c r="Q346" s="484"/>
      <c r="R346" s="484"/>
      <c r="S346" s="484"/>
      <c r="T346" s="484"/>
      <c r="U346" s="484"/>
      <c r="V346" s="484"/>
      <c r="W346" s="484"/>
      <c r="X346" s="484"/>
      <c r="Y346" s="484"/>
      <c r="Z346" s="484"/>
      <c r="AA346" s="529"/>
      <c r="AB346" s="529"/>
      <c r="AC346" s="485"/>
      <c r="AE346" s="155"/>
      <c r="AF346" s="155"/>
      <c r="AG346" s="155"/>
      <c r="AH346" s="155"/>
    </row>
    <row r="347" spans="1:34" ht="20.100000000000001" customHeight="1">
      <c r="A347" s="509" t="str">
        <f>IF(様式06‐2_職員配置!$J$41&gt;6,"保育教諭G","")</f>
        <v/>
      </c>
      <c r="B347" s="506"/>
      <c r="C347" s="512" t="str">
        <f>IF(A347="","",IF(SUM(様式06‐2_職員配置!$J$34:$K$40)&gt;6,"常勤","非常勤"))</f>
        <v/>
      </c>
      <c r="D347" s="482"/>
      <c r="E347" s="483"/>
      <c r="F347" s="483"/>
      <c r="G347" s="484"/>
      <c r="H347" s="484"/>
      <c r="I347" s="484"/>
      <c r="J347" s="484"/>
      <c r="K347" s="484"/>
      <c r="L347" s="484"/>
      <c r="M347" s="484"/>
      <c r="N347" s="484"/>
      <c r="O347" s="484"/>
      <c r="P347" s="484"/>
      <c r="Q347" s="484"/>
      <c r="R347" s="484"/>
      <c r="S347" s="484"/>
      <c r="T347" s="484"/>
      <c r="U347" s="484"/>
      <c r="V347" s="484"/>
      <c r="W347" s="484"/>
      <c r="X347" s="484"/>
      <c r="Y347" s="484"/>
      <c r="Z347" s="484"/>
      <c r="AA347" s="529"/>
      <c r="AB347" s="529"/>
      <c r="AC347" s="485"/>
      <c r="AE347" s="155"/>
      <c r="AF347" s="155"/>
      <c r="AG347" s="155"/>
      <c r="AH347" s="155"/>
    </row>
    <row r="348" spans="1:34" ht="20.100000000000001" customHeight="1">
      <c r="A348" s="509" t="str">
        <f>IF(様式06‐2_職員配置!$J$41&gt;7,"保育教諭H","")</f>
        <v/>
      </c>
      <c r="B348" s="506"/>
      <c r="C348" s="512" t="str">
        <f>IF(A348="","",IF(SUM(様式06‐2_職員配置!$J$34:$K$40)&gt;7,"常勤","非常勤"))</f>
        <v/>
      </c>
      <c r="D348" s="482"/>
      <c r="E348" s="483"/>
      <c r="F348" s="483"/>
      <c r="G348" s="484"/>
      <c r="H348" s="484"/>
      <c r="I348" s="484"/>
      <c r="J348" s="484"/>
      <c r="K348" s="484"/>
      <c r="L348" s="484"/>
      <c r="M348" s="484"/>
      <c r="N348" s="484"/>
      <c r="O348" s="484"/>
      <c r="P348" s="484"/>
      <c r="Q348" s="484"/>
      <c r="R348" s="484"/>
      <c r="S348" s="484"/>
      <c r="T348" s="484"/>
      <c r="U348" s="484"/>
      <c r="V348" s="484"/>
      <c r="W348" s="484"/>
      <c r="X348" s="484"/>
      <c r="Y348" s="484"/>
      <c r="Z348" s="484"/>
      <c r="AA348" s="529"/>
      <c r="AB348" s="529"/>
      <c r="AC348" s="485"/>
      <c r="AE348" s="155"/>
      <c r="AF348" s="155"/>
      <c r="AG348" s="155"/>
      <c r="AH348" s="155"/>
    </row>
    <row r="349" spans="1:34" ht="20.100000000000001" customHeight="1">
      <c r="A349" s="509" t="str">
        <f>IF(様式06‐2_職員配置!$J$41&gt;8,"保育教諭I","")</f>
        <v/>
      </c>
      <c r="B349" s="506"/>
      <c r="C349" s="512" t="str">
        <f>IF(A349="","",IF(SUM(様式06‐2_職員配置!$J$34:$K$40)&gt;8,"常勤","非常勤"))</f>
        <v/>
      </c>
      <c r="D349" s="482"/>
      <c r="E349" s="483"/>
      <c r="F349" s="483"/>
      <c r="G349" s="484"/>
      <c r="H349" s="484"/>
      <c r="I349" s="484"/>
      <c r="J349" s="484"/>
      <c r="K349" s="484"/>
      <c r="L349" s="484"/>
      <c r="M349" s="484"/>
      <c r="N349" s="484"/>
      <c r="O349" s="484"/>
      <c r="P349" s="484"/>
      <c r="Q349" s="484"/>
      <c r="R349" s="484"/>
      <c r="S349" s="484"/>
      <c r="T349" s="484"/>
      <c r="U349" s="484"/>
      <c r="V349" s="484"/>
      <c r="W349" s="484"/>
      <c r="X349" s="484"/>
      <c r="Y349" s="484"/>
      <c r="Z349" s="484"/>
      <c r="AA349" s="529"/>
      <c r="AB349" s="529"/>
      <c r="AC349" s="485"/>
      <c r="AE349" s="155"/>
      <c r="AF349" s="155"/>
      <c r="AG349" s="155"/>
      <c r="AH349" s="155"/>
    </row>
    <row r="350" spans="1:34" ht="20.100000000000001" customHeight="1">
      <c r="A350" s="509" t="str">
        <f>IF(様式06‐2_職員配置!$J$41&gt;9,"保育教諭J","")</f>
        <v/>
      </c>
      <c r="B350" s="506"/>
      <c r="C350" s="512" t="str">
        <f>IF(A350="","",IF(SUM(様式06‐2_職員配置!$J$34:$K$40)&gt;9,"常勤","非常勤"))</f>
        <v/>
      </c>
      <c r="D350" s="482"/>
      <c r="E350" s="483"/>
      <c r="F350" s="483"/>
      <c r="G350" s="484"/>
      <c r="H350" s="484"/>
      <c r="I350" s="484"/>
      <c r="J350" s="484"/>
      <c r="K350" s="484"/>
      <c r="L350" s="484"/>
      <c r="M350" s="484"/>
      <c r="N350" s="484"/>
      <c r="O350" s="484"/>
      <c r="P350" s="484"/>
      <c r="Q350" s="484"/>
      <c r="R350" s="484"/>
      <c r="S350" s="484"/>
      <c r="T350" s="484"/>
      <c r="U350" s="484"/>
      <c r="V350" s="484"/>
      <c r="W350" s="484"/>
      <c r="X350" s="484"/>
      <c r="Y350" s="484"/>
      <c r="Z350" s="484"/>
      <c r="AA350" s="529"/>
      <c r="AB350" s="529"/>
      <c r="AC350" s="485"/>
      <c r="AE350" s="155"/>
      <c r="AF350" s="155"/>
      <c r="AG350" s="155"/>
      <c r="AH350" s="155"/>
    </row>
    <row r="351" spans="1:34" ht="20.100000000000001" customHeight="1">
      <c r="A351" s="509" t="str">
        <f>IF(様式06‐2_職員配置!$J$41&gt;10,"保育教諭K","")</f>
        <v/>
      </c>
      <c r="B351" s="506"/>
      <c r="C351" s="512" t="str">
        <f>IF(A351="","",IF(SUM(様式06‐2_職員配置!$J$34:$K$40)&gt;10,"常勤","非常勤"))</f>
        <v/>
      </c>
      <c r="D351" s="482"/>
      <c r="E351" s="483"/>
      <c r="F351" s="483"/>
      <c r="G351" s="484"/>
      <c r="H351" s="484"/>
      <c r="I351" s="484"/>
      <c r="J351" s="484"/>
      <c r="K351" s="484"/>
      <c r="L351" s="484"/>
      <c r="M351" s="484"/>
      <c r="N351" s="484"/>
      <c r="O351" s="484"/>
      <c r="P351" s="484"/>
      <c r="Q351" s="484"/>
      <c r="R351" s="484"/>
      <c r="S351" s="484"/>
      <c r="T351" s="484"/>
      <c r="U351" s="484"/>
      <c r="V351" s="484"/>
      <c r="W351" s="484"/>
      <c r="X351" s="484"/>
      <c r="Y351" s="484"/>
      <c r="Z351" s="484"/>
      <c r="AA351" s="529"/>
      <c r="AB351" s="529"/>
      <c r="AC351" s="485"/>
      <c r="AE351" s="155"/>
      <c r="AF351" s="155"/>
      <c r="AG351" s="155"/>
      <c r="AH351" s="155"/>
    </row>
    <row r="352" spans="1:34" ht="20.100000000000001" customHeight="1">
      <c r="A352" s="509" t="str">
        <f>IF(様式06‐2_職員配置!$J$41&gt;11,"保育教諭L","")</f>
        <v/>
      </c>
      <c r="B352" s="506"/>
      <c r="C352" s="512" t="str">
        <f>IF(A352="","",IF(SUM(様式06‐2_職員配置!$J$34:$K$40)&gt;11,"常勤","非常勤"))</f>
        <v/>
      </c>
      <c r="D352" s="482"/>
      <c r="E352" s="483"/>
      <c r="F352" s="483"/>
      <c r="G352" s="484"/>
      <c r="H352" s="484"/>
      <c r="I352" s="484"/>
      <c r="J352" s="484"/>
      <c r="K352" s="484"/>
      <c r="L352" s="484"/>
      <c r="M352" s="484"/>
      <c r="N352" s="484"/>
      <c r="O352" s="484"/>
      <c r="P352" s="484"/>
      <c r="Q352" s="484"/>
      <c r="R352" s="484"/>
      <c r="S352" s="484"/>
      <c r="T352" s="484"/>
      <c r="U352" s="484"/>
      <c r="V352" s="484"/>
      <c r="W352" s="484"/>
      <c r="X352" s="484"/>
      <c r="Y352" s="484"/>
      <c r="Z352" s="484"/>
      <c r="AA352" s="529"/>
      <c r="AB352" s="529"/>
      <c r="AC352" s="485"/>
      <c r="AE352" s="155"/>
      <c r="AF352" s="155"/>
      <c r="AG352" s="155"/>
      <c r="AH352" s="155"/>
    </row>
    <row r="353" spans="1:34" ht="20.100000000000001" customHeight="1">
      <c r="A353" s="509" t="str">
        <f>IF(様式06‐2_職員配置!$J$41&gt;12,"保育教諭M","")</f>
        <v/>
      </c>
      <c r="B353" s="506"/>
      <c r="C353" s="512" t="str">
        <f>IF(A353="","",IF(SUM(様式06‐2_職員配置!$J$34:$K$40)&gt;12,"常勤","非常勤"))</f>
        <v/>
      </c>
      <c r="D353" s="482"/>
      <c r="E353" s="483"/>
      <c r="F353" s="483"/>
      <c r="G353" s="484"/>
      <c r="H353" s="484"/>
      <c r="I353" s="484"/>
      <c r="J353" s="484"/>
      <c r="K353" s="484"/>
      <c r="L353" s="484"/>
      <c r="M353" s="484"/>
      <c r="N353" s="484"/>
      <c r="O353" s="484"/>
      <c r="P353" s="484"/>
      <c r="Q353" s="484"/>
      <c r="R353" s="484"/>
      <c r="S353" s="484"/>
      <c r="T353" s="484"/>
      <c r="U353" s="484"/>
      <c r="V353" s="484"/>
      <c r="W353" s="484"/>
      <c r="X353" s="484"/>
      <c r="Y353" s="484"/>
      <c r="Z353" s="484"/>
      <c r="AA353" s="529"/>
      <c r="AB353" s="529"/>
      <c r="AC353" s="485"/>
      <c r="AE353" s="155"/>
      <c r="AF353" s="155"/>
      <c r="AG353" s="155"/>
      <c r="AH353" s="155"/>
    </row>
    <row r="354" spans="1:34" ht="20.100000000000001" customHeight="1">
      <c r="A354" s="509" t="str">
        <f>IF(様式06‐2_職員配置!$J$41&gt;13,"保育教諭N","")</f>
        <v/>
      </c>
      <c r="B354" s="506"/>
      <c r="C354" s="512" t="str">
        <f>IF(A354="","",IF(SUM(様式06‐2_職員配置!$J$34:$K$40)&gt;13,"常勤","非常勤"))</f>
        <v/>
      </c>
      <c r="D354" s="482"/>
      <c r="E354" s="483"/>
      <c r="F354" s="483"/>
      <c r="G354" s="484"/>
      <c r="H354" s="484"/>
      <c r="I354" s="484"/>
      <c r="J354" s="484"/>
      <c r="K354" s="484"/>
      <c r="L354" s="484"/>
      <c r="M354" s="484"/>
      <c r="N354" s="484"/>
      <c r="O354" s="484"/>
      <c r="P354" s="484"/>
      <c r="Q354" s="484"/>
      <c r="R354" s="484"/>
      <c r="S354" s="484"/>
      <c r="T354" s="484"/>
      <c r="U354" s="484"/>
      <c r="V354" s="484"/>
      <c r="W354" s="484"/>
      <c r="X354" s="484"/>
      <c r="Y354" s="484"/>
      <c r="Z354" s="484"/>
      <c r="AA354" s="529"/>
      <c r="AB354" s="529"/>
      <c r="AC354" s="485"/>
      <c r="AE354" s="155"/>
      <c r="AF354" s="155"/>
      <c r="AG354" s="155"/>
      <c r="AH354" s="155"/>
    </row>
    <row r="355" spans="1:34" ht="20.100000000000001" customHeight="1">
      <c r="A355" s="509" t="str">
        <f>IF(様式06‐2_職員配置!$J$41&gt;14,"保育教諭O","")</f>
        <v/>
      </c>
      <c r="B355" s="506"/>
      <c r="C355" s="512" t="str">
        <f>IF(A355="","",IF(SUM(様式06‐2_職員配置!$J$34:$K$40)&gt;14,"常勤","非常勤"))</f>
        <v/>
      </c>
      <c r="D355" s="482"/>
      <c r="E355" s="483"/>
      <c r="F355" s="483"/>
      <c r="G355" s="484"/>
      <c r="H355" s="484"/>
      <c r="I355" s="484"/>
      <c r="J355" s="484"/>
      <c r="K355" s="484"/>
      <c r="L355" s="484"/>
      <c r="M355" s="484"/>
      <c r="N355" s="484"/>
      <c r="O355" s="484"/>
      <c r="P355" s="484"/>
      <c r="Q355" s="484"/>
      <c r="R355" s="484"/>
      <c r="S355" s="484"/>
      <c r="T355" s="484"/>
      <c r="U355" s="484"/>
      <c r="V355" s="484"/>
      <c r="W355" s="484"/>
      <c r="X355" s="484"/>
      <c r="Y355" s="484"/>
      <c r="Z355" s="484"/>
      <c r="AA355" s="529"/>
      <c r="AB355" s="529"/>
      <c r="AC355" s="485"/>
      <c r="AE355" s="155"/>
      <c r="AF355" s="155"/>
      <c r="AG355" s="155"/>
      <c r="AH355" s="155"/>
    </row>
    <row r="356" spans="1:34" ht="20.100000000000001" customHeight="1">
      <c r="A356" s="509" t="str">
        <f>IF(様式06‐2_職員配置!$J$41&gt;15,"保育教諭P","")</f>
        <v/>
      </c>
      <c r="B356" s="506"/>
      <c r="C356" s="512" t="str">
        <f>IF(A356="","",IF(SUM(様式06‐2_職員配置!$J$34:$K$40)&gt;15,"常勤","非常勤"))</f>
        <v/>
      </c>
      <c r="D356" s="482"/>
      <c r="E356" s="483"/>
      <c r="F356" s="483"/>
      <c r="G356" s="484"/>
      <c r="H356" s="484"/>
      <c r="I356" s="484"/>
      <c r="J356" s="484"/>
      <c r="K356" s="484"/>
      <c r="L356" s="484"/>
      <c r="M356" s="484"/>
      <c r="N356" s="484"/>
      <c r="O356" s="484"/>
      <c r="P356" s="484"/>
      <c r="Q356" s="484"/>
      <c r="R356" s="484"/>
      <c r="S356" s="484"/>
      <c r="T356" s="484"/>
      <c r="U356" s="484"/>
      <c r="V356" s="484"/>
      <c r="W356" s="484"/>
      <c r="X356" s="484"/>
      <c r="Y356" s="484"/>
      <c r="Z356" s="484"/>
      <c r="AA356" s="529"/>
      <c r="AB356" s="529"/>
      <c r="AC356" s="485"/>
    </row>
    <row r="357" spans="1:34" ht="20.100000000000001" customHeight="1">
      <c r="A357" s="509" t="str">
        <f>IF(様式06‐2_職員配置!$J$41&gt;16,"保育教諭Q","")</f>
        <v/>
      </c>
      <c r="B357" s="506"/>
      <c r="C357" s="512" t="str">
        <f>IF(A357="","",IF(SUM(様式06‐2_職員配置!$J$34:$K$40)&gt;16,"常勤","非常勤"))</f>
        <v/>
      </c>
      <c r="D357" s="482"/>
      <c r="E357" s="483"/>
      <c r="F357" s="483"/>
      <c r="G357" s="484"/>
      <c r="H357" s="484"/>
      <c r="I357" s="484"/>
      <c r="J357" s="484"/>
      <c r="K357" s="484"/>
      <c r="L357" s="484"/>
      <c r="M357" s="484"/>
      <c r="N357" s="484"/>
      <c r="O357" s="484"/>
      <c r="P357" s="484"/>
      <c r="Q357" s="484"/>
      <c r="R357" s="484"/>
      <c r="S357" s="484"/>
      <c r="T357" s="484"/>
      <c r="U357" s="484"/>
      <c r="V357" s="484"/>
      <c r="W357" s="484"/>
      <c r="X357" s="484"/>
      <c r="Y357" s="484"/>
      <c r="Z357" s="484"/>
      <c r="AA357" s="529"/>
      <c r="AB357" s="529"/>
      <c r="AC357" s="485"/>
    </row>
    <row r="358" spans="1:34" ht="20.100000000000001" customHeight="1">
      <c r="A358" s="509" t="str">
        <f>IF(様式06‐2_職員配置!$J$41&gt;17,"保育教諭R","")</f>
        <v/>
      </c>
      <c r="B358" s="506"/>
      <c r="C358" s="512" t="str">
        <f>IF(A358="","",IF(SUM(様式06‐2_職員配置!$J$34:$K$40)&gt;17,"常勤","非常勤"))</f>
        <v/>
      </c>
      <c r="D358" s="482"/>
      <c r="E358" s="483"/>
      <c r="F358" s="483"/>
      <c r="G358" s="484"/>
      <c r="H358" s="484"/>
      <c r="I358" s="484"/>
      <c r="J358" s="484"/>
      <c r="K358" s="484"/>
      <c r="L358" s="484"/>
      <c r="M358" s="484"/>
      <c r="N358" s="484"/>
      <c r="O358" s="484"/>
      <c r="P358" s="484"/>
      <c r="Q358" s="484"/>
      <c r="R358" s="484"/>
      <c r="S358" s="484"/>
      <c r="T358" s="484"/>
      <c r="U358" s="484"/>
      <c r="V358" s="484"/>
      <c r="W358" s="484"/>
      <c r="X358" s="484"/>
      <c r="Y358" s="484"/>
      <c r="Z358" s="484"/>
      <c r="AA358" s="529"/>
      <c r="AB358" s="529"/>
      <c r="AC358" s="485"/>
    </row>
    <row r="359" spans="1:34" ht="20.100000000000001" customHeight="1">
      <c r="A359" s="509" t="str">
        <f>IF(様式06‐2_職員配置!$J$41&gt;18,"保育教諭S","")</f>
        <v/>
      </c>
      <c r="B359" s="506"/>
      <c r="C359" s="512" t="str">
        <f>IF(A359="","",IF(SUM(様式06‐2_職員配置!$J$34:$K$40)&gt;18,"常勤","非常勤"))</f>
        <v/>
      </c>
      <c r="D359" s="482"/>
      <c r="E359" s="483"/>
      <c r="F359" s="483"/>
      <c r="G359" s="484"/>
      <c r="H359" s="484"/>
      <c r="I359" s="484"/>
      <c r="J359" s="484"/>
      <c r="K359" s="484"/>
      <c r="L359" s="484"/>
      <c r="M359" s="484"/>
      <c r="N359" s="484"/>
      <c r="O359" s="484"/>
      <c r="P359" s="484"/>
      <c r="Q359" s="484"/>
      <c r="R359" s="484"/>
      <c r="S359" s="484"/>
      <c r="T359" s="484"/>
      <c r="U359" s="484"/>
      <c r="V359" s="484"/>
      <c r="W359" s="484"/>
      <c r="X359" s="484"/>
      <c r="Y359" s="484"/>
      <c r="Z359" s="484"/>
      <c r="AA359" s="529"/>
      <c r="AB359" s="529"/>
      <c r="AC359" s="485"/>
    </row>
    <row r="360" spans="1:34" ht="20.100000000000001" customHeight="1">
      <c r="A360" s="509" t="str">
        <f>IF(様式06‐2_職員配置!$J$41&gt;19,"保育教諭T","")</f>
        <v/>
      </c>
      <c r="B360" s="506"/>
      <c r="C360" s="512" t="str">
        <f>IF(A360="","",IF(SUM(様式06‐2_職員配置!$J$34:$K$40)&gt;19,"常勤","非常勤"))</f>
        <v/>
      </c>
      <c r="D360" s="482"/>
      <c r="E360" s="483"/>
      <c r="F360" s="483"/>
      <c r="G360" s="484"/>
      <c r="H360" s="484"/>
      <c r="I360" s="484"/>
      <c r="J360" s="484"/>
      <c r="K360" s="484"/>
      <c r="L360" s="484"/>
      <c r="M360" s="484"/>
      <c r="N360" s="484"/>
      <c r="O360" s="484"/>
      <c r="P360" s="484"/>
      <c r="Q360" s="484"/>
      <c r="R360" s="484"/>
      <c r="S360" s="484"/>
      <c r="T360" s="484"/>
      <c r="U360" s="484"/>
      <c r="V360" s="484"/>
      <c r="W360" s="484"/>
      <c r="X360" s="484"/>
      <c r="Y360" s="484"/>
      <c r="Z360" s="484"/>
      <c r="AA360" s="529"/>
      <c r="AB360" s="529"/>
      <c r="AC360" s="485"/>
    </row>
    <row r="361" spans="1:34" ht="20.100000000000001" customHeight="1">
      <c r="A361" s="509" t="str">
        <f>IF(様式06‐2_職員配置!$J$41&gt;20,"保育教諭U","")</f>
        <v/>
      </c>
      <c r="B361" s="506"/>
      <c r="C361" s="512" t="str">
        <f>IF(A361="","",IF(SUM(様式06‐2_職員配置!$J$34:$K$40)&gt;20,"常勤","非常勤"))</f>
        <v/>
      </c>
      <c r="D361" s="482"/>
      <c r="E361" s="483"/>
      <c r="F361" s="483"/>
      <c r="G361" s="484"/>
      <c r="H361" s="484"/>
      <c r="I361" s="484"/>
      <c r="J361" s="484"/>
      <c r="K361" s="484"/>
      <c r="L361" s="484"/>
      <c r="M361" s="484"/>
      <c r="N361" s="484"/>
      <c r="O361" s="484"/>
      <c r="P361" s="484"/>
      <c r="Q361" s="484"/>
      <c r="R361" s="484"/>
      <c r="S361" s="484"/>
      <c r="T361" s="484"/>
      <c r="U361" s="484"/>
      <c r="V361" s="484"/>
      <c r="W361" s="484"/>
      <c r="X361" s="484"/>
      <c r="Y361" s="484"/>
      <c r="Z361" s="484"/>
      <c r="AA361" s="529"/>
      <c r="AB361" s="529"/>
      <c r="AC361" s="485"/>
    </row>
    <row r="362" spans="1:34" ht="20.100000000000001" customHeight="1">
      <c r="A362" s="510" t="str">
        <f>IF(様式06‐2_職員配置!$J$41&gt;21,"保育教諭V","")</f>
        <v/>
      </c>
      <c r="B362" s="507"/>
      <c r="C362" s="512" t="str">
        <f>IF(A362="","",IF(SUM(様式06‐2_職員配置!$J$34:$K$40)&gt;21,"常勤","非常勤"))</f>
        <v/>
      </c>
      <c r="D362" s="482"/>
      <c r="E362" s="483"/>
      <c r="F362" s="483"/>
      <c r="G362" s="484"/>
      <c r="H362" s="484"/>
      <c r="I362" s="484"/>
      <c r="J362" s="484"/>
      <c r="K362" s="484"/>
      <c r="L362" s="484"/>
      <c r="M362" s="484"/>
      <c r="N362" s="484"/>
      <c r="O362" s="484"/>
      <c r="P362" s="484"/>
      <c r="Q362" s="484"/>
      <c r="R362" s="484"/>
      <c r="S362" s="484"/>
      <c r="T362" s="484"/>
      <c r="U362" s="484"/>
      <c r="V362" s="484"/>
      <c r="W362" s="484"/>
      <c r="X362" s="484"/>
      <c r="Y362" s="484"/>
      <c r="Z362" s="484"/>
      <c r="AA362" s="529"/>
      <c r="AB362" s="529"/>
      <c r="AC362" s="485"/>
    </row>
    <row r="363" spans="1:34" ht="20.100000000000001" customHeight="1">
      <c r="A363" s="509" t="str">
        <f>IF(様式06‐2_職員配置!$J$41&gt;22,"保育教諭W","")</f>
        <v/>
      </c>
      <c r="B363" s="506"/>
      <c r="C363" s="512" t="str">
        <f>IF(A363="","",IF(SUM(様式06‐2_職員配置!$J$34:$K$40)&gt;22,"常勤","非常勤"))</f>
        <v/>
      </c>
      <c r="D363" s="482"/>
      <c r="E363" s="483"/>
      <c r="F363" s="483"/>
      <c r="G363" s="484"/>
      <c r="H363" s="484"/>
      <c r="I363" s="484"/>
      <c r="J363" s="484"/>
      <c r="K363" s="484"/>
      <c r="L363" s="484"/>
      <c r="M363" s="484"/>
      <c r="N363" s="484"/>
      <c r="O363" s="484"/>
      <c r="P363" s="484"/>
      <c r="Q363" s="484"/>
      <c r="R363" s="484"/>
      <c r="S363" s="484"/>
      <c r="T363" s="484"/>
      <c r="U363" s="484"/>
      <c r="V363" s="484"/>
      <c r="W363" s="484"/>
      <c r="X363" s="484"/>
      <c r="Y363" s="484"/>
      <c r="Z363" s="484"/>
      <c r="AA363" s="529"/>
      <c r="AB363" s="529"/>
      <c r="AC363" s="485"/>
    </row>
    <row r="364" spans="1:34" ht="20.100000000000001" customHeight="1">
      <c r="A364" s="509" t="str">
        <f>IF(様式06‐2_職員配置!$J$41&gt;23,"保育教諭X","")</f>
        <v/>
      </c>
      <c r="B364" s="506"/>
      <c r="C364" s="512" t="str">
        <f>IF(A364="","",IF(SUM(様式06‐2_職員配置!$J$34:$K$40)&gt;23,"常勤","非常勤"))</f>
        <v/>
      </c>
      <c r="D364" s="482"/>
      <c r="E364" s="483"/>
      <c r="F364" s="483"/>
      <c r="G364" s="484"/>
      <c r="H364" s="484"/>
      <c r="I364" s="484"/>
      <c r="J364" s="484"/>
      <c r="K364" s="484"/>
      <c r="L364" s="484"/>
      <c r="M364" s="484"/>
      <c r="N364" s="484"/>
      <c r="O364" s="484"/>
      <c r="P364" s="484"/>
      <c r="Q364" s="484"/>
      <c r="R364" s="484"/>
      <c r="S364" s="484"/>
      <c r="T364" s="484"/>
      <c r="U364" s="484"/>
      <c r="V364" s="484"/>
      <c r="W364" s="484"/>
      <c r="X364" s="484"/>
      <c r="Y364" s="484"/>
      <c r="Z364" s="484"/>
      <c r="AA364" s="529"/>
      <c r="AB364" s="529"/>
      <c r="AC364" s="485"/>
    </row>
    <row r="365" spans="1:34" ht="20.100000000000001" customHeight="1">
      <c r="A365" s="509" t="str">
        <f>IF(様式06‐2_職員配置!$J$41&gt;24,"保育教諭Y","")</f>
        <v/>
      </c>
      <c r="B365" s="506"/>
      <c r="C365" s="512" t="str">
        <f>IF(A365="","",IF(SUM(様式06‐2_職員配置!$J$34:$K$40)&gt;24,"常勤","非常勤"))</f>
        <v/>
      </c>
      <c r="D365" s="482"/>
      <c r="E365" s="483"/>
      <c r="F365" s="483"/>
      <c r="G365" s="484"/>
      <c r="H365" s="484"/>
      <c r="I365" s="484"/>
      <c r="J365" s="484"/>
      <c r="K365" s="484"/>
      <c r="L365" s="484"/>
      <c r="M365" s="484"/>
      <c r="N365" s="484"/>
      <c r="O365" s="484"/>
      <c r="P365" s="484"/>
      <c r="Q365" s="484"/>
      <c r="R365" s="484"/>
      <c r="S365" s="484"/>
      <c r="T365" s="484"/>
      <c r="U365" s="484"/>
      <c r="V365" s="484"/>
      <c r="W365" s="484"/>
      <c r="X365" s="484"/>
      <c r="Y365" s="484"/>
      <c r="Z365" s="484"/>
      <c r="AA365" s="529"/>
      <c r="AB365" s="529"/>
      <c r="AC365" s="485"/>
    </row>
    <row r="366" spans="1:34" ht="20.100000000000001" customHeight="1">
      <c r="A366" s="510" t="str">
        <f>IF(様式06‐2_職員配置!$J$41&gt;25,"保育教諭Z","")</f>
        <v/>
      </c>
      <c r="B366" s="507"/>
      <c r="C366" s="513" t="str">
        <f>IF(A366="","",IF(SUM(様式06‐2_職員配置!$J$34:$K$40)&gt;25,"常勤","非常勤"))</f>
        <v/>
      </c>
      <c r="D366" s="482"/>
      <c r="E366" s="483"/>
      <c r="F366" s="483"/>
      <c r="G366" s="484"/>
      <c r="H366" s="484"/>
      <c r="I366" s="484"/>
      <c r="J366" s="484"/>
      <c r="K366" s="484"/>
      <c r="L366" s="484"/>
      <c r="M366" s="484"/>
      <c r="N366" s="484"/>
      <c r="O366" s="484"/>
      <c r="P366" s="484"/>
      <c r="Q366" s="484"/>
      <c r="R366" s="484"/>
      <c r="S366" s="484"/>
      <c r="T366" s="484"/>
      <c r="U366" s="484"/>
      <c r="V366" s="484"/>
      <c r="W366" s="484"/>
      <c r="X366" s="484"/>
      <c r="Y366" s="484"/>
      <c r="Z366" s="484"/>
      <c r="AA366" s="529"/>
      <c r="AB366" s="529"/>
      <c r="AC366" s="485"/>
    </row>
    <row r="367" spans="1:34" ht="20.100000000000001" customHeight="1">
      <c r="A367" s="510" t="str">
        <f>IF(様式06‐2_職員配置!$J$41&gt;26,"保育教諭a","")</f>
        <v/>
      </c>
      <c r="B367" s="507"/>
      <c r="C367" s="513" t="str">
        <f>IF(A367="","",IF(SUM(様式06‐2_職員配置!$J$34:$K$40)&gt;26,"常勤","非常勤"))</f>
        <v/>
      </c>
      <c r="D367" s="482"/>
      <c r="E367" s="483"/>
      <c r="F367" s="483"/>
      <c r="G367" s="484"/>
      <c r="H367" s="484"/>
      <c r="I367" s="484"/>
      <c r="J367" s="484"/>
      <c r="K367" s="484"/>
      <c r="L367" s="484"/>
      <c r="M367" s="484"/>
      <c r="N367" s="484"/>
      <c r="O367" s="484"/>
      <c r="P367" s="484"/>
      <c r="Q367" s="484"/>
      <c r="R367" s="484"/>
      <c r="S367" s="484"/>
      <c r="T367" s="484"/>
      <c r="U367" s="484"/>
      <c r="V367" s="484"/>
      <c r="W367" s="484"/>
      <c r="X367" s="484"/>
      <c r="Y367" s="484"/>
      <c r="Z367" s="484"/>
      <c r="AA367" s="529"/>
      <c r="AB367" s="529"/>
      <c r="AC367" s="485"/>
    </row>
    <row r="368" spans="1:34" ht="20.100000000000001" customHeight="1">
      <c r="A368" s="510" t="str">
        <f>IF(様式06‐2_職員配置!$J$41&gt;27,"保育教諭b","")</f>
        <v/>
      </c>
      <c r="B368" s="507"/>
      <c r="C368" s="513" t="str">
        <f>IF(A368="","",IF(SUM(様式06‐2_職員配置!$J$34:$K$40)&gt;27,"常勤","非常勤"))</f>
        <v/>
      </c>
      <c r="D368" s="482"/>
      <c r="E368" s="483"/>
      <c r="F368" s="483"/>
      <c r="G368" s="484"/>
      <c r="H368" s="484"/>
      <c r="I368" s="484"/>
      <c r="J368" s="484"/>
      <c r="K368" s="484"/>
      <c r="L368" s="484"/>
      <c r="M368" s="484"/>
      <c r="N368" s="484"/>
      <c r="O368" s="484"/>
      <c r="P368" s="484"/>
      <c r="Q368" s="484"/>
      <c r="R368" s="484"/>
      <c r="S368" s="484"/>
      <c r="T368" s="484"/>
      <c r="U368" s="484"/>
      <c r="V368" s="484"/>
      <c r="W368" s="484"/>
      <c r="X368" s="484"/>
      <c r="Y368" s="484"/>
      <c r="Z368" s="484"/>
      <c r="AA368" s="529"/>
      <c r="AB368" s="529"/>
      <c r="AC368" s="485"/>
    </row>
    <row r="369" spans="1:34" ht="20.100000000000001" customHeight="1">
      <c r="A369" s="510" t="str">
        <f>IF(様式06‐2_職員配置!$J$41&gt;28,"保育教諭c","")</f>
        <v/>
      </c>
      <c r="B369" s="507"/>
      <c r="C369" s="513" t="str">
        <f>IF(A369="","",IF(SUM(様式06‐2_職員配置!$J$34:$K$40)&gt;28,"常勤","非常勤"))</f>
        <v/>
      </c>
      <c r="D369" s="482"/>
      <c r="E369" s="483"/>
      <c r="F369" s="483"/>
      <c r="G369" s="484"/>
      <c r="H369" s="484"/>
      <c r="I369" s="484"/>
      <c r="J369" s="484"/>
      <c r="K369" s="484"/>
      <c r="L369" s="484"/>
      <c r="M369" s="484"/>
      <c r="N369" s="484"/>
      <c r="O369" s="484"/>
      <c r="P369" s="484"/>
      <c r="Q369" s="484"/>
      <c r="R369" s="484"/>
      <c r="S369" s="484"/>
      <c r="T369" s="484"/>
      <c r="U369" s="484"/>
      <c r="V369" s="484"/>
      <c r="W369" s="484"/>
      <c r="X369" s="484"/>
      <c r="Y369" s="484"/>
      <c r="Z369" s="484"/>
      <c r="AA369" s="529"/>
      <c r="AB369" s="529"/>
      <c r="AC369" s="485"/>
    </row>
    <row r="370" spans="1:34" ht="20.100000000000001" customHeight="1" thickBot="1">
      <c r="A370" s="511" t="str">
        <f>IF(様式06‐2_職員配置!$J$41&gt;29,"保育教諭d","")</f>
        <v/>
      </c>
      <c r="B370" s="508"/>
      <c r="C370" s="514" t="str">
        <f>IF(A370="","",IF(SUM(様式06‐2_職員配置!$J$34:$K$40)&gt;29,"常勤","非常勤"))</f>
        <v/>
      </c>
      <c r="D370" s="486"/>
      <c r="E370" s="487"/>
      <c r="F370" s="487"/>
      <c r="G370" s="488"/>
      <c r="H370" s="488"/>
      <c r="I370" s="488"/>
      <c r="J370" s="488"/>
      <c r="K370" s="488"/>
      <c r="L370" s="488"/>
      <c r="M370" s="488"/>
      <c r="N370" s="488"/>
      <c r="O370" s="488"/>
      <c r="P370" s="488"/>
      <c r="Q370" s="488"/>
      <c r="R370" s="488"/>
      <c r="S370" s="488"/>
      <c r="T370" s="488"/>
      <c r="U370" s="488"/>
      <c r="V370" s="488"/>
      <c r="W370" s="488"/>
      <c r="X370" s="488"/>
      <c r="Y370" s="488"/>
      <c r="Z370" s="488"/>
      <c r="AA370" s="533"/>
      <c r="AB370" s="533"/>
      <c r="AC370" s="534"/>
    </row>
    <row r="371" spans="1:34" s="99" customFormat="1" ht="20.100000000000001" customHeight="1" thickBot="1">
      <c r="A371" s="96"/>
      <c r="B371" s="134" t="s">
        <v>37</v>
      </c>
      <c r="C371" s="115" t="s">
        <v>592</v>
      </c>
      <c r="D371" s="141"/>
      <c r="E371" s="97"/>
      <c r="F371" s="97"/>
      <c r="G371" s="98"/>
      <c r="H371" s="98"/>
      <c r="I371" s="98"/>
      <c r="J371" s="98"/>
      <c r="K371" s="98"/>
      <c r="L371" s="98"/>
      <c r="M371" s="98"/>
      <c r="N371" s="98"/>
      <c r="O371" s="98"/>
      <c r="P371" s="98"/>
      <c r="Q371" s="98"/>
      <c r="R371" s="98"/>
      <c r="S371" s="98"/>
      <c r="T371" s="98"/>
      <c r="U371" s="98"/>
      <c r="V371" s="98"/>
      <c r="W371" s="98"/>
      <c r="X371" s="98"/>
      <c r="Y371" s="98"/>
      <c r="Z371" s="98"/>
      <c r="AA371" s="535"/>
      <c r="AB371" s="535"/>
      <c r="AC371" s="536"/>
    </row>
    <row r="372" spans="1:34" ht="20.100000000000001" customHeight="1">
      <c r="A372" s="147" t="s">
        <v>593</v>
      </c>
      <c r="B372" s="457">
        <f>様式04‐2_開園日・開園時間・定員区分!$C$22</f>
        <v>0</v>
      </c>
      <c r="C372" s="458">
        <f>ROUNDUP(B372/3,0)</f>
        <v>0</v>
      </c>
      <c r="D372" s="140"/>
      <c r="E372" s="495"/>
      <c r="F372" s="495"/>
      <c r="G372" s="496"/>
      <c r="H372" s="496"/>
      <c r="I372" s="496"/>
      <c r="J372" s="496"/>
      <c r="K372" s="496"/>
      <c r="L372" s="496"/>
      <c r="M372" s="496"/>
      <c r="N372" s="496"/>
      <c r="O372" s="496"/>
      <c r="P372" s="496"/>
      <c r="Q372" s="496"/>
      <c r="R372" s="496"/>
      <c r="S372" s="496"/>
      <c r="T372" s="496"/>
      <c r="U372" s="496"/>
      <c r="V372" s="496"/>
      <c r="W372" s="496"/>
      <c r="X372" s="496"/>
      <c r="Y372" s="496"/>
      <c r="Z372" s="496"/>
      <c r="AA372" s="641"/>
      <c r="AB372" s="641"/>
      <c r="AC372" s="497"/>
    </row>
    <row r="373" spans="1:34" ht="20.100000000000001" customHeight="1">
      <c r="A373" s="148" t="s">
        <v>594</v>
      </c>
      <c r="B373" s="459">
        <f>様式04‐2_開園日・開園時間・定員区分!$D$22</f>
        <v>0</v>
      </c>
      <c r="C373" s="460">
        <f>ROUNDUP(B373/5,0)</f>
        <v>0</v>
      </c>
      <c r="D373" s="138"/>
      <c r="E373" s="499"/>
      <c r="F373" s="499"/>
      <c r="G373" s="500"/>
      <c r="H373" s="500"/>
      <c r="I373" s="500"/>
      <c r="J373" s="500"/>
      <c r="K373" s="500"/>
      <c r="L373" s="500"/>
      <c r="M373" s="500"/>
      <c r="N373" s="500"/>
      <c r="O373" s="500"/>
      <c r="P373" s="500"/>
      <c r="Q373" s="500"/>
      <c r="R373" s="500"/>
      <c r="S373" s="500"/>
      <c r="T373" s="500"/>
      <c r="U373" s="500"/>
      <c r="V373" s="500"/>
      <c r="W373" s="500"/>
      <c r="X373" s="500"/>
      <c r="Y373" s="500"/>
      <c r="Z373" s="500"/>
      <c r="AA373" s="642"/>
      <c r="AB373" s="642"/>
      <c r="AC373" s="501"/>
    </row>
    <row r="374" spans="1:34" ht="20.100000000000001" customHeight="1">
      <c r="A374" s="148" t="s">
        <v>595</v>
      </c>
      <c r="B374" s="459">
        <f>様式04‐2_開園日・開園時間・定員区分!$E$22</f>
        <v>0</v>
      </c>
      <c r="C374" s="460">
        <f>ROUNDUP(B374/5,0)</f>
        <v>0</v>
      </c>
      <c r="D374" s="138"/>
      <c r="E374" s="499"/>
      <c r="F374" s="499"/>
      <c r="G374" s="500"/>
      <c r="H374" s="500"/>
      <c r="I374" s="500"/>
      <c r="J374" s="500"/>
      <c r="K374" s="500"/>
      <c r="L374" s="500"/>
      <c r="M374" s="500"/>
      <c r="N374" s="500"/>
      <c r="O374" s="500"/>
      <c r="P374" s="500"/>
      <c r="Q374" s="500"/>
      <c r="R374" s="500"/>
      <c r="S374" s="500"/>
      <c r="T374" s="500"/>
      <c r="U374" s="500"/>
      <c r="V374" s="500"/>
      <c r="W374" s="500"/>
      <c r="X374" s="500"/>
      <c r="Y374" s="500"/>
      <c r="Z374" s="500"/>
      <c r="AA374" s="642"/>
      <c r="AB374" s="642"/>
      <c r="AC374" s="501"/>
    </row>
    <row r="375" spans="1:34" ht="20.100000000000001" customHeight="1">
      <c r="A375" s="135" t="s">
        <v>596</v>
      </c>
      <c r="B375" s="459">
        <f>様式04‐2_開園日・開園時間・定員区分!$F$22</f>
        <v>0</v>
      </c>
      <c r="C375" s="460">
        <f>ROUNDUP(B375/15,0)</f>
        <v>0</v>
      </c>
      <c r="D375" s="138"/>
      <c r="E375" s="499"/>
      <c r="F375" s="499"/>
      <c r="G375" s="500"/>
      <c r="H375" s="500"/>
      <c r="I375" s="500"/>
      <c r="J375" s="500"/>
      <c r="K375" s="500"/>
      <c r="L375" s="500"/>
      <c r="M375" s="500"/>
      <c r="N375" s="500"/>
      <c r="O375" s="500"/>
      <c r="P375" s="500"/>
      <c r="Q375" s="500"/>
      <c r="R375" s="500"/>
      <c r="S375" s="500"/>
      <c r="T375" s="500"/>
      <c r="U375" s="500"/>
      <c r="V375" s="500"/>
      <c r="W375" s="500"/>
      <c r="X375" s="500"/>
      <c r="Y375" s="500"/>
      <c r="Z375" s="500"/>
      <c r="AA375" s="642"/>
      <c r="AB375" s="642"/>
      <c r="AC375" s="501"/>
    </row>
    <row r="376" spans="1:34" ht="20.100000000000001" customHeight="1">
      <c r="A376" s="96" t="s">
        <v>597</v>
      </c>
      <c r="B376" s="459">
        <f>様式04‐2_開園日・開園時間・定員区分!$G$22</f>
        <v>0</v>
      </c>
      <c r="C376" s="460">
        <f>ROUNDUP(B376/20,0)</f>
        <v>0</v>
      </c>
      <c r="D376" s="138"/>
      <c r="E376" s="499"/>
      <c r="F376" s="499"/>
      <c r="G376" s="500"/>
      <c r="H376" s="500"/>
      <c r="I376" s="500"/>
      <c r="J376" s="500"/>
      <c r="K376" s="500"/>
      <c r="L376" s="500"/>
      <c r="M376" s="500"/>
      <c r="N376" s="500"/>
      <c r="O376" s="500"/>
      <c r="P376" s="500"/>
      <c r="Q376" s="500"/>
      <c r="R376" s="500"/>
      <c r="S376" s="500"/>
      <c r="T376" s="500"/>
      <c r="U376" s="500"/>
      <c r="V376" s="500"/>
      <c r="W376" s="500"/>
      <c r="X376" s="500"/>
      <c r="Y376" s="500"/>
      <c r="Z376" s="500"/>
      <c r="AA376" s="642"/>
      <c r="AB376" s="642"/>
      <c r="AC376" s="501"/>
    </row>
    <row r="377" spans="1:34" ht="20.100000000000001" customHeight="1" thickBot="1">
      <c r="A377" s="144" t="s">
        <v>598</v>
      </c>
      <c r="B377" s="461">
        <f>様式04‐2_開園日・開園時間・定員区分!$H$22</f>
        <v>0</v>
      </c>
      <c r="C377" s="460">
        <f>ROUNDUP(B377/20,0)</f>
        <v>0</v>
      </c>
      <c r="D377" s="139"/>
      <c r="E377" s="503"/>
      <c r="F377" s="503"/>
      <c r="G377" s="504"/>
      <c r="H377" s="504"/>
      <c r="I377" s="504"/>
      <c r="J377" s="504"/>
      <c r="K377" s="504"/>
      <c r="L377" s="504"/>
      <c r="M377" s="504"/>
      <c r="N377" s="504"/>
      <c r="O377" s="504"/>
      <c r="P377" s="504"/>
      <c r="Q377" s="504"/>
      <c r="R377" s="504"/>
      <c r="S377" s="504"/>
      <c r="T377" s="504"/>
      <c r="U377" s="504"/>
      <c r="V377" s="504"/>
      <c r="W377" s="504"/>
      <c r="X377" s="504"/>
      <c r="Y377" s="504"/>
      <c r="Z377" s="504"/>
      <c r="AA377" s="643"/>
      <c r="AB377" s="643"/>
      <c r="AC377" s="505"/>
      <c r="AE377" s="1831" t="s">
        <v>725</v>
      </c>
      <c r="AF377" s="1832"/>
      <c r="AG377" s="1832"/>
      <c r="AH377" s="1833"/>
    </row>
    <row r="378" spans="1:34" ht="19.5" customHeight="1">
      <c r="A378" s="1834" t="s">
        <v>592</v>
      </c>
      <c r="B378" s="1835"/>
      <c r="C378" s="1836"/>
      <c r="D378" s="142"/>
      <c r="E378" s="454">
        <f>ROUNDUP(E372/3,0)+ROUNDUP(E373/5,0)+ROUNDUP(E374/5,0)+ROUNDUP(E375/15,0)+ROUNDUP(E376/20,0)+ROUNDUP(E377/20,0)</f>
        <v>0</v>
      </c>
      <c r="F378" s="454">
        <f t="shared" ref="F378:Z378" si="15">ROUNDUP(F372/3,0)+ROUNDUP(F373/5,0)+ROUNDUP(F374/5,0)+ROUNDUP(F375/15,0)+ROUNDUP(F376/20,0)+ROUNDUP(F377/20,0)</f>
        <v>0</v>
      </c>
      <c r="G378" s="454">
        <f t="shared" si="15"/>
        <v>0</v>
      </c>
      <c r="H378" s="454">
        <f t="shared" si="15"/>
        <v>0</v>
      </c>
      <c r="I378" s="454">
        <f t="shared" si="15"/>
        <v>0</v>
      </c>
      <c r="J378" s="454">
        <f t="shared" si="15"/>
        <v>0</v>
      </c>
      <c r="K378" s="454">
        <f t="shared" si="15"/>
        <v>0</v>
      </c>
      <c r="L378" s="454">
        <f t="shared" si="15"/>
        <v>0</v>
      </c>
      <c r="M378" s="454">
        <f t="shared" si="15"/>
        <v>0</v>
      </c>
      <c r="N378" s="454">
        <f t="shared" si="15"/>
        <v>0</v>
      </c>
      <c r="O378" s="454">
        <f t="shared" si="15"/>
        <v>0</v>
      </c>
      <c r="P378" s="454">
        <f t="shared" si="15"/>
        <v>0</v>
      </c>
      <c r="Q378" s="454">
        <f t="shared" si="15"/>
        <v>0</v>
      </c>
      <c r="R378" s="454">
        <f t="shared" si="15"/>
        <v>0</v>
      </c>
      <c r="S378" s="454">
        <f t="shared" si="15"/>
        <v>0</v>
      </c>
      <c r="T378" s="454">
        <f t="shared" si="15"/>
        <v>0</v>
      </c>
      <c r="U378" s="454">
        <f t="shared" si="15"/>
        <v>0</v>
      </c>
      <c r="V378" s="454">
        <f t="shared" si="15"/>
        <v>0</v>
      </c>
      <c r="W378" s="454">
        <f t="shared" si="15"/>
        <v>0</v>
      </c>
      <c r="X378" s="454">
        <f t="shared" si="15"/>
        <v>0</v>
      </c>
      <c r="Y378" s="454">
        <f t="shared" si="15"/>
        <v>0</v>
      </c>
      <c r="Z378" s="454">
        <f t="shared" si="15"/>
        <v>0</v>
      </c>
      <c r="AA378" s="465"/>
      <c r="AB378" s="466"/>
      <c r="AC378" s="467"/>
      <c r="AE378" s="1837" t="s">
        <v>723</v>
      </c>
      <c r="AF378" s="1838"/>
      <c r="AG378" s="432" t="s">
        <v>724</v>
      </c>
      <c r="AH378" s="159" t="s">
        <v>600</v>
      </c>
    </row>
    <row r="379" spans="1:34" ht="20.100000000000001" customHeight="1" thickBot="1">
      <c r="A379" s="1839" t="s">
        <v>599</v>
      </c>
      <c r="B379" s="1840"/>
      <c r="C379" s="1841"/>
      <c r="D379" s="143"/>
      <c r="E379" s="455">
        <f>COUNTA(E341:E370)</f>
        <v>0</v>
      </c>
      <c r="F379" s="455">
        <f>COUNTA(F341:F370)</f>
        <v>0</v>
      </c>
      <c r="G379" s="455">
        <f t="shared" ref="G379:Z379" si="16">COUNTA(G341:G370)</f>
        <v>0</v>
      </c>
      <c r="H379" s="455">
        <f t="shared" si="16"/>
        <v>0</v>
      </c>
      <c r="I379" s="455">
        <f t="shared" si="16"/>
        <v>0</v>
      </c>
      <c r="J379" s="455">
        <f t="shared" si="16"/>
        <v>0</v>
      </c>
      <c r="K379" s="455">
        <f t="shared" si="16"/>
        <v>0</v>
      </c>
      <c r="L379" s="455">
        <f t="shared" si="16"/>
        <v>0</v>
      </c>
      <c r="M379" s="455">
        <f t="shared" si="16"/>
        <v>0</v>
      </c>
      <c r="N379" s="455">
        <f t="shared" si="16"/>
        <v>0</v>
      </c>
      <c r="O379" s="455">
        <f t="shared" si="16"/>
        <v>0</v>
      </c>
      <c r="P379" s="455">
        <f t="shared" si="16"/>
        <v>0</v>
      </c>
      <c r="Q379" s="455">
        <f t="shared" si="16"/>
        <v>0</v>
      </c>
      <c r="R379" s="455">
        <f t="shared" si="16"/>
        <v>0</v>
      </c>
      <c r="S379" s="455">
        <f t="shared" si="16"/>
        <v>0</v>
      </c>
      <c r="T379" s="455">
        <f t="shared" si="16"/>
        <v>0</v>
      </c>
      <c r="U379" s="455">
        <f t="shared" si="16"/>
        <v>0</v>
      </c>
      <c r="V379" s="455">
        <f t="shared" si="16"/>
        <v>0</v>
      </c>
      <c r="W379" s="455">
        <f t="shared" si="16"/>
        <v>0</v>
      </c>
      <c r="X379" s="455">
        <f t="shared" si="16"/>
        <v>0</v>
      </c>
      <c r="Y379" s="455">
        <f t="shared" si="16"/>
        <v>0</v>
      </c>
      <c r="Z379" s="455">
        <f t="shared" si="16"/>
        <v>0</v>
      </c>
      <c r="AA379" s="468"/>
      <c r="AB379" s="469"/>
      <c r="AC379" s="470"/>
      <c r="AE379" s="160">
        <v>3</v>
      </c>
      <c r="AF379" s="155">
        <f>COUNTIF(D341:D370,3)</f>
        <v>0</v>
      </c>
      <c r="AG379" s="155">
        <f>様式04‐2_開園日・開園時間・定員区分!$F$23</f>
        <v>0</v>
      </c>
      <c r="AH379" s="161">
        <f>IF(AF379&gt;=AG379,0,1)</f>
        <v>0</v>
      </c>
    </row>
    <row r="380" spans="1:34" ht="20.100000000000001" customHeight="1" thickBot="1">
      <c r="A380" s="1842" t="s">
        <v>600</v>
      </c>
      <c r="B380" s="1843"/>
      <c r="C380" s="1843"/>
      <c r="D380" s="157"/>
      <c r="E380" s="456" t="str">
        <f t="shared" ref="E380:Z380" si="17">IF(E378&lt;=E379,"○","×")</f>
        <v>○</v>
      </c>
      <c r="F380" s="456" t="str">
        <f t="shared" si="17"/>
        <v>○</v>
      </c>
      <c r="G380" s="456" t="str">
        <f t="shared" si="17"/>
        <v>○</v>
      </c>
      <c r="H380" s="456" t="str">
        <f t="shared" si="17"/>
        <v>○</v>
      </c>
      <c r="I380" s="456" t="str">
        <f t="shared" si="17"/>
        <v>○</v>
      </c>
      <c r="J380" s="456" t="str">
        <f t="shared" si="17"/>
        <v>○</v>
      </c>
      <c r="K380" s="456" t="str">
        <f t="shared" si="17"/>
        <v>○</v>
      </c>
      <c r="L380" s="456" t="str">
        <f t="shared" si="17"/>
        <v>○</v>
      </c>
      <c r="M380" s="456" t="str">
        <f t="shared" si="17"/>
        <v>○</v>
      </c>
      <c r="N380" s="456" t="str">
        <f t="shared" si="17"/>
        <v>○</v>
      </c>
      <c r="O380" s="456" t="str">
        <f t="shared" si="17"/>
        <v>○</v>
      </c>
      <c r="P380" s="456" t="str">
        <f t="shared" si="17"/>
        <v>○</v>
      </c>
      <c r="Q380" s="456" t="str">
        <f t="shared" si="17"/>
        <v>○</v>
      </c>
      <c r="R380" s="456" t="str">
        <f t="shared" si="17"/>
        <v>○</v>
      </c>
      <c r="S380" s="456" t="str">
        <f t="shared" si="17"/>
        <v>○</v>
      </c>
      <c r="T380" s="456" t="str">
        <f t="shared" si="17"/>
        <v>○</v>
      </c>
      <c r="U380" s="456" t="str">
        <f t="shared" si="17"/>
        <v>○</v>
      </c>
      <c r="V380" s="456" t="str">
        <f t="shared" si="17"/>
        <v>○</v>
      </c>
      <c r="W380" s="456" t="str">
        <f t="shared" si="17"/>
        <v>○</v>
      </c>
      <c r="X380" s="456" t="str">
        <f t="shared" si="17"/>
        <v>○</v>
      </c>
      <c r="Y380" s="456" t="str">
        <f t="shared" si="17"/>
        <v>○</v>
      </c>
      <c r="Z380" s="456" t="str">
        <f t="shared" si="17"/>
        <v>○</v>
      </c>
      <c r="AA380" s="471"/>
      <c r="AB380" s="472"/>
      <c r="AC380" s="473"/>
      <c r="AE380" s="160">
        <v>4</v>
      </c>
      <c r="AF380" s="155">
        <f>COUNTIF(D341:D370,4)</f>
        <v>0</v>
      </c>
      <c r="AG380" s="155">
        <f>様式04‐2_開園日・開園時間・定員区分!$G$23</f>
        <v>0</v>
      </c>
      <c r="AH380" s="161">
        <f>IF(AF380&gt;=AG380,0,1)</f>
        <v>0</v>
      </c>
    </row>
    <row r="381" spans="1:34" ht="20.100000000000001" customHeight="1" thickBot="1">
      <c r="A381" s="1844"/>
      <c r="B381" s="1845"/>
      <c r="C381" s="1845"/>
      <c r="D381" s="1846" t="str">
        <f>IF(SUM(AH379:AH381)&gt;0,"学級担任の配置を確認してください","")</f>
        <v/>
      </c>
      <c r="E381" s="1847"/>
      <c r="F381" s="1847"/>
      <c r="G381" s="1847"/>
      <c r="H381" s="1847"/>
      <c r="I381" s="1847"/>
      <c r="J381" s="1847"/>
      <c r="K381" s="1847"/>
      <c r="L381" s="1847"/>
      <c r="M381" s="1847"/>
      <c r="N381" s="1847"/>
      <c r="O381" s="1847"/>
      <c r="P381" s="1847"/>
      <c r="Q381" s="1847"/>
      <c r="R381" s="1847"/>
      <c r="S381" s="1847"/>
      <c r="T381" s="1847"/>
      <c r="U381" s="1847"/>
      <c r="V381" s="1847"/>
      <c r="W381" s="1847"/>
      <c r="X381" s="1847"/>
      <c r="Y381" s="1847"/>
      <c r="Z381" s="1847"/>
      <c r="AA381" s="1847"/>
      <c r="AB381" s="1847"/>
      <c r="AC381" s="1848"/>
      <c r="AE381" s="162">
        <v>5</v>
      </c>
      <c r="AF381" s="163">
        <f>COUNTIF(D341:D370,5)</f>
        <v>0</v>
      </c>
      <c r="AG381" s="163">
        <f>様式04‐2_開園日・開園時間・定員区分!$H$23</f>
        <v>0</v>
      </c>
      <c r="AH381" s="164">
        <f>IF(AF381&gt;=AG381,0,1)</f>
        <v>0</v>
      </c>
    </row>
    <row r="382" spans="1:34" ht="14.25" customHeight="1" thickBot="1"/>
    <row r="383" spans="1:34" ht="20.100000000000001" customHeight="1" thickBot="1">
      <c r="A383" s="1824" t="s">
        <v>727</v>
      </c>
      <c r="B383" s="1825"/>
      <c r="C383" s="1825"/>
      <c r="D383" s="1825"/>
      <c r="E383" s="1825"/>
      <c r="F383" s="1825"/>
      <c r="G383" s="1825"/>
      <c r="H383" s="1825"/>
      <c r="I383" s="1825"/>
      <c r="J383" s="1825"/>
      <c r="K383" s="1825"/>
      <c r="L383" s="1825"/>
      <c r="M383" s="1825"/>
      <c r="N383" s="1825"/>
      <c r="O383" s="1825"/>
      <c r="P383" s="1825"/>
      <c r="Q383" s="1825"/>
      <c r="R383" s="1825"/>
      <c r="S383" s="1825"/>
      <c r="T383" s="1825"/>
      <c r="U383" s="1825"/>
      <c r="V383" s="1825"/>
      <c r="W383" s="1825"/>
      <c r="X383" s="1825"/>
      <c r="Y383" s="1825"/>
      <c r="Z383" s="1825"/>
      <c r="AA383" s="1825"/>
      <c r="AB383" s="1825"/>
      <c r="AC383" s="1826"/>
    </row>
    <row r="384" spans="1:34" ht="20.100000000000001" customHeight="1">
      <c r="A384" s="1827"/>
      <c r="B384" s="1828"/>
      <c r="C384" s="515"/>
      <c r="D384" s="494"/>
      <c r="E384" s="516"/>
      <c r="F384" s="517"/>
      <c r="G384" s="517"/>
      <c r="H384" s="517"/>
      <c r="I384" s="517"/>
      <c r="J384" s="517"/>
      <c r="K384" s="517"/>
      <c r="L384" s="517"/>
      <c r="M384" s="517"/>
      <c r="N384" s="517"/>
      <c r="O384" s="517"/>
      <c r="P384" s="517"/>
      <c r="Q384" s="517"/>
      <c r="R384" s="517"/>
      <c r="S384" s="517"/>
      <c r="T384" s="517"/>
      <c r="U384" s="517"/>
      <c r="V384" s="517"/>
      <c r="W384" s="517"/>
      <c r="X384" s="517"/>
      <c r="Y384" s="517"/>
      <c r="Z384" s="517"/>
      <c r="AA384" s="530"/>
      <c r="AB384" s="530"/>
      <c r="AC384" s="518"/>
    </row>
    <row r="385" spans="1:29" ht="20.100000000000001" customHeight="1">
      <c r="A385" s="1822"/>
      <c r="B385" s="1823"/>
      <c r="C385" s="519"/>
      <c r="D385" s="498"/>
      <c r="E385" s="520"/>
      <c r="F385" s="521"/>
      <c r="G385" s="521"/>
      <c r="H385" s="521"/>
      <c r="I385" s="521"/>
      <c r="J385" s="521"/>
      <c r="K385" s="521"/>
      <c r="L385" s="521"/>
      <c r="M385" s="521"/>
      <c r="N385" s="521"/>
      <c r="O385" s="521"/>
      <c r="P385" s="521"/>
      <c r="Q385" s="521"/>
      <c r="R385" s="521"/>
      <c r="S385" s="521"/>
      <c r="T385" s="521"/>
      <c r="U385" s="521"/>
      <c r="V385" s="521"/>
      <c r="W385" s="521"/>
      <c r="X385" s="521"/>
      <c r="Y385" s="521"/>
      <c r="Z385" s="521"/>
      <c r="AA385" s="531"/>
      <c r="AB385" s="531"/>
      <c r="AC385" s="522"/>
    </row>
    <row r="386" spans="1:29" ht="20.100000000000001" customHeight="1">
      <c r="A386" s="1822"/>
      <c r="B386" s="1823"/>
      <c r="C386" s="519"/>
      <c r="D386" s="498"/>
      <c r="E386" s="520"/>
      <c r="F386" s="521"/>
      <c r="G386" s="521"/>
      <c r="H386" s="521"/>
      <c r="I386" s="521"/>
      <c r="J386" s="521"/>
      <c r="K386" s="521"/>
      <c r="L386" s="521"/>
      <c r="M386" s="521"/>
      <c r="N386" s="521"/>
      <c r="O386" s="521"/>
      <c r="P386" s="521"/>
      <c r="Q386" s="521"/>
      <c r="R386" s="521"/>
      <c r="S386" s="521"/>
      <c r="T386" s="521"/>
      <c r="U386" s="521"/>
      <c r="V386" s="521"/>
      <c r="W386" s="521"/>
      <c r="X386" s="521"/>
      <c r="Y386" s="521"/>
      <c r="Z386" s="521"/>
      <c r="AA386" s="531"/>
      <c r="AB386" s="531"/>
      <c r="AC386" s="522"/>
    </row>
    <row r="387" spans="1:29" ht="20.100000000000001" customHeight="1">
      <c r="A387" s="1822"/>
      <c r="B387" s="1823"/>
      <c r="C387" s="519"/>
      <c r="D387" s="498"/>
      <c r="E387" s="520"/>
      <c r="F387" s="521"/>
      <c r="G387" s="521"/>
      <c r="H387" s="521"/>
      <c r="I387" s="521"/>
      <c r="J387" s="521"/>
      <c r="K387" s="521"/>
      <c r="L387" s="521"/>
      <c r="M387" s="521"/>
      <c r="N387" s="521"/>
      <c r="O387" s="521"/>
      <c r="P387" s="521"/>
      <c r="Q387" s="521"/>
      <c r="R387" s="521"/>
      <c r="S387" s="521"/>
      <c r="T387" s="521"/>
      <c r="U387" s="521"/>
      <c r="V387" s="521"/>
      <c r="W387" s="521"/>
      <c r="X387" s="521"/>
      <c r="Y387" s="521"/>
      <c r="Z387" s="521"/>
      <c r="AA387" s="531"/>
      <c r="AB387" s="531"/>
      <c r="AC387" s="522"/>
    </row>
    <row r="388" spans="1:29" ht="20.100000000000001" customHeight="1">
      <c r="A388" s="1822"/>
      <c r="B388" s="1823"/>
      <c r="C388" s="519"/>
      <c r="D388" s="498"/>
      <c r="E388" s="520"/>
      <c r="F388" s="521"/>
      <c r="G388" s="521"/>
      <c r="H388" s="521"/>
      <c r="I388" s="521"/>
      <c r="J388" s="521"/>
      <c r="K388" s="521"/>
      <c r="L388" s="521"/>
      <c r="M388" s="521"/>
      <c r="N388" s="521"/>
      <c r="O388" s="521"/>
      <c r="P388" s="521"/>
      <c r="Q388" s="521"/>
      <c r="R388" s="521"/>
      <c r="S388" s="521"/>
      <c r="T388" s="521"/>
      <c r="U388" s="521"/>
      <c r="V388" s="521"/>
      <c r="W388" s="521"/>
      <c r="X388" s="521"/>
      <c r="Y388" s="521"/>
      <c r="Z388" s="521"/>
      <c r="AA388" s="531"/>
      <c r="AB388" s="531"/>
      <c r="AC388" s="522"/>
    </row>
    <row r="389" spans="1:29" ht="20.100000000000001" customHeight="1">
      <c r="A389" s="1822"/>
      <c r="B389" s="1823"/>
      <c r="C389" s="519"/>
      <c r="D389" s="498"/>
      <c r="E389" s="520"/>
      <c r="F389" s="521"/>
      <c r="G389" s="521"/>
      <c r="H389" s="521"/>
      <c r="I389" s="521"/>
      <c r="J389" s="521"/>
      <c r="K389" s="521"/>
      <c r="L389" s="521"/>
      <c r="M389" s="521"/>
      <c r="N389" s="521"/>
      <c r="O389" s="521"/>
      <c r="P389" s="521"/>
      <c r="Q389" s="521"/>
      <c r="R389" s="521"/>
      <c r="S389" s="521"/>
      <c r="T389" s="521"/>
      <c r="U389" s="521"/>
      <c r="V389" s="521"/>
      <c r="W389" s="521"/>
      <c r="X389" s="521"/>
      <c r="Y389" s="521"/>
      <c r="Z389" s="521"/>
      <c r="AA389" s="531"/>
      <c r="AB389" s="531"/>
      <c r="AC389" s="522"/>
    </row>
    <row r="390" spans="1:29" ht="20.100000000000001" customHeight="1">
      <c r="A390" s="1822"/>
      <c r="B390" s="1823"/>
      <c r="C390" s="519"/>
      <c r="D390" s="498"/>
      <c r="E390" s="520"/>
      <c r="F390" s="521"/>
      <c r="G390" s="521"/>
      <c r="H390" s="521"/>
      <c r="I390" s="521"/>
      <c r="J390" s="521"/>
      <c r="K390" s="521"/>
      <c r="L390" s="521"/>
      <c r="M390" s="521"/>
      <c r="N390" s="521"/>
      <c r="O390" s="521"/>
      <c r="P390" s="521"/>
      <c r="Q390" s="521"/>
      <c r="R390" s="521"/>
      <c r="S390" s="521"/>
      <c r="T390" s="521"/>
      <c r="U390" s="521"/>
      <c r="V390" s="521"/>
      <c r="W390" s="521"/>
      <c r="X390" s="521"/>
      <c r="Y390" s="521"/>
      <c r="Z390" s="521"/>
      <c r="AA390" s="531"/>
      <c r="AB390" s="531"/>
      <c r="AC390" s="522"/>
    </row>
    <row r="391" spans="1:29" ht="20.100000000000001" customHeight="1">
      <c r="A391" s="1822"/>
      <c r="B391" s="1823"/>
      <c r="C391" s="519"/>
      <c r="D391" s="498"/>
      <c r="E391" s="520"/>
      <c r="F391" s="521"/>
      <c r="G391" s="521"/>
      <c r="H391" s="521"/>
      <c r="I391" s="521"/>
      <c r="J391" s="521"/>
      <c r="K391" s="521"/>
      <c r="L391" s="521"/>
      <c r="M391" s="521"/>
      <c r="N391" s="521"/>
      <c r="O391" s="521"/>
      <c r="P391" s="521"/>
      <c r="Q391" s="521"/>
      <c r="R391" s="521"/>
      <c r="S391" s="521"/>
      <c r="T391" s="521"/>
      <c r="U391" s="521"/>
      <c r="V391" s="521"/>
      <c r="W391" s="521"/>
      <c r="X391" s="521"/>
      <c r="Y391" s="521"/>
      <c r="Z391" s="521"/>
      <c r="AA391" s="531"/>
      <c r="AB391" s="531"/>
      <c r="AC391" s="522"/>
    </row>
    <row r="392" spans="1:29" ht="20.100000000000001" customHeight="1">
      <c r="A392" s="1822"/>
      <c r="B392" s="1823"/>
      <c r="C392" s="519"/>
      <c r="D392" s="498"/>
      <c r="E392" s="520"/>
      <c r="F392" s="521"/>
      <c r="G392" s="521"/>
      <c r="H392" s="521"/>
      <c r="I392" s="521"/>
      <c r="J392" s="521"/>
      <c r="K392" s="521"/>
      <c r="L392" s="521"/>
      <c r="M392" s="521"/>
      <c r="N392" s="521"/>
      <c r="O392" s="521"/>
      <c r="P392" s="521"/>
      <c r="Q392" s="521"/>
      <c r="R392" s="521"/>
      <c r="S392" s="521"/>
      <c r="T392" s="521"/>
      <c r="U392" s="521"/>
      <c r="V392" s="521"/>
      <c r="W392" s="521"/>
      <c r="X392" s="521"/>
      <c r="Y392" s="521"/>
      <c r="Z392" s="521"/>
      <c r="AA392" s="531"/>
      <c r="AB392" s="531"/>
      <c r="AC392" s="522"/>
    </row>
    <row r="393" spans="1:29" ht="20.100000000000001" customHeight="1">
      <c r="A393" s="1822"/>
      <c r="B393" s="1823"/>
      <c r="C393" s="519"/>
      <c r="D393" s="498"/>
      <c r="E393" s="520"/>
      <c r="F393" s="521"/>
      <c r="G393" s="521"/>
      <c r="H393" s="521"/>
      <c r="I393" s="521"/>
      <c r="J393" s="521"/>
      <c r="K393" s="521"/>
      <c r="L393" s="521"/>
      <c r="M393" s="521"/>
      <c r="N393" s="521"/>
      <c r="O393" s="521"/>
      <c r="P393" s="521"/>
      <c r="Q393" s="521"/>
      <c r="R393" s="521"/>
      <c r="S393" s="521"/>
      <c r="T393" s="521"/>
      <c r="U393" s="521"/>
      <c r="V393" s="521"/>
      <c r="W393" s="521"/>
      <c r="X393" s="521"/>
      <c r="Y393" s="521"/>
      <c r="Z393" s="521"/>
      <c r="AA393" s="531"/>
      <c r="AB393" s="531"/>
      <c r="AC393" s="522"/>
    </row>
    <row r="394" spans="1:29" ht="20.100000000000001" customHeight="1">
      <c r="A394" s="1822"/>
      <c r="B394" s="1823"/>
      <c r="C394" s="519"/>
      <c r="D394" s="498"/>
      <c r="E394" s="520"/>
      <c r="F394" s="521"/>
      <c r="G394" s="521"/>
      <c r="H394" s="521"/>
      <c r="I394" s="521"/>
      <c r="J394" s="521"/>
      <c r="K394" s="521"/>
      <c r="L394" s="521"/>
      <c r="M394" s="521"/>
      <c r="N394" s="521"/>
      <c r="O394" s="521"/>
      <c r="P394" s="521"/>
      <c r="Q394" s="521"/>
      <c r="R394" s="521"/>
      <c r="S394" s="521"/>
      <c r="T394" s="521"/>
      <c r="U394" s="521"/>
      <c r="V394" s="521"/>
      <c r="W394" s="521"/>
      <c r="X394" s="521"/>
      <c r="Y394" s="521"/>
      <c r="Z394" s="521"/>
      <c r="AA394" s="531"/>
      <c r="AB394" s="531"/>
      <c r="AC394" s="522"/>
    </row>
    <row r="395" spans="1:29" ht="20.100000000000001" customHeight="1" thickBot="1">
      <c r="A395" s="1820"/>
      <c r="B395" s="1821"/>
      <c r="C395" s="523"/>
      <c r="D395" s="502"/>
      <c r="E395" s="524"/>
      <c r="F395" s="525"/>
      <c r="G395" s="525"/>
      <c r="H395" s="525"/>
      <c r="I395" s="525"/>
      <c r="J395" s="525"/>
      <c r="K395" s="525"/>
      <c r="L395" s="525"/>
      <c r="M395" s="525"/>
      <c r="N395" s="525"/>
      <c r="O395" s="525"/>
      <c r="P395" s="525"/>
      <c r="Q395" s="525"/>
      <c r="R395" s="525"/>
      <c r="S395" s="525"/>
      <c r="T395" s="525"/>
      <c r="U395" s="525"/>
      <c r="V395" s="525"/>
      <c r="W395" s="525"/>
      <c r="X395" s="525"/>
      <c r="Y395" s="525"/>
      <c r="Z395" s="525"/>
      <c r="AA395" s="532"/>
      <c r="AB395" s="532"/>
      <c r="AC395" s="526"/>
    </row>
  </sheetData>
  <sheetProtection sheet="1" objects="1" scenarios="1" formatCells="0" formatColumns="0" formatRows="0"/>
  <mergeCells count="156">
    <mergeCell ref="A54:B54"/>
    <mergeCell ref="A55:B55"/>
    <mergeCell ref="A56:B56"/>
    <mergeCell ref="A57:B57"/>
    <mergeCell ref="A58:B58"/>
    <mergeCell ref="A2:AC3"/>
    <mergeCell ref="A5:A6"/>
    <mergeCell ref="E5:AC5"/>
    <mergeCell ref="A7:B7"/>
    <mergeCell ref="A48:C48"/>
    <mergeCell ref="A49:C49"/>
    <mergeCell ref="D51:AC51"/>
    <mergeCell ref="A71:A72"/>
    <mergeCell ref="E71:AC71"/>
    <mergeCell ref="A73:B73"/>
    <mergeCell ref="A75:B75"/>
    <mergeCell ref="A59:B59"/>
    <mergeCell ref="A62:B62"/>
    <mergeCell ref="A63:B63"/>
    <mergeCell ref="A64:B64"/>
    <mergeCell ref="A65:B65"/>
    <mergeCell ref="D249:AC249"/>
    <mergeCell ref="A251:AC251"/>
    <mergeCell ref="A121:B121"/>
    <mergeCell ref="A122:B122"/>
    <mergeCell ref="A123:B123"/>
    <mergeCell ref="A124:B124"/>
    <mergeCell ref="A125:B125"/>
    <mergeCell ref="A119:AC119"/>
    <mergeCell ref="A120:B120"/>
    <mergeCell ref="A127:B127"/>
    <mergeCell ref="A128:B128"/>
    <mergeCell ref="A129:B129"/>
    <mergeCell ref="A130:B130"/>
    <mergeCell ref="A131:B131"/>
    <mergeCell ref="A182:C183"/>
    <mergeCell ref="D183:AC183"/>
    <mergeCell ref="AE48:AF48"/>
    <mergeCell ref="AE47:AH47"/>
    <mergeCell ref="A53:AC53"/>
    <mergeCell ref="A60:B60"/>
    <mergeCell ref="A327:B327"/>
    <mergeCell ref="A328:B328"/>
    <mergeCell ref="A329:B329"/>
    <mergeCell ref="A9:B9"/>
    <mergeCell ref="A10:B10"/>
    <mergeCell ref="A50:C51"/>
    <mergeCell ref="A61:B61"/>
    <mergeCell ref="A68:AC69"/>
    <mergeCell ref="A322:B322"/>
    <mergeCell ref="A323:B323"/>
    <mergeCell ref="A324:B324"/>
    <mergeCell ref="A325:B325"/>
    <mergeCell ref="A326:B326"/>
    <mergeCell ref="A320:B320"/>
    <mergeCell ref="A321:B321"/>
    <mergeCell ref="A317:AC317"/>
    <mergeCell ref="A318:B318"/>
    <mergeCell ref="A319:B319"/>
    <mergeCell ref="A271:B271"/>
    <mergeCell ref="A126:B126"/>
    <mergeCell ref="A76:B76"/>
    <mergeCell ref="AE113:AH113"/>
    <mergeCell ref="A114:C114"/>
    <mergeCell ref="AE114:AF114"/>
    <mergeCell ref="A115:C115"/>
    <mergeCell ref="A116:C117"/>
    <mergeCell ref="D117:AC117"/>
    <mergeCell ref="AE180:AF180"/>
    <mergeCell ref="A181:C181"/>
    <mergeCell ref="A134:AC135"/>
    <mergeCell ref="A137:A138"/>
    <mergeCell ref="E137:AC137"/>
    <mergeCell ref="A139:B139"/>
    <mergeCell ref="A141:B141"/>
    <mergeCell ref="A142:B142"/>
    <mergeCell ref="AE245:AH245"/>
    <mergeCell ref="A246:C246"/>
    <mergeCell ref="AE246:AF246"/>
    <mergeCell ref="A197:B197"/>
    <mergeCell ref="A8:B8"/>
    <mergeCell ref="A74:B74"/>
    <mergeCell ref="A140:B140"/>
    <mergeCell ref="A200:AC201"/>
    <mergeCell ref="A203:A204"/>
    <mergeCell ref="E203:AC203"/>
    <mergeCell ref="A191:B191"/>
    <mergeCell ref="A192:B192"/>
    <mergeCell ref="A193:B193"/>
    <mergeCell ref="A194:B194"/>
    <mergeCell ref="A195:B195"/>
    <mergeCell ref="A196:B196"/>
    <mergeCell ref="A185:AC185"/>
    <mergeCell ref="A186:B186"/>
    <mergeCell ref="A187:B187"/>
    <mergeCell ref="A188:B188"/>
    <mergeCell ref="A189:B189"/>
    <mergeCell ref="A190:B190"/>
    <mergeCell ref="AE179:AH179"/>
    <mergeCell ref="A180:C180"/>
    <mergeCell ref="A252:B252"/>
    <mergeCell ref="A253:B253"/>
    <mergeCell ref="A254:B254"/>
    <mergeCell ref="A255:B255"/>
    <mergeCell ref="A256:B256"/>
    <mergeCell ref="A257:B257"/>
    <mergeCell ref="A205:B205"/>
    <mergeCell ref="A206:B206"/>
    <mergeCell ref="A207:B207"/>
    <mergeCell ref="A208:B208"/>
    <mergeCell ref="A247:C247"/>
    <mergeCell ref="A248:C249"/>
    <mergeCell ref="AE311:AH311"/>
    <mergeCell ref="A312:C312"/>
    <mergeCell ref="AE312:AF312"/>
    <mergeCell ref="A313:C313"/>
    <mergeCell ref="A314:C315"/>
    <mergeCell ref="D315:AC315"/>
    <mergeCell ref="A258:B258"/>
    <mergeCell ref="A259:B259"/>
    <mergeCell ref="A260:B260"/>
    <mergeCell ref="A261:B261"/>
    <mergeCell ref="A262:B262"/>
    <mergeCell ref="A263:B263"/>
    <mergeCell ref="A272:B272"/>
    <mergeCell ref="A273:B273"/>
    <mergeCell ref="A274:B274"/>
    <mergeCell ref="A266:AC267"/>
    <mergeCell ref="A269:A270"/>
    <mergeCell ref="E269:AC269"/>
    <mergeCell ref="A340:B340"/>
    <mergeCell ref="AE377:AH377"/>
    <mergeCell ref="A378:C378"/>
    <mergeCell ref="AE378:AF378"/>
    <mergeCell ref="A379:C379"/>
    <mergeCell ref="A380:C381"/>
    <mergeCell ref="D381:AC381"/>
    <mergeCell ref="A332:AC333"/>
    <mergeCell ref="A335:A336"/>
    <mergeCell ref="E335:AC335"/>
    <mergeCell ref="A337:B337"/>
    <mergeCell ref="A338:B338"/>
    <mergeCell ref="A339:B339"/>
    <mergeCell ref="A395:B395"/>
    <mergeCell ref="A389:B389"/>
    <mergeCell ref="A390:B390"/>
    <mergeCell ref="A391:B391"/>
    <mergeCell ref="A392:B392"/>
    <mergeCell ref="A393:B393"/>
    <mergeCell ref="A394:B394"/>
    <mergeCell ref="A383:AC383"/>
    <mergeCell ref="A384:B384"/>
    <mergeCell ref="A385:B385"/>
    <mergeCell ref="A386:B386"/>
    <mergeCell ref="A387:B387"/>
    <mergeCell ref="A388:B388"/>
  </mergeCells>
  <phoneticPr fontId="1"/>
  <conditionalFormatting sqref="E50:AC50">
    <cfRule type="cellIs" dxfId="23" priority="36" operator="equal">
      <formula>"×"</formula>
    </cfRule>
  </conditionalFormatting>
  <conditionalFormatting sqref="D51:AC51">
    <cfRule type="cellIs" dxfId="22" priority="35" operator="equal">
      <formula>"学級担任の配置を確認してください"</formula>
    </cfRule>
  </conditionalFormatting>
  <conditionalFormatting sqref="E116:AC116">
    <cfRule type="cellIs" dxfId="21" priority="34" operator="equal">
      <formula>"×"</formula>
    </cfRule>
  </conditionalFormatting>
  <conditionalFormatting sqref="D117:AC117">
    <cfRule type="cellIs" dxfId="20" priority="33" operator="equal">
      <formula>"学級担任の配置を確認してください"</formula>
    </cfRule>
  </conditionalFormatting>
  <conditionalFormatting sqref="E182:AC182">
    <cfRule type="cellIs" dxfId="19" priority="32" operator="equal">
      <formula>"×"</formula>
    </cfRule>
  </conditionalFormatting>
  <conditionalFormatting sqref="D183:AC183">
    <cfRule type="cellIs" dxfId="18" priority="31" operator="equal">
      <formula>"学級担任の配置を確認してください"</formula>
    </cfRule>
  </conditionalFormatting>
  <conditionalFormatting sqref="E248:AC248">
    <cfRule type="cellIs" dxfId="17" priority="30" operator="equal">
      <formula>"×"</formula>
    </cfRule>
  </conditionalFormatting>
  <conditionalFormatting sqref="D249:AC249">
    <cfRule type="cellIs" dxfId="16" priority="29" operator="equal">
      <formula>"学級担任の配置を確認してください"</formula>
    </cfRule>
  </conditionalFormatting>
  <conditionalFormatting sqref="E314:AC314">
    <cfRule type="cellIs" dxfId="15" priority="28" operator="equal">
      <formula>"×"</formula>
    </cfRule>
  </conditionalFormatting>
  <conditionalFormatting sqref="D315:AC315">
    <cfRule type="cellIs" dxfId="14" priority="27" operator="equal">
      <formula>"学級担任の配置を確認してください"</formula>
    </cfRule>
  </conditionalFormatting>
  <conditionalFormatting sqref="E380:AC380">
    <cfRule type="cellIs" dxfId="13" priority="26" operator="equal">
      <formula>"×"</formula>
    </cfRule>
  </conditionalFormatting>
  <conditionalFormatting sqref="D381:AC381">
    <cfRule type="cellIs" dxfId="12" priority="25" operator="equal">
      <formula>"学級担任の配置を確認してください"</formula>
    </cfRule>
  </conditionalFormatting>
  <dataValidations count="6">
    <dataValidation type="list" allowBlank="1" showInputMessage="1" showErrorMessage="1" sqref="C54:C65 C120:C131 C186:C197 C252:C263 C318:C329 C384:C395">
      <formula1>"常勤,非常勤"</formula1>
    </dataValidation>
    <dataValidation type="list" allowBlank="1" showInputMessage="1" showErrorMessage="1" sqref="B11:B40 B77:B106 B143:B172 B209:B238 B275:B304 B341:B370">
      <formula1>"　,０歳児,１歳児,２歳児,３歳児,４歳児,５歳児,フリー,加配,その他"</formula1>
    </dataValidation>
    <dataValidation type="list" allowBlank="1" showInputMessage="1" showErrorMessage="1" sqref="D186:D197 D54:D65 C7:D10 D120:D131 C73:D76 C139:D142 D252:D263 C205:D208 D318:D329 C271:D274 D384:D395 C337:D340">
      <formula1>"　,常勤,非常勤"</formula1>
    </dataValidation>
    <dataValidation type="list" allowBlank="1" showInputMessage="1" showErrorMessage="1" sqref="E186:AC197 E54:AC65 E7:AC41 E120:AC131 E73:AC107 E139:AC173 E252:AC263 E205:AC239 E318:AC329 E271:AC305 E384:AC395 E337:AC371">
      <formula1>"○"</formula1>
    </dataValidation>
    <dataValidation type="whole" allowBlank="1" showInputMessage="1" showErrorMessage="1" sqref="E42:AC47 E108:AC113 E174:AC179 E240:AC245 E306:AC311 E372:AC377">
      <formula1>0</formula1>
      <formula2>1000</formula2>
    </dataValidation>
    <dataValidation type="list" allowBlank="1" showInputMessage="1" showErrorMessage="1" sqref="D11:D40 D341:D370 D275:D304 D209:D238 D143:D172 D77:D106">
      <formula1>$AE$10:$AE$13</formula1>
    </dataValidation>
  </dataValidations>
  <printOptions horizontalCentered="1" verticalCentered="1"/>
  <pageMargins left="0.23622047244094491" right="0.23622047244094491" top="0.15748031496062992" bottom="0.19685039370078741" header="0" footer="0"/>
  <pageSetup paperSize="9" scale="69" fitToHeight="0" pageOrder="overThenDown"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6"/>
  <sheetViews>
    <sheetView zoomScale="70" zoomScaleNormal="70" zoomScaleSheetLayoutView="55" workbookViewId="0">
      <selection activeCell="AD1" sqref="AD1"/>
    </sheetView>
  </sheetViews>
  <sheetFormatPr defaultRowHeight="15.75"/>
  <cols>
    <col min="1" max="1" width="11.375" style="1" bestFit="1" customWidth="1"/>
    <col min="2" max="3" width="7.5" style="1" customWidth="1"/>
    <col min="4" max="4" width="10.625" style="1" customWidth="1"/>
    <col min="5" max="29" width="4.375" style="1" customWidth="1"/>
    <col min="30" max="16384" width="9" style="1"/>
  </cols>
  <sheetData>
    <row r="1" spans="1:34" ht="35.25" customHeight="1"/>
    <row r="2" spans="1:34" ht="11.25" customHeight="1">
      <c r="A2" s="1849" t="s">
        <v>1031</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row>
    <row r="3" spans="1:34" ht="11.25" customHeight="1">
      <c r="A3" s="1849"/>
      <c r="B3" s="1849"/>
      <c r="C3" s="1849"/>
      <c r="D3" s="1849"/>
      <c r="E3" s="1849"/>
      <c r="F3" s="1849"/>
      <c r="G3" s="1849"/>
      <c r="H3" s="1849"/>
      <c r="I3" s="1849"/>
      <c r="J3" s="1849"/>
      <c r="K3" s="1849"/>
      <c r="L3" s="1849"/>
      <c r="M3" s="1849"/>
      <c r="N3" s="1849"/>
      <c r="O3" s="1849"/>
      <c r="P3" s="1849"/>
      <c r="Q3" s="1849"/>
      <c r="R3" s="1849"/>
      <c r="S3" s="1849"/>
      <c r="T3" s="1849"/>
      <c r="U3" s="1849"/>
      <c r="V3" s="1849"/>
      <c r="W3" s="1849"/>
      <c r="X3" s="1849"/>
      <c r="Y3" s="1849"/>
      <c r="Z3" s="1849"/>
      <c r="AA3" s="1849"/>
      <c r="AB3" s="1849"/>
      <c r="AC3" s="1849"/>
    </row>
    <row r="4" spans="1:34" ht="7.5" customHeight="1" thickBot="1">
      <c r="A4" s="80"/>
      <c r="B4" s="80"/>
      <c r="C4" s="80"/>
      <c r="D4" s="80"/>
      <c r="E4" s="80"/>
      <c r="F4" s="80"/>
      <c r="G4" s="80"/>
      <c r="H4" s="80"/>
      <c r="I4" s="80"/>
      <c r="J4" s="80"/>
      <c r="K4" s="80"/>
      <c r="L4" s="80"/>
      <c r="M4" s="80"/>
      <c r="N4" s="80"/>
      <c r="O4" s="80"/>
      <c r="P4" s="80"/>
    </row>
    <row r="5" spans="1:34" ht="20.100000000000001" customHeight="1">
      <c r="A5" s="1850" t="s">
        <v>608</v>
      </c>
      <c r="B5" s="81"/>
      <c r="C5" s="81"/>
      <c r="D5" s="81"/>
      <c r="E5" s="1852" t="s">
        <v>588</v>
      </c>
      <c r="F5" s="1852"/>
      <c r="G5" s="1852"/>
      <c r="H5" s="1852"/>
      <c r="I5" s="1852"/>
      <c r="J5" s="1852"/>
      <c r="K5" s="1852"/>
      <c r="L5" s="1852"/>
      <c r="M5" s="1852"/>
      <c r="N5" s="1852"/>
      <c r="O5" s="1852"/>
      <c r="P5" s="1852"/>
      <c r="Q5" s="1852"/>
      <c r="R5" s="1852"/>
      <c r="S5" s="1852"/>
      <c r="T5" s="1852"/>
      <c r="U5" s="1852"/>
      <c r="V5" s="1852"/>
      <c r="W5" s="1852"/>
      <c r="X5" s="1852"/>
      <c r="Y5" s="1852"/>
      <c r="Z5" s="1852"/>
      <c r="AA5" s="1852"/>
      <c r="AB5" s="1852"/>
      <c r="AC5" s="1853"/>
    </row>
    <row r="6" spans="1:34" ht="20.100000000000001" customHeight="1" thickBot="1">
      <c r="A6" s="1851"/>
      <c r="B6" s="82" t="s">
        <v>589</v>
      </c>
      <c r="C6" s="83" t="s">
        <v>590</v>
      </c>
      <c r="D6" s="83" t="s">
        <v>722</v>
      </c>
      <c r="E6" s="84">
        <v>0.29166666666666669</v>
      </c>
      <c r="F6" s="84">
        <v>0.3125</v>
      </c>
      <c r="G6" s="85">
        <v>0.33333333333333331</v>
      </c>
      <c r="H6" s="85">
        <v>0.35416666666666669</v>
      </c>
      <c r="I6" s="85">
        <v>0.375</v>
      </c>
      <c r="J6" s="85">
        <v>0.39583333333333331</v>
      </c>
      <c r="K6" s="85">
        <v>0.41666666666666669</v>
      </c>
      <c r="L6" s="85">
        <v>0.4375</v>
      </c>
      <c r="M6" s="85">
        <v>0.45833333333333331</v>
      </c>
      <c r="N6" s="85">
        <v>0.47916666666666669</v>
      </c>
      <c r="O6" s="85">
        <v>0.5</v>
      </c>
      <c r="P6" s="85">
        <v>0.52083333333333337</v>
      </c>
      <c r="Q6" s="85">
        <v>0.54166666666666663</v>
      </c>
      <c r="R6" s="85">
        <v>0.5625</v>
      </c>
      <c r="S6" s="85">
        <v>0.58333333333333337</v>
      </c>
      <c r="T6" s="85">
        <v>0.60416666666666663</v>
      </c>
      <c r="U6" s="85">
        <v>0.625</v>
      </c>
      <c r="V6" s="85">
        <v>0.64583333333333337</v>
      </c>
      <c r="W6" s="85">
        <v>0.66666666666666663</v>
      </c>
      <c r="X6" s="85">
        <v>0.6875</v>
      </c>
      <c r="Y6" s="85">
        <v>0.70833333333333337</v>
      </c>
      <c r="Z6" s="85">
        <v>0.72916666666666663</v>
      </c>
      <c r="AA6" s="85">
        <v>0.75</v>
      </c>
      <c r="AB6" s="85">
        <v>0.77083333333333337</v>
      </c>
      <c r="AC6" s="116">
        <v>0.79166666666666663</v>
      </c>
    </row>
    <row r="7" spans="1:34" ht="20.100000000000001" customHeight="1" thickBot="1">
      <c r="A7" s="1829" t="s">
        <v>728</v>
      </c>
      <c r="B7" s="1830"/>
      <c r="C7" s="86" t="s">
        <v>683</v>
      </c>
      <c r="D7" s="137"/>
      <c r="E7" s="87"/>
      <c r="F7" s="88"/>
      <c r="G7" s="88"/>
      <c r="H7" s="88"/>
      <c r="I7" s="88" t="s">
        <v>614</v>
      </c>
      <c r="J7" s="88" t="s">
        <v>614</v>
      </c>
      <c r="K7" s="88" t="s">
        <v>614</v>
      </c>
      <c r="L7" s="88" t="s">
        <v>614</v>
      </c>
      <c r="M7" s="88" t="s">
        <v>614</v>
      </c>
      <c r="N7" s="88" t="s">
        <v>614</v>
      </c>
      <c r="O7" s="88" t="s">
        <v>614</v>
      </c>
      <c r="P7" s="88" t="s">
        <v>614</v>
      </c>
      <c r="Q7" s="88" t="s">
        <v>614</v>
      </c>
      <c r="R7" s="88" t="s">
        <v>614</v>
      </c>
      <c r="S7" s="88" t="s">
        <v>614</v>
      </c>
      <c r="T7" s="88" t="s">
        <v>614</v>
      </c>
      <c r="U7" s="88" t="s">
        <v>614</v>
      </c>
      <c r="V7" s="88" t="s">
        <v>614</v>
      </c>
      <c r="W7" s="88" t="s">
        <v>614</v>
      </c>
      <c r="X7" s="88" t="s">
        <v>614</v>
      </c>
      <c r="Y7" s="88" t="s">
        <v>614</v>
      </c>
      <c r="Z7" s="88" t="s">
        <v>614</v>
      </c>
      <c r="AA7" s="88"/>
      <c r="AB7" s="88"/>
      <c r="AC7" s="222"/>
      <c r="AE7" s="155"/>
    </row>
    <row r="8" spans="1:34" ht="20.100000000000001" customHeight="1" thickBot="1">
      <c r="A8" s="1829" t="s">
        <v>670</v>
      </c>
      <c r="B8" s="1830"/>
      <c r="C8" s="86" t="s">
        <v>683</v>
      </c>
      <c r="D8" s="137"/>
      <c r="E8" s="87"/>
      <c r="F8" s="88"/>
      <c r="G8" s="88"/>
      <c r="H8" s="88"/>
      <c r="I8" s="88"/>
      <c r="J8" s="88"/>
      <c r="K8" s="88"/>
      <c r="L8" s="88"/>
      <c r="M8" s="88"/>
      <c r="N8" s="88"/>
      <c r="O8" s="88"/>
      <c r="P8" s="88"/>
      <c r="Q8" s="88"/>
      <c r="R8" s="88"/>
      <c r="S8" s="88"/>
      <c r="T8" s="88"/>
      <c r="U8" s="88"/>
      <c r="V8" s="88"/>
      <c r="W8" s="88"/>
      <c r="X8" s="88"/>
      <c r="Y8" s="88"/>
      <c r="Z8" s="88"/>
      <c r="AA8" s="88"/>
      <c r="AB8" s="88"/>
      <c r="AC8" s="222"/>
      <c r="AE8" s="563"/>
      <c r="AF8" s="155"/>
      <c r="AG8" s="155"/>
      <c r="AH8" s="155"/>
    </row>
    <row r="9" spans="1:34" ht="20.100000000000001" customHeight="1" thickBot="1">
      <c r="A9" s="1829" t="s">
        <v>671</v>
      </c>
      <c r="B9" s="1830"/>
      <c r="C9" s="86" t="s">
        <v>683</v>
      </c>
      <c r="D9" s="137"/>
      <c r="E9" s="87"/>
      <c r="F9" s="88"/>
      <c r="G9" s="88"/>
      <c r="H9" s="88"/>
      <c r="I9" s="88"/>
      <c r="J9" s="88"/>
      <c r="K9" s="88"/>
      <c r="L9" s="88"/>
      <c r="M9" s="88"/>
      <c r="N9" s="88"/>
      <c r="O9" s="88"/>
      <c r="P9" s="88"/>
      <c r="Q9" s="88"/>
      <c r="R9" s="88"/>
      <c r="S9" s="88"/>
      <c r="T9" s="88"/>
      <c r="U9" s="88"/>
      <c r="V9" s="88"/>
      <c r="W9" s="88"/>
      <c r="X9" s="88"/>
      <c r="Y9" s="88"/>
      <c r="Z9" s="88"/>
      <c r="AA9" s="88"/>
      <c r="AB9" s="88"/>
      <c r="AC9" s="222"/>
      <c r="AE9" s="563" t="s">
        <v>722</v>
      </c>
      <c r="AF9" s="155"/>
      <c r="AG9" s="155"/>
      <c r="AH9" s="155"/>
    </row>
    <row r="10" spans="1:34" ht="20.100000000000001" customHeight="1" thickBot="1">
      <c r="A10" s="1829" t="s">
        <v>672</v>
      </c>
      <c r="B10" s="1830"/>
      <c r="C10" s="86" t="s">
        <v>683</v>
      </c>
      <c r="D10" s="137"/>
      <c r="E10" s="87"/>
      <c r="F10" s="88"/>
      <c r="G10" s="88"/>
      <c r="H10" s="88"/>
      <c r="I10" s="88" t="s">
        <v>614</v>
      </c>
      <c r="J10" s="88" t="s">
        <v>614</v>
      </c>
      <c r="K10" s="88" t="s">
        <v>614</v>
      </c>
      <c r="L10" s="88" t="s">
        <v>614</v>
      </c>
      <c r="M10" s="88" t="s">
        <v>614</v>
      </c>
      <c r="N10" s="88" t="s">
        <v>614</v>
      </c>
      <c r="O10" s="88" t="s">
        <v>614</v>
      </c>
      <c r="P10" s="88" t="s">
        <v>614</v>
      </c>
      <c r="Q10" s="88" t="s">
        <v>614</v>
      </c>
      <c r="R10" s="88" t="s">
        <v>614</v>
      </c>
      <c r="S10" s="88" t="s">
        <v>614</v>
      </c>
      <c r="T10" s="88" t="s">
        <v>614</v>
      </c>
      <c r="U10" s="88" t="s">
        <v>614</v>
      </c>
      <c r="V10" s="88" t="s">
        <v>614</v>
      </c>
      <c r="W10" s="88" t="s">
        <v>614</v>
      </c>
      <c r="X10" s="88" t="s">
        <v>614</v>
      </c>
      <c r="Y10" s="88" t="s">
        <v>614</v>
      </c>
      <c r="Z10" s="88" t="s">
        <v>614</v>
      </c>
      <c r="AA10" s="88"/>
      <c r="AB10" s="88"/>
      <c r="AC10" s="222"/>
      <c r="AE10" s="152"/>
      <c r="AF10" s="155"/>
      <c r="AG10" s="155"/>
      <c r="AH10" s="155"/>
    </row>
    <row r="11" spans="1:34" ht="20.100000000000001" customHeight="1">
      <c r="A11" s="130" t="s">
        <v>832</v>
      </c>
      <c r="B11" s="89" t="s">
        <v>613</v>
      </c>
      <c r="C11" s="131" t="s">
        <v>683</v>
      </c>
      <c r="D11" s="165"/>
      <c r="E11" s="90" t="s">
        <v>614</v>
      </c>
      <c r="F11" s="90" t="s">
        <v>614</v>
      </c>
      <c r="G11" s="90" t="s">
        <v>614</v>
      </c>
      <c r="H11" s="90" t="s">
        <v>614</v>
      </c>
      <c r="I11" s="90" t="s">
        <v>614</v>
      </c>
      <c r="J11" s="90" t="s">
        <v>614</v>
      </c>
      <c r="K11" s="90" t="s">
        <v>614</v>
      </c>
      <c r="L11" s="90" t="s">
        <v>614</v>
      </c>
      <c r="M11" s="90" t="s">
        <v>614</v>
      </c>
      <c r="N11" s="90" t="s">
        <v>614</v>
      </c>
      <c r="O11" s="90" t="s">
        <v>614</v>
      </c>
      <c r="P11" s="90" t="s">
        <v>614</v>
      </c>
      <c r="Q11" s="90" t="s">
        <v>614</v>
      </c>
      <c r="R11" s="90" t="s">
        <v>614</v>
      </c>
      <c r="S11" s="90" t="s">
        <v>614</v>
      </c>
      <c r="T11" s="90" t="s">
        <v>614</v>
      </c>
      <c r="U11" s="90" t="s">
        <v>614</v>
      </c>
      <c r="V11" s="90" t="s">
        <v>614</v>
      </c>
      <c r="W11" s="91"/>
      <c r="X11" s="91"/>
      <c r="Y11" s="91"/>
      <c r="Z11" s="91"/>
      <c r="AA11" s="91"/>
      <c r="AB11" s="91"/>
      <c r="AC11" s="223"/>
      <c r="AE11" s="153">
        <v>3</v>
      </c>
      <c r="AF11" s="155"/>
      <c r="AG11" s="155"/>
      <c r="AH11" s="155"/>
    </row>
    <row r="12" spans="1:34" ht="20.100000000000001" customHeight="1">
      <c r="A12" s="135" t="s">
        <v>833</v>
      </c>
      <c r="B12" s="89" t="s">
        <v>613</v>
      </c>
      <c r="C12" s="131" t="s">
        <v>683</v>
      </c>
      <c r="D12" s="166"/>
      <c r="E12" s="92"/>
      <c r="F12" s="92"/>
      <c r="G12" s="93"/>
      <c r="H12" s="93"/>
      <c r="I12" s="93" t="s">
        <v>614</v>
      </c>
      <c r="J12" s="93" t="s">
        <v>614</v>
      </c>
      <c r="K12" s="93" t="s">
        <v>614</v>
      </c>
      <c r="L12" s="93" t="s">
        <v>614</v>
      </c>
      <c r="M12" s="93" t="s">
        <v>614</v>
      </c>
      <c r="N12" s="93" t="s">
        <v>614</v>
      </c>
      <c r="O12" s="93" t="s">
        <v>614</v>
      </c>
      <c r="P12" s="93" t="s">
        <v>614</v>
      </c>
      <c r="Q12" s="93" t="s">
        <v>614</v>
      </c>
      <c r="R12" s="93" t="s">
        <v>614</v>
      </c>
      <c r="S12" s="93" t="s">
        <v>614</v>
      </c>
      <c r="T12" s="93" t="s">
        <v>614</v>
      </c>
      <c r="U12" s="93" t="s">
        <v>614</v>
      </c>
      <c r="V12" s="93" t="s">
        <v>614</v>
      </c>
      <c r="W12" s="93" t="s">
        <v>614</v>
      </c>
      <c r="X12" s="93" t="s">
        <v>614</v>
      </c>
      <c r="Y12" s="93" t="s">
        <v>614</v>
      </c>
      <c r="Z12" s="93" t="s">
        <v>614</v>
      </c>
      <c r="AA12" s="93" t="s">
        <v>614</v>
      </c>
      <c r="AB12" s="93" t="s">
        <v>614</v>
      </c>
      <c r="AC12" s="224"/>
      <c r="AE12" s="153">
        <v>4</v>
      </c>
      <c r="AF12" s="155"/>
      <c r="AG12" s="155"/>
      <c r="AH12" s="155"/>
    </row>
    <row r="13" spans="1:34" ht="20.100000000000001" customHeight="1">
      <c r="A13" s="135"/>
      <c r="B13" s="89"/>
      <c r="C13" s="131"/>
      <c r="D13" s="166"/>
      <c r="E13" s="92"/>
      <c r="F13" s="92"/>
      <c r="G13" s="93"/>
      <c r="H13" s="93"/>
      <c r="I13" s="93"/>
      <c r="J13" s="93"/>
      <c r="K13" s="93"/>
      <c r="L13" s="93"/>
      <c r="M13" s="93"/>
      <c r="N13" s="93"/>
      <c r="O13" s="93"/>
      <c r="P13" s="93"/>
      <c r="Q13" s="93"/>
      <c r="R13" s="93"/>
      <c r="S13" s="93"/>
      <c r="T13" s="93"/>
      <c r="U13" s="93"/>
      <c r="V13" s="93"/>
      <c r="W13" s="93"/>
      <c r="X13" s="93"/>
      <c r="Y13" s="93"/>
      <c r="Z13" s="93"/>
      <c r="AA13" s="93"/>
      <c r="AB13" s="93"/>
      <c r="AC13" s="224"/>
      <c r="AE13" s="154">
        <v>5</v>
      </c>
      <c r="AF13" s="155"/>
      <c r="AG13" s="155"/>
      <c r="AH13" s="155"/>
    </row>
    <row r="14" spans="1:34" ht="20.100000000000001" customHeight="1">
      <c r="A14" s="130"/>
      <c r="B14" s="89" t="s">
        <v>591</v>
      </c>
      <c r="C14" s="131"/>
      <c r="D14" s="166"/>
      <c r="E14" s="92"/>
      <c r="F14" s="92"/>
      <c r="G14" s="93"/>
      <c r="H14" s="93"/>
      <c r="I14" s="93"/>
      <c r="J14" s="93"/>
      <c r="K14" s="93"/>
      <c r="L14" s="93"/>
      <c r="M14" s="93"/>
      <c r="N14" s="93"/>
      <c r="O14" s="93"/>
      <c r="P14" s="93"/>
      <c r="Q14" s="93"/>
      <c r="R14" s="93"/>
      <c r="S14" s="93"/>
      <c r="T14" s="93"/>
      <c r="U14" s="93"/>
      <c r="V14" s="93"/>
      <c r="W14" s="93"/>
      <c r="X14" s="93"/>
      <c r="Y14" s="93"/>
      <c r="Z14" s="93"/>
      <c r="AA14" s="93"/>
      <c r="AB14" s="93"/>
      <c r="AC14" s="224"/>
      <c r="AE14" s="155"/>
      <c r="AF14" s="155"/>
      <c r="AG14" s="155"/>
      <c r="AH14" s="155"/>
    </row>
    <row r="15" spans="1:34" ht="20.100000000000001" customHeight="1">
      <c r="A15" s="130"/>
      <c r="B15" s="89"/>
      <c r="C15" s="131"/>
      <c r="D15" s="166"/>
      <c r="E15" s="92"/>
      <c r="F15" s="92"/>
      <c r="G15" s="93"/>
      <c r="H15" s="93"/>
      <c r="I15" s="93"/>
      <c r="J15" s="93"/>
      <c r="K15" s="93"/>
      <c r="L15" s="93"/>
      <c r="M15" s="93"/>
      <c r="N15" s="93"/>
      <c r="O15" s="93"/>
      <c r="P15" s="93"/>
      <c r="Q15" s="93"/>
      <c r="R15" s="93"/>
      <c r="S15" s="93"/>
      <c r="T15" s="93"/>
      <c r="U15" s="93"/>
      <c r="V15" s="93"/>
      <c r="W15" s="93"/>
      <c r="X15" s="93"/>
      <c r="Y15" s="93"/>
      <c r="Z15" s="93"/>
      <c r="AA15" s="93"/>
      <c r="AB15" s="93"/>
      <c r="AC15" s="224"/>
      <c r="AE15" s="155"/>
      <c r="AF15" s="155"/>
      <c r="AG15" s="155"/>
      <c r="AH15" s="155"/>
    </row>
    <row r="16" spans="1:34" ht="20.100000000000001" customHeight="1">
      <c r="A16" s="130"/>
      <c r="B16" s="89"/>
      <c r="C16" s="131"/>
      <c r="D16" s="166"/>
      <c r="E16" s="92"/>
      <c r="F16" s="92"/>
      <c r="G16" s="93"/>
      <c r="H16" s="93"/>
      <c r="I16" s="93"/>
      <c r="J16" s="93"/>
      <c r="K16" s="93"/>
      <c r="L16" s="93"/>
      <c r="M16" s="93"/>
      <c r="N16" s="93"/>
      <c r="O16" s="93"/>
      <c r="P16" s="93"/>
      <c r="Q16" s="93"/>
      <c r="R16" s="93"/>
      <c r="S16" s="93"/>
      <c r="T16" s="93"/>
      <c r="U16" s="93"/>
      <c r="V16" s="93"/>
      <c r="W16" s="93"/>
      <c r="X16" s="93"/>
      <c r="Y16" s="93"/>
      <c r="Z16" s="93"/>
      <c r="AA16" s="93"/>
      <c r="AB16" s="93"/>
      <c r="AC16" s="224"/>
      <c r="AE16" s="155"/>
      <c r="AF16" s="155"/>
      <c r="AG16" s="155"/>
      <c r="AH16" s="155"/>
    </row>
    <row r="17" spans="1:34" ht="20.100000000000001" customHeight="1">
      <c r="A17" s="130"/>
      <c r="B17" s="89"/>
      <c r="C17" s="131"/>
      <c r="D17" s="166"/>
      <c r="E17" s="92"/>
      <c r="F17" s="92"/>
      <c r="G17" s="93"/>
      <c r="H17" s="93"/>
      <c r="I17" s="93"/>
      <c r="J17" s="93"/>
      <c r="K17" s="93"/>
      <c r="L17" s="93"/>
      <c r="M17" s="93"/>
      <c r="N17" s="93"/>
      <c r="O17" s="93"/>
      <c r="P17" s="93"/>
      <c r="Q17" s="93"/>
      <c r="R17" s="93"/>
      <c r="S17" s="93"/>
      <c r="T17" s="93"/>
      <c r="U17" s="93"/>
      <c r="V17" s="93"/>
      <c r="W17" s="93"/>
      <c r="X17" s="93"/>
      <c r="Y17" s="93"/>
      <c r="Z17" s="93"/>
      <c r="AA17" s="93"/>
      <c r="AB17" s="93"/>
      <c r="AC17" s="224"/>
      <c r="AE17" s="155"/>
      <c r="AF17" s="155"/>
      <c r="AG17" s="155"/>
      <c r="AH17" s="155"/>
    </row>
    <row r="18" spans="1:34" ht="20.100000000000001" customHeight="1">
      <c r="A18" s="130"/>
      <c r="B18" s="89"/>
      <c r="C18" s="131"/>
      <c r="D18" s="166"/>
      <c r="E18" s="92"/>
      <c r="F18" s="92"/>
      <c r="G18" s="93"/>
      <c r="H18" s="93"/>
      <c r="I18" s="93"/>
      <c r="J18" s="93"/>
      <c r="K18" s="93"/>
      <c r="L18" s="93"/>
      <c r="M18" s="93"/>
      <c r="N18" s="93"/>
      <c r="O18" s="93"/>
      <c r="P18" s="93"/>
      <c r="Q18" s="93"/>
      <c r="R18" s="93"/>
      <c r="S18" s="93"/>
      <c r="T18" s="93"/>
      <c r="U18" s="93"/>
      <c r="V18" s="93"/>
      <c r="W18" s="93"/>
      <c r="X18" s="93"/>
      <c r="Y18" s="93"/>
      <c r="Z18" s="93"/>
      <c r="AA18" s="93"/>
      <c r="AB18" s="93"/>
      <c r="AC18" s="224"/>
      <c r="AE18" s="155"/>
      <c r="AF18" s="155"/>
      <c r="AG18" s="155"/>
      <c r="AH18" s="155"/>
    </row>
    <row r="19" spans="1:34" ht="20.100000000000001" customHeight="1">
      <c r="A19" s="130"/>
      <c r="B19" s="89"/>
      <c r="C19" s="131"/>
      <c r="D19" s="166"/>
      <c r="E19" s="92"/>
      <c r="F19" s="92"/>
      <c r="G19" s="93"/>
      <c r="H19" s="93"/>
      <c r="I19" s="93"/>
      <c r="J19" s="93"/>
      <c r="K19" s="93"/>
      <c r="L19" s="93"/>
      <c r="M19" s="93"/>
      <c r="N19" s="93"/>
      <c r="O19" s="93"/>
      <c r="P19" s="93"/>
      <c r="Q19" s="93"/>
      <c r="R19" s="93"/>
      <c r="S19" s="93"/>
      <c r="T19" s="93"/>
      <c r="U19" s="93"/>
      <c r="V19" s="93"/>
      <c r="W19" s="93"/>
      <c r="X19" s="93"/>
      <c r="Y19" s="93"/>
      <c r="Z19" s="93"/>
      <c r="AA19" s="93"/>
      <c r="AB19" s="93"/>
      <c r="AC19" s="224"/>
      <c r="AE19" s="155"/>
      <c r="AF19" s="155"/>
      <c r="AG19" s="155"/>
      <c r="AH19" s="155"/>
    </row>
    <row r="20" spans="1:34" ht="20.100000000000001" customHeight="1">
      <c r="A20" s="130"/>
      <c r="B20" s="89"/>
      <c r="C20" s="131"/>
      <c r="D20" s="166"/>
      <c r="E20" s="92"/>
      <c r="F20" s="92"/>
      <c r="G20" s="93"/>
      <c r="H20" s="93"/>
      <c r="I20" s="93"/>
      <c r="J20" s="93"/>
      <c r="K20" s="93"/>
      <c r="L20" s="93"/>
      <c r="M20" s="93"/>
      <c r="N20" s="93"/>
      <c r="O20" s="93"/>
      <c r="P20" s="93"/>
      <c r="Q20" s="93"/>
      <c r="R20" s="93"/>
      <c r="S20" s="93"/>
      <c r="T20" s="93"/>
      <c r="U20" s="93"/>
      <c r="V20" s="93"/>
      <c r="W20" s="93"/>
      <c r="X20" s="93"/>
      <c r="Y20" s="93"/>
      <c r="Z20" s="93"/>
      <c r="AA20" s="93"/>
      <c r="AB20" s="93"/>
      <c r="AC20" s="224"/>
      <c r="AE20" s="155"/>
      <c r="AF20" s="155"/>
      <c r="AG20" s="155"/>
      <c r="AH20" s="155"/>
    </row>
    <row r="21" spans="1:34" ht="20.100000000000001" customHeight="1">
      <c r="A21" s="130"/>
      <c r="B21" s="89"/>
      <c r="C21" s="131"/>
      <c r="D21" s="166"/>
      <c r="E21" s="92"/>
      <c r="F21" s="92"/>
      <c r="G21" s="93"/>
      <c r="H21" s="93"/>
      <c r="I21" s="93"/>
      <c r="J21" s="93"/>
      <c r="K21" s="93"/>
      <c r="L21" s="93"/>
      <c r="M21" s="93"/>
      <c r="N21" s="93"/>
      <c r="O21" s="93"/>
      <c r="P21" s="93"/>
      <c r="Q21" s="93"/>
      <c r="R21" s="93"/>
      <c r="S21" s="93"/>
      <c r="T21" s="93"/>
      <c r="U21" s="93"/>
      <c r="V21" s="93"/>
      <c r="W21" s="93"/>
      <c r="X21" s="93"/>
      <c r="Y21" s="93"/>
      <c r="Z21" s="93"/>
      <c r="AA21" s="93"/>
      <c r="AB21" s="93"/>
      <c r="AC21" s="224"/>
      <c r="AE21" s="155"/>
      <c r="AF21" s="155"/>
      <c r="AG21" s="155"/>
      <c r="AH21" s="155"/>
    </row>
    <row r="22" spans="1:34" ht="20.100000000000001" customHeight="1">
      <c r="A22" s="130"/>
      <c r="B22" s="89"/>
      <c r="C22" s="131"/>
      <c r="D22" s="166"/>
      <c r="E22" s="92"/>
      <c r="F22" s="92"/>
      <c r="G22" s="93"/>
      <c r="H22" s="93"/>
      <c r="I22" s="93"/>
      <c r="J22" s="93"/>
      <c r="K22" s="93"/>
      <c r="L22" s="93"/>
      <c r="M22" s="93"/>
      <c r="N22" s="93"/>
      <c r="O22" s="93"/>
      <c r="P22" s="93"/>
      <c r="Q22" s="93"/>
      <c r="R22" s="93"/>
      <c r="S22" s="93"/>
      <c r="T22" s="93"/>
      <c r="U22" s="93"/>
      <c r="V22" s="93"/>
      <c r="W22" s="93"/>
      <c r="X22" s="93"/>
      <c r="Y22" s="93"/>
      <c r="Z22" s="93"/>
      <c r="AA22" s="93"/>
      <c r="AB22" s="93"/>
      <c r="AC22" s="224"/>
      <c r="AE22" s="155"/>
      <c r="AF22" s="155"/>
      <c r="AG22" s="155"/>
      <c r="AH22" s="155"/>
    </row>
    <row r="23" spans="1:34" ht="20.100000000000001" customHeight="1">
      <c r="A23" s="130"/>
      <c r="B23" s="89"/>
      <c r="C23" s="131"/>
      <c r="D23" s="166"/>
      <c r="E23" s="92"/>
      <c r="F23" s="92"/>
      <c r="G23" s="93"/>
      <c r="H23" s="93"/>
      <c r="I23" s="93"/>
      <c r="J23" s="93"/>
      <c r="K23" s="93"/>
      <c r="L23" s="93"/>
      <c r="M23" s="93"/>
      <c r="N23" s="93"/>
      <c r="O23" s="93"/>
      <c r="P23" s="93"/>
      <c r="Q23" s="93"/>
      <c r="R23" s="93"/>
      <c r="S23" s="93"/>
      <c r="T23" s="93"/>
      <c r="U23" s="93"/>
      <c r="V23" s="93"/>
      <c r="W23" s="93"/>
      <c r="X23" s="93"/>
      <c r="Y23" s="93"/>
      <c r="Z23" s="93"/>
      <c r="AA23" s="93"/>
      <c r="AB23" s="93"/>
      <c r="AC23" s="224"/>
      <c r="AE23" s="155"/>
      <c r="AF23" s="155"/>
      <c r="AG23" s="155"/>
      <c r="AH23" s="155"/>
    </row>
    <row r="24" spans="1:34" ht="20.100000000000001" customHeight="1">
      <c r="A24" s="130"/>
      <c r="B24" s="89"/>
      <c r="C24" s="131"/>
      <c r="D24" s="166"/>
      <c r="E24" s="92"/>
      <c r="F24" s="92"/>
      <c r="G24" s="93"/>
      <c r="H24" s="93"/>
      <c r="I24" s="93"/>
      <c r="J24" s="93"/>
      <c r="K24" s="93"/>
      <c r="L24" s="93"/>
      <c r="M24" s="93"/>
      <c r="N24" s="93"/>
      <c r="O24" s="93"/>
      <c r="P24" s="93"/>
      <c r="Q24" s="93"/>
      <c r="R24" s="93"/>
      <c r="S24" s="93"/>
      <c r="T24" s="93"/>
      <c r="U24" s="93"/>
      <c r="V24" s="93"/>
      <c r="W24" s="93"/>
      <c r="X24" s="93"/>
      <c r="Y24" s="93"/>
      <c r="Z24" s="93"/>
      <c r="AA24" s="93"/>
      <c r="AB24" s="93"/>
      <c r="AC24" s="224"/>
      <c r="AE24" s="155"/>
      <c r="AF24" s="155"/>
      <c r="AG24" s="155"/>
      <c r="AH24" s="155"/>
    </row>
    <row r="25" spans="1:34" ht="20.100000000000001" customHeight="1">
      <c r="A25" s="130"/>
      <c r="B25" s="89"/>
      <c r="C25" s="131"/>
      <c r="D25" s="166"/>
      <c r="E25" s="92"/>
      <c r="F25" s="92"/>
      <c r="G25" s="93"/>
      <c r="H25" s="93"/>
      <c r="I25" s="93"/>
      <c r="J25" s="93"/>
      <c r="K25" s="93"/>
      <c r="L25" s="93"/>
      <c r="M25" s="93"/>
      <c r="N25" s="93"/>
      <c r="O25" s="93"/>
      <c r="P25" s="93"/>
      <c r="Q25" s="93"/>
      <c r="R25" s="93"/>
      <c r="S25" s="93"/>
      <c r="T25" s="93"/>
      <c r="U25" s="93"/>
      <c r="V25" s="93"/>
      <c r="W25" s="93"/>
      <c r="X25" s="93"/>
      <c r="Y25" s="93"/>
      <c r="Z25" s="93"/>
      <c r="AA25" s="93"/>
      <c r="AB25" s="93"/>
      <c r="AC25" s="224"/>
      <c r="AE25" s="155"/>
      <c r="AF25" s="155"/>
      <c r="AG25" s="155"/>
      <c r="AH25" s="155"/>
    </row>
    <row r="26" spans="1:34" ht="20.100000000000001" customHeight="1">
      <c r="A26" s="130"/>
      <c r="B26" s="89"/>
      <c r="C26" s="131"/>
      <c r="D26" s="166"/>
      <c r="E26" s="92"/>
      <c r="F26" s="92"/>
      <c r="G26" s="93"/>
      <c r="H26" s="93"/>
      <c r="I26" s="93"/>
      <c r="J26" s="93"/>
      <c r="K26" s="93"/>
      <c r="L26" s="93"/>
      <c r="M26" s="93"/>
      <c r="N26" s="93"/>
      <c r="O26" s="93"/>
      <c r="P26" s="93"/>
      <c r="Q26" s="93"/>
      <c r="R26" s="93"/>
      <c r="S26" s="93"/>
      <c r="T26" s="93"/>
      <c r="U26" s="93"/>
      <c r="V26" s="93"/>
      <c r="W26" s="93"/>
      <c r="X26" s="93"/>
      <c r="Y26" s="93"/>
      <c r="Z26" s="93"/>
      <c r="AA26" s="93"/>
      <c r="AB26" s="93"/>
      <c r="AC26" s="224"/>
    </row>
    <row r="27" spans="1:34" ht="20.100000000000001" customHeight="1">
      <c r="A27" s="130"/>
      <c r="B27" s="89"/>
      <c r="C27" s="131"/>
      <c r="D27" s="166"/>
      <c r="E27" s="92"/>
      <c r="F27" s="92"/>
      <c r="G27" s="93"/>
      <c r="H27" s="93"/>
      <c r="I27" s="93"/>
      <c r="J27" s="93"/>
      <c r="K27" s="93"/>
      <c r="L27" s="93"/>
      <c r="M27" s="93"/>
      <c r="N27" s="93"/>
      <c r="O27" s="93"/>
      <c r="P27" s="93"/>
      <c r="Q27" s="93"/>
      <c r="R27" s="93"/>
      <c r="S27" s="93"/>
      <c r="T27" s="93"/>
      <c r="U27" s="93"/>
      <c r="V27" s="93"/>
      <c r="W27" s="93"/>
      <c r="X27" s="93"/>
      <c r="Y27" s="93"/>
      <c r="Z27" s="93"/>
      <c r="AA27" s="93"/>
      <c r="AB27" s="93"/>
      <c r="AC27" s="224"/>
    </row>
    <row r="28" spans="1:34" ht="20.100000000000001" customHeight="1">
      <c r="A28" s="130"/>
      <c r="B28" s="89"/>
      <c r="C28" s="131"/>
      <c r="D28" s="166"/>
      <c r="E28" s="92"/>
      <c r="F28" s="92"/>
      <c r="G28" s="93"/>
      <c r="H28" s="93"/>
      <c r="I28" s="93"/>
      <c r="J28" s="93"/>
      <c r="K28" s="93"/>
      <c r="L28" s="93"/>
      <c r="M28" s="93"/>
      <c r="N28" s="93"/>
      <c r="O28" s="93"/>
      <c r="P28" s="93"/>
      <c r="Q28" s="93"/>
      <c r="R28" s="93"/>
      <c r="S28" s="93"/>
      <c r="T28" s="93"/>
      <c r="U28" s="93"/>
      <c r="V28" s="93"/>
      <c r="W28" s="93"/>
      <c r="X28" s="93"/>
      <c r="Y28" s="93"/>
      <c r="Z28" s="93"/>
      <c r="AA28" s="93"/>
      <c r="AB28" s="93"/>
      <c r="AC28" s="224"/>
    </row>
    <row r="29" spans="1:34" ht="20.100000000000001" customHeight="1">
      <c r="A29" s="130"/>
      <c r="B29" s="89"/>
      <c r="C29" s="131"/>
      <c r="D29" s="166"/>
      <c r="E29" s="92"/>
      <c r="F29" s="92"/>
      <c r="G29" s="93"/>
      <c r="H29" s="93"/>
      <c r="I29" s="93"/>
      <c r="J29" s="93"/>
      <c r="K29" s="93"/>
      <c r="L29" s="93"/>
      <c r="M29" s="93"/>
      <c r="N29" s="93"/>
      <c r="O29" s="93"/>
      <c r="P29" s="93"/>
      <c r="Q29" s="93"/>
      <c r="R29" s="93"/>
      <c r="S29" s="93"/>
      <c r="T29" s="93"/>
      <c r="U29" s="93"/>
      <c r="V29" s="93"/>
      <c r="W29" s="93"/>
      <c r="X29" s="93"/>
      <c r="Y29" s="93"/>
      <c r="Z29" s="93"/>
      <c r="AA29" s="93"/>
      <c r="AB29" s="93"/>
      <c r="AC29" s="224"/>
    </row>
    <row r="30" spans="1:34" ht="20.100000000000001" customHeight="1">
      <c r="A30" s="130"/>
      <c r="B30" s="89"/>
      <c r="C30" s="131"/>
      <c r="D30" s="166"/>
      <c r="E30" s="92"/>
      <c r="F30" s="92"/>
      <c r="G30" s="93"/>
      <c r="H30" s="93"/>
      <c r="I30" s="93"/>
      <c r="J30" s="93"/>
      <c r="K30" s="93"/>
      <c r="L30" s="93"/>
      <c r="M30" s="93"/>
      <c r="N30" s="93"/>
      <c r="O30" s="93"/>
      <c r="P30" s="93"/>
      <c r="Q30" s="93"/>
      <c r="R30" s="93"/>
      <c r="S30" s="93"/>
      <c r="T30" s="93"/>
      <c r="U30" s="93"/>
      <c r="V30" s="93"/>
      <c r="W30" s="93"/>
      <c r="X30" s="93"/>
      <c r="Y30" s="93"/>
      <c r="Z30" s="93"/>
      <c r="AA30" s="93"/>
      <c r="AB30" s="93"/>
      <c r="AC30" s="224"/>
    </row>
    <row r="31" spans="1:34" ht="20.100000000000001" customHeight="1">
      <c r="A31" s="130"/>
      <c r="B31" s="89"/>
      <c r="C31" s="131"/>
      <c r="D31" s="166"/>
      <c r="E31" s="92"/>
      <c r="F31" s="92"/>
      <c r="G31" s="93"/>
      <c r="H31" s="93"/>
      <c r="I31" s="93"/>
      <c r="J31" s="93"/>
      <c r="K31" s="93"/>
      <c r="L31" s="93"/>
      <c r="M31" s="93"/>
      <c r="N31" s="93"/>
      <c r="O31" s="93"/>
      <c r="P31" s="93"/>
      <c r="Q31" s="93"/>
      <c r="R31" s="93"/>
      <c r="S31" s="93"/>
      <c r="T31" s="93"/>
      <c r="U31" s="93"/>
      <c r="V31" s="93"/>
      <c r="W31" s="93"/>
      <c r="X31" s="93"/>
      <c r="Y31" s="93"/>
      <c r="Z31" s="93"/>
      <c r="AA31" s="93"/>
      <c r="AB31" s="93"/>
      <c r="AC31" s="224"/>
    </row>
    <row r="32" spans="1:34" ht="20.100000000000001" customHeight="1">
      <c r="A32" s="135"/>
      <c r="B32" s="136"/>
      <c r="C32" s="131"/>
      <c r="D32" s="166"/>
      <c r="E32" s="92"/>
      <c r="F32" s="92"/>
      <c r="G32" s="93"/>
      <c r="H32" s="93"/>
      <c r="I32" s="93"/>
      <c r="J32" s="93"/>
      <c r="K32" s="93"/>
      <c r="L32" s="93"/>
      <c r="M32" s="93"/>
      <c r="N32" s="93"/>
      <c r="O32" s="93"/>
      <c r="P32" s="93"/>
      <c r="Q32" s="93"/>
      <c r="R32" s="93"/>
      <c r="S32" s="93"/>
      <c r="T32" s="93"/>
      <c r="U32" s="93"/>
      <c r="V32" s="93"/>
      <c r="W32" s="93"/>
      <c r="X32" s="93"/>
      <c r="Y32" s="93"/>
      <c r="Z32" s="93"/>
      <c r="AA32" s="93"/>
      <c r="AB32" s="93"/>
      <c r="AC32" s="224"/>
    </row>
    <row r="33" spans="1:34" ht="20.100000000000001" customHeight="1">
      <c r="A33" s="130"/>
      <c r="B33" s="89"/>
      <c r="C33" s="131"/>
      <c r="D33" s="166"/>
      <c r="E33" s="92"/>
      <c r="F33" s="92"/>
      <c r="G33" s="93"/>
      <c r="H33" s="93"/>
      <c r="I33" s="93"/>
      <c r="J33" s="93"/>
      <c r="K33" s="93"/>
      <c r="L33" s="93"/>
      <c r="M33" s="93"/>
      <c r="N33" s="93"/>
      <c r="O33" s="93"/>
      <c r="P33" s="93"/>
      <c r="Q33" s="93"/>
      <c r="R33" s="93"/>
      <c r="S33" s="93"/>
      <c r="T33" s="93"/>
      <c r="U33" s="93"/>
      <c r="V33" s="93"/>
      <c r="W33" s="93"/>
      <c r="X33" s="93"/>
      <c r="Y33" s="93"/>
      <c r="Z33" s="93"/>
      <c r="AA33" s="93"/>
      <c r="AB33" s="93"/>
      <c r="AC33" s="224"/>
    </row>
    <row r="34" spans="1:34" ht="20.100000000000001" customHeight="1">
      <c r="A34" s="130"/>
      <c r="B34" s="89"/>
      <c r="C34" s="131"/>
      <c r="D34" s="166"/>
      <c r="E34" s="92"/>
      <c r="F34" s="92"/>
      <c r="G34" s="93"/>
      <c r="H34" s="93"/>
      <c r="I34" s="93"/>
      <c r="J34" s="93"/>
      <c r="K34" s="93"/>
      <c r="L34" s="93"/>
      <c r="M34" s="93"/>
      <c r="N34" s="93"/>
      <c r="O34" s="93"/>
      <c r="P34" s="93"/>
      <c r="Q34" s="93"/>
      <c r="R34" s="93"/>
      <c r="S34" s="93"/>
      <c r="T34" s="93"/>
      <c r="U34" s="93"/>
      <c r="V34" s="93"/>
      <c r="W34" s="93"/>
      <c r="X34" s="93"/>
      <c r="Y34" s="93"/>
      <c r="Z34" s="93"/>
      <c r="AA34" s="93"/>
      <c r="AB34" s="93"/>
      <c r="AC34" s="224"/>
    </row>
    <row r="35" spans="1:34" ht="20.100000000000001" customHeight="1">
      <c r="A35" s="130"/>
      <c r="B35" s="89"/>
      <c r="C35" s="131"/>
      <c r="D35" s="166"/>
      <c r="E35" s="92"/>
      <c r="F35" s="92"/>
      <c r="G35" s="93"/>
      <c r="H35" s="93"/>
      <c r="I35" s="93"/>
      <c r="J35" s="93"/>
      <c r="K35" s="93"/>
      <c r="L35" s="93"/>
      <c r="M35" s="93"/>
      <c r="N35" s="93"/>
      <c r="O35" s="93"/>
      <c r="P35" s="93"/>
      <c r="Q35" s="93"/>
      <c r="R35" s="93"/>
      <c r="S35" s="93"/>
      <c r="T35" s="93"/>
      <c r="U35" s="93"/>
      <c r="V35" s="93"/>
      <c r="W35" s="93"/>
      <c r="X35" s="93"/>
      <c r="Y35" s="93"/>
      <c r="Z35" s="93"/>
      <c r="AA35" s="93"/>
      <c r="AB35" s="93"/>
      <c r="AC35" s="224"/>
    </row>
    <row r="36" spans="1:34" ht="20.100000000000001" customHeight="1">
      <c r="A36" s="135"/>
      <c r="B36" s="136"/>
      <c r="C36" s="132"/>
      <c r="D36" s="166"/>
      <c r="E36" s="92"/>
      <c r="F36" s="92"/>
      <c r="G36" s="93"/>
      <c r="H36" s="93"/>
      <c r="I36" s="93"/>
      <c r="J36" s="93"/>
      <c r="K36" s="93"/>
      <c r="L36" s="93"/>
      <c r="M36" s="93"/>
      <c r="N36" s="93"/>
      <c r="O36" s="93"/>
      <c r="P36" s="93"/>
      <c r="Q36" s="93"/>
      <c r="R36" s="93"/>
      <c r="S36" s="93"/>
      <c r="T36" s="93"/>
      <c r="U36" s="93"/>
      <c r="V36" s="93"/>
      <c r="W36" s="93"/>
      <c r="X36" s="93"/>
      <c r="Y36" s="93"/>
      <c r="Z36" s="93"/>
      <c r="AA36" s="93"/>
      <c r="AB36" s="93"/>
      <c r="AC36" s="224"/>
    </row>
    <row r="37" spans="1:34" ht="20.100000000000001" customHeight="1">
      <c r="A37" s="135"/>
      <c r="B37" s="136"/>
      <c r="C37" s="132"/>
      <c r="D37" s="166"/>
      <c r="E37" s="92"/>
      <c r="F37" s="92"/>
      <c r="G37" s="93"/>
      <c r="H37" s="93"/>
      <c r="I37" s="93"/>
      <c r="J37" s="93"/>
      <c r="K37" s="93"/>
      <c r="L37" s="93"/>
      <c r="M37" s="93"/>
      <c r="N37" s="93"/>
      <c r="O37" s="93"/>
      <c r="P37" s="93"/>
      <c r="Q37" s="93"/>
      <c r="R37" s="93"/>
      <c r="S37" s="93"/>
      <c r="T37" s="93"/>
      <c r="U37" s="93"/>
      <c r="V37" s="93"/>
      <c r="W37" s="93"/>
      <c r="X37" s="93"/>
      <c r="Y37" s="93"/>
      <c r="Z37" s="93"/>
      <c r="AA37" s="93"/>
      <c r="AB37" s="93"/>
      <c r="AC37" s="224"/>
    </row>
    <row r="38" spans="1:34" ht="20.100000000000001" customHeight="1">
      <c r="A38" s="135"/>
      <c r="B38" s="136"/>
      <c r="C38" s="132"/>
      <c r="D38" s="166"/>
      <c r="E38" s="92"/>
      <c r="F38" s="92"/>
      <c r="G38" s="93"/>
      <c r="H38" s="93"/>
      <c r="I38" s="93"/>
      <c r="J38" s="93"/>
      <c r="K38" s="93"/>
      <c r="L38" s="93"/>
      <c r="M38" s="93"/>
      <c r="N38" s="93"/>
      <c r="O38" s="93"/>
      <c r="P38" s="93"/>
      <c r="Q38" s="93"/>
      <c r="R38" s="93"/>
      <c r="S38" s="93"/>
      <c r="T38" s="93"/>
      <c r="U38" s="93"/>
      <c r="V38" s="93"/>
      <c r="W38" s="93"/>
      <c r="X38" s="93"/>
      <c r="Y38" s="93"/>
      <c r="Z38" s="93"/>
      <c r="AA38" s="93"/>
      <c r="AB38" s="93"/>
      <c r="AC38" s="224"/>
    </row>
    <row r="39" spans="1:34" ht="20.100000000000001" customHeight="1">
      <c r="A39" s="135"/>
      <c r="B39" s="136"/>
      <c r="C39" s="132"/>
      <c r="D39" s="166"/>
      <c r="E39" s="92"/>
      <c r="F39" s="92"/>
      <c r="G39" s="93"/>
      <c r="H39" s="93"/>
      <c r="I39" s="93"/>
      <c r="J39" s="93"/>
      <c r="K39" s="93"/>
      <c r="L39" s="93"/>
      <c r="M39" s="93"/>
      <c r="N39" s="93"/>
      <c r="O39" s="93"/>
      <c r="P39" s="93"/>
      <c r="Q39" s="93"/>
      <c r="R39" s="93"/>
      <c r="S39" s="93"/>
      <c r="T39" s="93"/>
      <c r="U39" s="93"/>
      <c r="V39" s="93"/>
      <c r="W39" s="93"/>
      <c r="X39" s="93"/>
      <c r="Y39" s="93"/>
      <c r="Z39" s="93"/>
      <c r="AA39" s="93"/>
      <c r="AB39" s="93"/>
      <c r="AC39" s="224"/>
    </row>
    <row r="40" spans="1:34" ht="20.100000000000001" customHeight="1" thickBot="1">
      <c r="A40" s="144"/>
      <c r="B40" s="167"/>
      <c r="C40" s="133"/>
      <c r="D40" s="168"/>
      <c r="E40" s="94"/>
      <c r="F40" s="94"/>
      <c r="G40" s="95"/>
      <c r="H40" s="95"/>
      <c r="I40" s="95"/>
      <c r="J40" s="95"/>
      <c r="K40" s="95"/>
      <c r="L40" s="95"/>
      <c r="M40" s="95"/>
      <c r="N40" s="95"/>
      <c r="O40" s="95"/>
      <c r="P40" s="95"/>
      <c r="Q40" s="95"/>
      <c r="R40" s="95"/>
      <c r="S40" s="95"/>
      <c r="T40" s="95"/>
      <c r="U40" s="95"/>
      <c r="V40" s="95"/>
      <c r="W40" s="95"/>
      <c r="X40" s="95"/>
      <c r="Y40" s="95"/>
      <c r="Z40" s="95"/>
      <c r="AA40" s="95"/>
      <c r="AB40" s="95"/>
      <c r="AC40" s="225"/>
    </row>
    <row r="41" spans="1:34" s="99" customFormat="1" ht="20.100000000000001" customHeight="1" thickBot="1">
      <c r="A41" s="96"/>
      <c r="B41" s="134" t="s">
        <v>37</v>
      </c>
      <c r="C41" s="115" t="s">
        <v>592</v>
      </c>
      <c r="D41" s="141"/>
      <c r="E41" s="97"/>
      <c r="F41" s="97"/>
      <c r="G41" s="98"/>
      <c r="H41" s="98"/>
      <c r="I41" s="98"/>
      <c r="J41" s="98"/>
      <c r="K41" s="98"/>
      <c r="L41" s="98"/>
      <c r="M41" s="98"/>
      <c r="N41" s="98"/>
      <c r="O41" s="98"/>
      <c r="P41" s="98"/>
      <c r="Q41" s="98"/>
      <c r="R41" s="98"/>
      <c r="S41" s="98"/>
      <c r="T41" s="98"/>
      <c r="U41" s="98"/>
      <c r="V41" s="98"/>
      <c r="W41" s="98"/>
      <c r="X41" s="98"/>
      <c r="Y41" s="98"/>
      <c r="Z41" s="98"/>
      <c r="AA41" s="98"/>
      <c r="AB41" s="98"/>
      <c r="AC41" s="232"/>
    </row>
    <row r="42" spans="1:34" ht="20.100000000000001" customHeight="1">
      <c r="A42" s="147" t="s">
        <v>593</v>
      </c>
      <c r="B42" s="114">
        <v>6</v>
      </c>
      <c r="C42" s="145">
        <f>ROUNDUP(B42/3,0)</f>
        <v>2</v>
      </c>
      <c r="D42" s="140"/>
      <c r="E42" s="100">
        <v>0</v>
      </c>
      <c r="F42" s="100">
        <v>1</v>
      </c>
      <c r="G42" s="101">
        <v>3</v>
      </c>
      <c r="H42" s="101">
        <v>6</v>
      </c>
      <c r="I42" s="101">
        <v>6</v>
      </c>
      <c r="J42" s="101">
        <v>6</v>
      </c>
      <c r="K42" s="101">
        <v>6</v>
      </c>
      <c r="L42" s="101">
        <v>6</v>
      </c>
      <c r="M42" s="101">
        <v>6</v>
      </c>
      <c r="N42" s="101">
        <v>6</v>
      </c>
      <c r="O42" s="101">
        <v>6</v>
      </c>
      <c r="P42" s="101">
        <v>6</v>
      </c>
      <c r="Q42" s="101">
        <v>6</v>
      </c>
      <c r="R42" s="101">
        <v>6</v>
      </c>
      <c r="S42" s="101">
        <v>6</v>
      </c>
      <c r="T42" s="101">
        <v>6</v>
      </c>
      <c r="U42" s="101">
        <v>6</v>
      </c>
      <c r="V42" s="101">
        <v>6</v>
      </c>
      <c r="W42" s="101">
        <v>6</v>
      </c>
      <c r="X42" s="101">
        <v>6</v>
      </c>
      <c r="Y42" s="101">
        <v>4</v>
      </c>
      <c r="Z42" s="101">
        <v>3</v>
      </c>
      <c r="AA42" s="101">
        <v>2</v>
      </c>
      <c r="AB42" s="101">
        <v>1</v>
      </c>
      <c r="AC42" s="226"/>
    </row>
    <row r="43" spans="1:34" ht="20.100000000000001" customHeight="1">
      <c r="A43" s="148" t="s">
        <v>594</v>
      </c>
      <c r="B43" s="108">
        <f>様式04‐2_開園日・開園時間・定員区分!$D$22</f>
        <v>0</v>
      </c>
      <c r="C43" s="146">
        <f>ROUNDUP(B43/5,0)</f>
        <v>0</v>
      </c>
      <c r="D43" s="138"/>
      <c r="E43" s="102"/>
      <c r="F43" s="102"/>
      <c r="G43" s="103"/>
      <c r="H43" s="103"/>
      <c r="I43" s="103"/>
      <c r="J43" s="103"/>
      <c r="K43" s="103"/>
      <c r="L43" s="103"/>
      <c r="M43" s="103"/>
      <c r="N43" s="103"/>
      <c r="O43" s="103"/>
      <c r="P43" s="103"/>
      <c r="Q43" s="103"/>
      <c r="R43" s="103"/>
      <c r="S43" s="103"/>
      <c r="T43" s="103"/>
      <c r="U43" s="103"/>
      <c r="V43" s="103"/>
      <c r="W43" s="103"/>
      <c r="X43" s="103"/>
      <c r="Y43" s="103"/>
      <c r="Z43" s="103"/>
      <c r="AA43" s="103"/>
      <c r="AB43" s="103"/>
      <c r="AC43" s="227"/>
    </row>
    <row r="44" spans="1:34" ht="20.100000000000001" customHeight="1">
      <c r="A44" s="148" t="s">
        <v>595</v>
      </c>
      <c r="B44" s="108">
        <f>様式04‐2_開園日・開園時間・定員区分!$E$22</f>
        <v>0</v>
      </c>
      <c r="C44" s="146">
        <f>ROUNDUP(B44/5,0)</f>
        <v>0</v>
      </c>
      <c r="D44" s="138"/>
      <c r="E44" s="102"/>
      <c r="F44" s="102"/>
      <c r="G44" s="103"/>
      <c r="H44" s="103"/>
      <c r="I44" s="103"/>
      <c r="J44" s="103"/>
      <c r="K44" s="103"/>
      <c r="L44" s="103"/>
      <c r="M44" s="103"/>
      <c r="N44" s="103"/>
      <c r="O44" s="103"/>
      <c r="P44" s="103"/>
      <c r="Q44" s="103"/>
      <c r="R44" s="103"/>
      <c r="S44" s="103"/>
      <c r="T44" s="103"/>
      <c r="U44" s="103"/>
      <c r="V44" s="103"/>
      <c r="W44" s="103"/>
      <c r="X44" s="103"/>
      <c r="Y44" s="103"/>
      <c r="Z44" s="103"/>
      <c r="AA44" s="103"/>
      <c r="AB44" s="103"/>
      <c r="AC44" s="227"/>
    </row>
    <row r="45" spans="1:34" ht="20.100000000000001" customHeight="1">
      <c r="A45" s="135" t="s">
        <v>596</v>
      </c>
      <c r="B45" s="108">
        <f>様式04‐2_開園日・開園時間・定員区分!$F$22</f>
        <v>0</v>
      </c>
      <c r="C45" s="146">
        <f>ROUNDUP(B45/15,0)</f>
        <v>0</v>
      </c>
      <c r="D45" s="138"/>
      <c r="E45" s="102"/>
      <c r="F45" s="102"/>
      <c r="G45" s="103"/>
      <c r="H45" s="103"/>
      <c r="I45" s="103"/>
      <c r="J45" s="103"/>
      <c r="K45" s="103"/>
      <c r="L45" s="103"/>
      <c r="M45" s="103"/>
      <c r="N45" s="103"/>
      <c r="O45" s="103"/>
      <c r="P45" s="103"/>
      <c r="Q45" s="103"/>
      <c r="R45" s="103"/>
      <c r="S45" s="103"/>
      <c r="T45" s="103"/>
      <c r="U45" s="103"/>
      <c r="V45" s="103"/>
      <c r="W45" s="103"/>
      <c r="X45" s="103"/>
      <c r="Y45" s="103"/>
      <c r="Z45" s="103"/>
      <c r="AA45" s="103"/>
      <c r="AB45" s="103"/>
      <c r="AC45" s="227"/>
    </row>
    <row r="46" spans="1:34" ht="20.100000000000001" customHeight="1">
      <c r="A46" s="96" t="s">
        <v>597</v>
      </c>
      <c r="B46" s="108">
        <f>様式04‐2_開園日・開園時間・定員区分!$G$22</f>
        <v>0</v>
      </c>
      <c r="C46" s="146">
        <f>ROUNDUP(B46/20,0)</f>
        <v>0</v>
      </c>
      <c r="D46" s="138"/>
      <c r="E46" s="102"/>
      <c r="F46" s="102"/>
      <c r="G46" s="103"/>
      <c r="H46" s="103"/>
      <c r="I46" s="103"/>
      <c r="J46" s="103"/>
      <c r="K46" s="103"/>
      <c r="L46" s="103"/>
      <c r="M46" s="103"/>
      <c r="N46" s="103"/>
      <c r="O46" s="103"/>
      <c r="P46" s="103"/>
      <c r="Q46" s="103"/>
      <c r="R46" s="103"/>
      <c r="S46" s="103"/>
      <c r="T46" s="103"/>
      <c r="U46" s="103"/>
      <c r="V46" s="103"/>
      <c r="W46" s="103"/>
      <c r="X46" s="103"/>
      <c r="Y46" s="103"/>
      <c r="Z46" s="103"/>
      <c r="AA46" s="103"/>
      <c r="AB46" s="103"/>
      <c r="AC46" s="227"/>
    </row>
    <row r="47" spans="1:34" ht="20.100000000000001" customHeight="1" thickBot="1">
      <c r="A47" s="144" t="s">
        <v>598</v>
      </c>
      <c r="B47" s="111">
        <f>様式04‐2_開園日・開園時間・定員区分!$H$22</f>
        <v>0</v>
      </c>
      <c r="C47" s="146">
        <f>ROUNDUP(B47/20,0)</f>
        <v>0</v>
      </c>
      <c r="D47" s="139"/>
      <c r="E47" s="104"/>
      <c r="F47" s="104"/>
      <c r="G47" s="105"/>
      <c r="H47" s="105"/>
      <c r="I47" s="105"/>
      <c r="J47" s="105"/>
      <c r="K47" s="105"/>
      <c r="L47" s="105"/>
      <c r="M47" s="105"/>
      <c r="N47" s="105"/>
      <c r="O47" s="105"/>
      <c r="P47" s="105"/>
      <c r="Q47" s="105"/>
      <c r="R47" s="105"/>
      <c r="S47" s="105"/>
      <c r="T47" s="105"/>
      <c r="U47" s="105"/>
      <c r="V47" s="105"/>
      <c r="W47" s="105"/>
      <c r="X47" s="105"/>
      <c r="Y47" s="105"/>
      <c r="Z47" s="105"/>
      <c r="AA47" s="105"/>
      <c r="AB47" s="105"/>
      <c r="AC47" s="228"/>
      <c r="AE47" s="1831" t="s">
        <v>725</v>
      </c>
      <c r="AF47" s="1832"/>
      <c r="AG47" s="1832"/>
      <c r="AH47" s="1833"/>
    </row>
    <row r="48" spans="1:34" ht="19.5" customHeight="1">
      <c r="A48" s="1834" t="s">
        <v>592</v>
      </c>
      <c r="B48" s="1835"/>
      <c r="C48" s="1836"/>
      <c r="D48" s="142"/>
      <c r="E48" s="122">
        <f>ROUNDUP(E42/3,0)+ROUNDUP(E43/5,0)+ROUNDUP(E44/5,0)+ROUNDUP(E45/15,0)+ROUNDUP(E46/20,0)+ROUNDUP(E47/20,0)</f>
        <v>0</v>
      </c>
      <c r="F48" s="122">
        <f t="shared" ref="F48:AB48" si="0">ROUNDUP(F42/3,0)+ROUNDUP(F43/5,0)+ROUNDUP(F44/5,0)+ROUNDUP(F45/15,0)+ROUNDUP(F46/20,0)+ROUNDUP(F47/20,0)</f>
        <v>1</v>
      </c>
      <c r="G48" s="122">
        <f t="shared" si="0"/>
        <v>1</v>
      </c>
      <c r="H48" s="122">
        <f t="shared" si="0"/>
        <v>2</v>
      </c>
      <c r="I48" s="122">
        <f t="shared" si="0"/>
        <v>2</v>
      </c>
      <c r="J48" s="122">
        <f t="shared" si="0"/>
        <v>2</v>
      </c>
      <c r="K48" s="122">
        <f t="shared" si="0"/>
        <v>2</v>
      </c>
      <c r="L48" s="122">
        <f t="shared" si="0"/>
        <v>2</v>
      </c>
      <c r="M48" s="122">
        <f t="shared" si="0"/>
        <v>2</v>
      </c>
      <c r="N48" s="122">
        <f t="shared" si="0"/>
        <v>2</v>
      </c>
      <c r="O48" s="122">
        <f t="shared" si="0"/>
        <v>2</v>
      </c>
      <c r="P48" s="122">
        <f t="shared" si="0"/>
        <v>2</v>
      </c>
      <c r="Q48" s="122">
        <f t="shared" si="0"/>
        <v>2</v>
      </c>
      <c r="R48" s="122">
        <f t="shared" si="0"/>
        <v>2</v>
      </c>
      <c r="S48" s="122">
        <f t="shared" si="0"/>
        <v>2</v>
      </c>
      <c r="T48" s="122">
        <f t="shared" si="0"/>
        <v>2</v>
      </c>
      <c r="U48" s="122">
        <f t="shared" si="0"/>
        <v>2</v>
      </c>
      <c r="V48" s="122">
        <f t="shared" si="0"/>
        <v>2</v>
      </c>
      <c r="W48" s="122">
        <f t="shared" si="0"/>
        <v>2</v>
      </c>
      <c r="X48" s="122">
        <f t="shared" si="0"/>
        <v>2</v>
      </c>
      <c r="Y48" s="122">
        <f t="shared" si="0"/>
        <v>2</v>
      </c>
      <c r="Z48" s="122">
        <f t="shared" si="0"/>
        <v>1</v>
      </c>
      <c r="AA48" s="122">
        <f t="shared" si="0"/>
        <v>1</v>
      </c>
      <c r="AB48" s="122">
        <f t="shared" si="0"/>
        <v>1</v>
      </c>
      <c r="AC48" s="233"/>
      <c r="AE48" s="1837" t="s">
        <v>723</v>
      </c>
      <c r="AF48" s="1838"/>
      <c r="AG48" s="563" t="s">
        <v>724</v>
      </c>
      <c r="AH48" s="159" t="s">
        <v>600</v>
      </c>
    </row>
    <row r="49" spans="1:34" ht="20.100000000000001" customHeight="1" thickBot="1">
      <c r="A49" s="1839" t="s">
        <v>599</v>
      </c>
      <c r="B49" s="1840"/>
      <c r="C49" s="1841"/>
      <c r="D49" s="143"/>
      <c r="E49" s="156">
        <f t="shared" ref="E49:AB49" si="1">COUNTA(E11:E36)</f>
        <v>1</v>
      </c>
      <c r="F49" s="156">
        <f t="shared" si="1"/>
        <v>1</v>
      </c>
      <c r="G49" s="156">
        <f t="shared" si="1"/>
        <v>1</v>
      </c>
      <c r="H49" s="156">
        <f t="shared" si="1"/>
        <v>1</v>
      </c>
      <c r="I49" s="156">
        <f t="shared" si="1"/>
        <v>2</v>
      </c>
      <c r="J49" s="156">
        <f t="shared" si="1"/>
        <v>2</v>
      </c>
      <c r="K49" s="156">
        <f t="shared" si="1"/>
        <v>2</v>
      </c>
      <c r="L49" s="156">
        <f t="shared" si="1"/>
        <v>2</v>
      </c>
      <c r="M49" s="156">
        <f t="shared" si="1"/>
        <v>2</v>
      </c>
      <c r="N49" s="156">
        <f t="shared" si="1"/>
        <v>2</v>
      </c>
      <c r="O49" s="156">
        <f t="shared" si="1"/>
        <v>2</v>
      </c>
      <c r="P49" s="156">
        <f t="shared" si="1"/>
        <v>2</v>
      </c>
      <c r="Q49" s="156">
        <f t="shared" si="1"/>
        <v>2</v>
      </c>
      <c r="R49" s="156">
        <f t="shared" si="1"/>
        <v>2</v>
      </c>
      <c r="S49" s="156">
        <f t="shared" si="1"/>
        <v>2</v>
      </c>
      <c r="T49" s="156">
        <f t="shared" si="1"/>
        <v>2</v>
      </c>
      <c r="U49" s="156">
        <f t="shared" si="1"/>
        <v>2</v>
      </c>
      <c r="V49" s="156">
        <f t="shared" si="1"/>
        <v>2</v>
      </c>
      <c r="W49" s="156">
        <f t="shared" si="1"/>
        <v>1</v>
      </c>
      <c r="X49" s="156">
        <f t="shared" si="1"/>
        <v>1</v>
      </c>
      <c r="Y49" s="156">
        <f t="shared" si="1"/>
        <v>1</v>
      </c>
      <c r="Z49" s="156">
        <f t="shared" si="1"/>
        <v>1</v>
      </c>
      <c r="AA49" s="156">
        <f t="shared" si="1"/>
        <v>1</v>
      </c>
      <c r="AB49" s="156">
        <f t="shared" si="1"/>
        <v>1</v>
      </c>
      <c r="AC49" s="234"/>
      <c r="AE49" s="160">
        <v>3</v>
      </c>
      <c r="AF49" s="155">
        <f>COUNTIF(D11:D36,3)</f>
        <v>0</v>
      </c>
      <c r="AG49" s="155">
        <f>様式04‐2_開園日・開園時間・定員区分!$F$23</f>
        <v>0</v>
      </c>
      <c r="AH49" s="161">
        <f>IF(AF49=AG49,0,1)</f>
        <v>0</v>
      </c>
    </row>
    <row r="50" spans="1:34" ht="20.100000000000001" customHeight="1" thickBot="1">
      <c r="A50" s="1842" t="s">
        <v>600</v>
      </c>
      <c r="B50" s="1843"/>
      <c r="C50" s="1843"/>
      <c r="D50" s="157"/>
      <c r="E50" s="158" t="str">
        <f t="shared" ref="E50:AB50" si="2">IF(E48&lt;=E49,"○","×")</f>
        <v>○</v>
      </c>
      <c r="F50" s="158" t="str">
        <f t="shared" si="2"/>
        <v>○</v>
      </c>
      <c r="G50" s="158" t="str">
        <f t="shared" si="2"/>
        <v>○</v>
      </c>
      <c r="H50" s="158" t="str">
        <f t="shared" si="2"/>
        <v>×</v>
      </c>
      <c r="I50" s="158" t="str">
        <f t="shared" si="2"/>
        <v>○</v>
      </c>
      <c r="J50" s="158" t="str">
        <f t="shared" si="2"/>
        <v>○</v>
      </c>
      <c r="K50" s="158" t="str">
        <f t="shared" si="2"/>
        <v>○</v>
      </c>
      <c r="L50" s="158" t="str">
        <f t="shared" si="2"/>
        <v>○</v>
      </c>
      <c r="M50" s="158" t="str">
        <f t="shared" si="2"/>
        <v>○</v>
      </c>
      <c r="N50" s="158" t="str">
        <f t="shared" si="2"/>
        <v>○</v>
      </c>
      <c r="O50" s="158" t="str">
        <f t="shared" si="2"/>
        <v>○</v>
      </c>
      <c r="P50" s="158" t="str">
        <f t="shared" si="2"/>
        <v>○</v>
      </c>
      <c r="Q50" s="158" t="str">
        <f t="shared" si="2"/>
        <v>○</v>
      </c>
      <c r="R50" s="158" t="str">
        <f t="shared" si="2"/>
        <v>○</v>
      </c>
      <c r="S50" s="158" t="str">
        <f t="shared" si="2"/>
        <v>○</v>
      </c>
      <c r="T50" s="158" t="str">
        <f t="shared" si="2"/>
        <v>○</v>
      </c>
      <c r="U50" s="158" t="str">
        <f t="shared" si="2"/>
        <v>○</v>
      </c>
      <c r="V50" s="158" t="str">
        <f t="shared" si="2"/>
        <v>○</v>
      </c>
      <c r="W50" s="158" t="str">
        <f t="shared" si="2"/>
        <v>×</v>
      </c>
      <c r="X50" s="158" t="str">
        <f t="shared" si="2"/>
        <v>×</v>
      </c>
      <c r="Y50" s="158" t="str">
        <f t="shared" si="2"/>
        <v>×</v>
      </c>
      <c r="Z50" s="158" t="str">
        <f t="shared" si="2"/>
        <v>○</v>
      </c>
      <c r="AA50" s="158" t="str">
        <f t="shared" si="2"/>
        <v>○</v>
      </c>
      <c r="AB50" s="158" t="str">
        <f t="shared" si="2"/>
        <v>○</v>
      </c>
      <c r="AC50" s="235"/>
      <c r="AE50" s="160">
        <v>4</v>
      </c>
      <c r="AF50" s="155">
        <f>COUNTIF(D11:D36,4)</f>
        <v>0</v>
      </c>
      <c r="AG50" s="155">
        <f>様式04‐2_開園日・開園時間・定員区分!$G$23</f>
        <v>0</v>
      </c>
      <c r="AH50" s="161">
        <f>IF(AF50=AG50,0,1)</f>
        <v>0</v>
      </c>
    </row>
    <row r="51" spans="1:34" ht="20.100000000000001" customHeight="1" thickBot="1">
      <c r="A51" s="1844"/>
      <c r="B51" s="1845"/>
      <c r="C51" s="1845"/>
      <c r="D51" s="1858" t="str">
        <f>IF(SUM(AH49:AH51)&gt;0,"学級担任の配置を確認してください","")</f>
        <v/>
      </c>
      <c r="E51" s="1859"/>
      <c r="F51" s="1859"/>
      <c r="G51" s="1859"/>
      <c r="H51" s="1859"/>
      <c r="I51" s="1859"/>
      <c r="J51" s="1859"/>
      <c r="K51" s="1859"/>
      <c r="L51" s="1859"/>
      <c r="M51" s="1859"/>
      <c r="N51" s="1859"/>
      <c r="O51" s="1859"/>
      <c r="P51" s="1859"/>
      <c r="Q51" s="1859"/>
      <c r="R51" s="1859"/>
      <c r="S51" s="1859"/>
      <c r="T51" s="1859"/>
      <c r="U51" s="1859"/>
      <c r="V51" s="1859"/>
      <c r="W51" s="1859"/>
      <c r="X51" s="1859"/>
      <c r="Y51" s="1859"/>
      <c r="Z51" s="1859"/>
      <c r="AA51" s="1859"/>
      <c r="AB51" s="1859"/>
      <c r="AC51" s="1860"/>
      <c r="AE51" s="162">
        <v>5</v>
      </c>
      <c r="AF51" s="163">
        <f>COUNTIF(D11:D36,5)</f>
        <v>0</v>
      </c>
      <c r="AG51" s="163">
        <f>様式04‐2_開園日・開園時間・定員区分!$H$23</f>
        <v>0</v>
      </c>
      <c r="AH51" s="164">
        <f>IF(AF51=AG51,0,1)</f>
        <v>0</v>
      </c>
    </row>
    <row r="52" spans="1:34" ht="14.25" customHeight="1" thickBot="1"/>
    <row r="53" spans="1:34" ht="20.100000000000001" customHeight="1" thickBot="1">
      <c r="A53" s="1861" t="s">
        <v>727</v>
      </c>
      <c r="B53" s="1862"/>
      <c r="C53" s="1825"/>
      <c r="D53" s="1825"/>
      <c r="E53" s="1825"/>
      <c r="F53" s="1825"/>
      <c r="G53" s="1825"/>
      <c r="H53" s="1825"/>
      <c r="I53" s="1825"/>
      <c r="J53" s="1825"/>
      <c r="K53" s="1825"/>
      <c r="L53" s="1825"/>
      <c r="M53" s="1825"/>
      <c r="N53" s="1825"/>
      <c r="O53" s="1825"/>
      <c r="P53" s="1825"/>
      <c r="Q53" s="1825"/>
      <c r="R53" s="1825"/>
      <c r="S53" s="1825"/>
      <c r="T53" s="1825"/>
      <c r="U53" s="1825"/>
      <c r="V53" s="1825"/>
      <c r="W53" s="1825"/>
      <c r="X53" s="1825"/>
      <c r="Y53" s="1825"/>
      <c r="Z53" s="1825"/>
      <c r="AA53" s="1825"/>
      <c r="AB53" s="1825"/>
      <c r="AC53" s="1826"/>
    </row>
    <row r="54" spans="1:34" ht="20.100000000000001" customHeight="1">
      <c r="A54" s="1863" t="s">
        <v>615</v>
      </c>
      <c r="B54" s="1864"/>
      <c r="C54" s="149"/>
      <c r="D54" s="140"/>
      <c r="E54" s="106"/>
      <c r="F54" s="107"/>
      <c r="G54" s="107"/>
      <c r="H54" s="107"/>
      <c r="I54" s="107" t="s">
        <v>614</v>
      </c>
      <c r="J54" s="107" t="s">
        <v>614</v>
      </c>
      <c r="K54" s="107" t="s">
        <v>614</v>
      </c>
      <c r="L54" s="107" t="s">
        <v>614</v>
      </c>
      <c r="M54" s="107" t="s">
        <v>614</v>
      </c>
      <c r="N54" s="107" t="s">
        <v>614</v>
      </c>
      <c r="O54" s="107" t="s">
        <v>614</v>
      </c>
      <c r="P54" s="107" t="s">
        <v>614</v>
      </c>
      <c r="Q54" s="107" t="s">
        <v>614</v>
      </c>
      <c r="R54" s="107" t="s">
        <v>614</v>
      </c>
      <c r="S54" s="107" t="s">
        <v>614</v>
      </c>
      <c r="T54" s="107" t="s">
        <v>614</v>
      </c>
      <c r="U54" s="107" t="s">
        <v>614</v>
      </c>
      <c r="V54" s="107" t="s">
        <v>614</v>
      </c>
      <c r="W54" s="107"/>
      <c r="X54" s="107"/>
      <c r="Y54" s="107"/>
      <c r="Z54" s="107"/>
      <c r="AA54" s="107"/>
      <c r="AB54" s="107"/>
      <c r="AC54" s="229"/>
    </row>
    <row r="55" spans="1:34" ht="20.100000000000001" customHeight="1">
      <c r="A55" s="1856"/>
      <c r="B55" s="1857"/>
      <c r="C55" s="150"/>
      <c r="D55" s="138"/>
      <c r="E55" s="109"/>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230"/>
    </row>
    <row r="56" spans="1:34" ht="20.100000000000001" customHeight="1">
      <c r="A56" s="1856"/>
      <c r="B56" s="1857"/>
      <c r="C56" s="150"/>
      <c r="D56" s="138"/>
      <c r="E56" s="109"/>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230"/>
    </row>
    <row r="57" spans="1:34" ht="20.100000000000001" customHeight="1">
      <c r="A57" s="1856"/>
      <c r="B57" s="1857"/>
      <c r="C57" s="150"/>
      <c r="D57" s="138"/>
      <c r="E57" s="109"/>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230"/>
    </row>
    <row r="58" spans="1:34" ht="20.100000000000001" customHeight="1">
      <c r="A58" s="1856"/>
      <c r="B58" s="1857"/>
      <c r="C58" s="150"/>
      <c r="D58" s="138"/>
      <c r="E58" s="109"/>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230"/>
    </row>
    <row r="59" spans="1:34" ht="20.100000000000001" customHeight="1">
      <c r="A59" s="1856"/>
      <c r="B59" s="1857"/>
      <c r="C59" s="150"/>
      <c r="D59" s="138"/>
      <c r="E59" s="109"/>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230"/>
    </row>
    <row r="60" spans="1:34" ht="20.100000000000001" customHeight="1">
      <c r="A60" s="1856"/>
      <c r="B60" s="1857"/>
      <c r="C60" s="150"/>
      <c r="D60" s="138"/>
      <c r="E60" s="109"/>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230"/>
    </row>
    <row r="61" spans="1:34" ht="20.100000000000001" customHeight="1">
      <c r="A61" s="1856"/>
      <c r="B61" s="1857"/>
      <c r="C61" s="150"/>
      <c r="D61" s="138"/>
      <c r="E61" s="109"/>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230"/>
    </row>
    <row r="62" spans="1:34" ht="20.100000000000001" customHeight="1">
      <c r="A62" s="1856"/>
      <c r="B62" s="1857"/>
      <c r="C62" s="150"/>
      <c r="D62" s="138"/>
      <c r="E62" s="109"/>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230"/>
    </row>
    <row r="63" spans="1:34" ht="20.100000000000001" customHeight="1">
      <c r="A63" s="1856"/>
      <c r="B63" s="1857"/>
      <c r="C63" s="150"/>
      <c r="D63" s="138"/>
      <c r="E63" s="109"/>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230"/>
    </row>
    <row r="64" spans="1:34" ht="20.100000000000001" customHeight="1">
      <c r="A64" s="1856"/>
      <c r="B64" s="1857"/>
      <c r="C64" s="150"/>
      <c r="D64" s="138"/>
      <c r="E64" s="109"/>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230"/>
    </row>
    <row r="65" spans="1:29" ht="20.100000000000001" customHeight="1" thickBot="1">
      <c r="A65" s="1854"/>
      <c r="B65" s="1855"/>
      <c r="C65" s="151"/>
      <c r="D65" s="139"/>
      <c r="E65" s="112"/>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231"/>
    </row>
    <row r="66" spans="1:29" ht="12" customHeight="1"/>
  </sheetData>
  <sheetProtection sheet="1" objects="1" scenarios="1" formatCells="0" formatColumns="0" formatRows="0"/>
  <mergeCells count="26">
    <mergeCell ref="A9:B9"/>
    <mergeCell ref="A2:AC3"/>
    <mergeCell ref="A5:A6"/>
    <mergeCell ref="E5:AC5"/>
    <mergeCell ref="A7:B7"/>
    <mergeCell ref="A8:B8"/>
    <mergeCell ref="A58:B58"/>
    <mergeCell ref="A10:B10"/>
    <mergeCell ref="AE47:AH47"/>
    <mergeCell ref="A48:C48"/>
    <mergeCell ref="AE48:AF48"/>
    <mergeCell ref="A49:C49"/>
    <mergeCell ref="A50:C51"/>
    <mergeCell ref="D51:AC51"/>
    <mergeCell ref="A53:AC53"/>
    <mergeCell ref="A54:B54"/>
    <mergeCell ref="A55:B55"/>
    <mergeCell ref="A56:B56"/>
    <mergeCell ref="A57:B57"/>
    <mergeCell ref="A65:B65"/>
    <mergeCell ref="A59:B59"/>
    <mergeCell ref="A60:B60"/>
    <mergeCell ref="A61:B61"/>
    <mergeCell ref="A62:B62"/>
    <mergeCell ref="A63:B63"/>
    <mergeCell ref="A64:B64"/>
  </mergeCells>
  <phoneticPr fontId="1"/>
  <conditionalFormatting sqref="E50:AB50">
    <cfRule type="cellIs" dxfId="11" priority="16" operator="equal">
      <formula>"×"</formula>
    </cfRule>
  </conditionalFormatting>
  <conditionalFormatting sqref="D51:AC51">
    <cfRule type="cellIs" dxfId="10" priority="15" operator="equal">
      <formula>"学級担任の配置を確認してください"</formula>
    </cfRule>
  </conditionalFormatting>
  <conditionalFormatting sqref="AC50">
    <cfRule type="cellIs" dxfId="9" priority="4" operator="equal">
      <formula>"×"</formula>
    </cfRule>
  </conditionalFormatting>
  <dataValidations count="7">
    <dataValidation type="list" allowBlank="1" showInputMessage="1" showErrorMessage="1" sqref="D11:D40">
      <formula1>$AE$10:$AE$13</formula1>
    </dataValidation>
    <dataValidation type="whole" allowBlank="1" showInputMessage="1" showErrorMessage="1" sqref="E42:AB47 AC43:AC47">
      <formula1>0</formula1>
      <formula2>1000</formula2>
    </dataValidation>
    <dataValidation type="list" allowBlank="1" showInputMessage="1" showErrorMessage="1" sqref="E54:AC65 E7:AC41">
      <formula1>"○"</formula1>
    </dataValidation>
    <dataValidation type="list" allowBlank="1" showInputMessage="1" showErrorMessage="1" sqref="D54:D65 C7:D10">
      <formula1>"　,常勤,非常勤"</formula1>
    </dataValidation>
    <dataValidation type="list" allowBlank="1" showInputMessage="1" showErrorMessage="1" sqref="B11:B40">
      <formula1>"　,０歳児,１歳児,２歳児,３歳児,４歳児,５歳児,フリー,加配,その他"</formula1>
    </dataValidation>
    <dataValidation type="list" allowBlank="1" showInputMessage="1" showErrorMessage="1" sqref="C54:C65">
      <formula1>"常勤,非常勤"</formula1>
    </dataValidation>
    <dataValidation type="whole" allowBlank="1" showInputMessage="1" showErrorMessage="1" sqref="AC42">
      <formula1>0</formula1>
      <formula2>19</formula2>
    </dataValidation>
  </dataValidations>
  <printOptions horizontalCentered="1" verticalCentered="1"/>
  <pageMargins left="0.23622047244094491" right="0.23622047244094491" top="0.15748031496062992" bottom="0.19685039370078741" header="0" footer="0"/>
  <pageSetup paperSize="9" scale="69" fitToHeight="0" orientation="portrait"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2"/>
  <sheetViews>
    <sheetView zoomScale="85" zoomScaleNormal="85" zoomScaleSheetLayoutView="100" workbookViewId="0">
      <selection activeCell="J1" sqref="J1"/>
    </sheetView>
  </sheetViews>
  <sheetFormatPr defaultRowHeight="13.5"/>
  <cols>
    <col min="1" max="16384" width="9" style="18"/>
  </cols>
  <sheetData>
    <row r="1" spans="1:15" ht="15.75">
      <c r="A1" s="768" t="s">
        <v>459</v>
      </c>
      <c r="B1" s="768"/>
      <c r="C1" s="768"/>
      <c r="D1" s="768"/>
      <c r="E1" s="768"/>
      <c r="F1" s="768"/>
      <c r="G1" s="768"/>
      <c r="H1" s="768"/>
      <c r="I1" s="768"/>
    </row>
    <row r="2" spans="1:15" ht="27" customHeight="1">
      <c r="A2" s="19"/>
      <c r="B2" s="19"/>
      <c r="C2" s="19"/>
      <c r="D2" s="19"/>
      <c r="E2" s="19"/>
      <c r="F2" s="19"/>
      <c r="G2" s="19"/>
      <c r="H2" s="19"/>
      <c r="I2" s="19"/>
    </row>
    <row r="3" spans="1:15" ht="27" customHeight="1">
      <c r="A3" s="1176" t="s">
        <v>834</v>
      </c>
      <c r="B3" s="1176"/>
      <c r="C3" s="1176"/>
      <c r="D3" s="1176"/>
      <c r="E3" s="1176"/>
      <c r="F3" s="1176"/>
      <c r="G3" s="1176"/>
      <c r="H3" s="1177" t="s">
        <v>348</v>
      </c>
      <c r="I3" s="1177"/>
    </row>
    <row r="4" spans="1:15" ht="27" customHeight="1">
      <c r="A4" s="19"/>
      <c r="B4" s="19"/>
      <c r="C4" s="19"/>
      <c r="D4" s="19"/>
      <c r="E4" s="19"/>
      <c r="F4" s="19"/>
      <c r="G4" s="1254" t="s">
        <v>928</v>
      </c>
      <c r="H4" s="1254"/>
      <c r="I4" s="1254"/>
    </row>
    <row r="5" spans="1:15" ht="27" customHeight="1">
      <c r="A5" s="1223" t="s">
        <v>834</v>
      </c>
      <c r="B5" s="1227"/>
      <c r="C5" s="1227"/>
      <c r="D5" s="1227"/>
      <c r="E5" s="1227"/>
      <c r="F5" s="1227"/>
      <c r="G5" s="1227"/>
      <c r="H5" s="1227"/>
      <c r="I5" s="1224"/>
    </row>
    <row r="6" spans="1:15" ht="41.25" customHeight="1">
      <c r="A6" s="571" t="s" ph="1">
        <v>30</v>
      </c>
      <c r="B6" s="1257" ph="1"/>
      <c r="C6" s="1258" ph="1"/>
      <c r="D6" s="1258" ph="1"/>
      <c r="E6" s="1258" ph="1"/>
      <c r="F6" s="1259" ph="1"/>
      <c r="G6" s="571" t="s">
        <v>26</v>
      </c>
      <c r="H6" s="1255"/>
      <c r="I6" s="1256"/>
      <c r="J6" s="18" ph="1"/>
      <c r="K6" s="18" ph="1"/>
      <c r="L6" s="18" ph="1"/>
      <c r="M6" s="18" ph="1"/>
      <c r="N6" s="18" ph="1"/>
      <c r="O6" s="18" ph="1"/>
    </row>
    <row r="7" spans="1:15" ht="33.75" customHeight="1">
      <c r="A7" s="571" t="s">
        <v>31</v>
      </c>
      <c r="B7" s="1238"/>
      <c r="C7" s="1239"/>
      <c r="D7" s="1239"/>
      <c r="E7" s="1239"/>
      <c r="F7" s="1239"/>
      <c r="G7" s="1239"/>
      <c r="H7" s="1239"/>
      <c r="I7" s="1240"/>
    </row>
    <row r="8" spans="1:15" ht="33.75" customHeight="1">
      <c r="A8" s="571" t="s">
        <v>70</v>
      </c>
      <c r="B8" s="1257"/>
      <c r="C8" s="1258"/>
      <c r="D8" s="1258"/>
      <c r="E8" s="1258"/>
      <c r="F8" s="1258"/>
      <c r="G8" s="25" t="s">
        <v>443</v>
      </c>
      <c r="H8" s="1358"/>
      <c r="I8" s="1359"/>
    </row>
    <row r="9" spans="1:15" ht="15" customHeight="1">
      <c r="A9" s="623"/>
      <c r="B9" s="622"/>
      <c r="C9" s="622"/>
      <c r="D9" s="622"/>
      <c r="E9" s="622"/>
      <c r="F9" s="622"/>
      <c r="G9" s="618"/>
      <c r="H9" s="622"/>
      <c r="I9" s="622"/>
    </row>
    <row r="10" spans="1:15" ht="33.75" customHeight="1">
      <c r="A10" s="609" t="s">
        <v>970</v>
      </c>
      <c r="B10" s="611"/>
      <c r="C10" s="611"/>
      <c r="D10" s="611"/>
      <c r="E10" s="611"/>
      <c r="F10" s="611"/>
      <c r="G10" s="241"/>
      <c r="H10" s="403" t="s">
        <v>140</v>
      </c>
      <c r="I10" s="392">
        <f>IF(LEN(SUBSTITUTE(A11,CHAR(10),""))&gt;400,"文字数オーバーです",LEN(SUBSTITUTE(A11,CHAR(10),"")))</f>
        <v>0</v>
      </c>
    </row>
    <row r="11" spans="1:15" ht="27" customHeight="1">
      <c r="A11" s="1208"/>
      <c r="B11" s="1209"/>
      <c r="C11" s="1209"/>
      <c r="D11" s="1209"/>
      <c r="E11" s="1209"/>
      <c r="F11" s="1209"/>
      <c r="G11" s="1209"/>
      <c r="H11" s="1209"/>
      <c r="I11" s="1210"/>
    </row>
    <row r="12" spans="1:15" ht="27" customHeight="1">
      <c r="A12" s="1211"/>
      <c r="B12" s="1212"/>
      <c r="C12" s="1212"/>
      <c r="D12" s="1212"/>
      <c r="E12" s="1212"/>
      <c r="F12" s="1212"/>
      <c r="G12" s="1212"/>
      <c r="H12" s="1212"/>
      <c r="I12" s="1213"/>
    </row>
    <row r="13" spans="1:15" ht="27" customHeight="1">
      <c r="A13" s="1211"/>
      <c r="B13" s="1212"/>
      <c r="C13" s="1212"/>
      <c r="D13" s="1212"/>
      <c r="E13" s="1212"/>
      <c r="F13" s="1212"/>
      <c r="G13" s="1212"/>
      <c r="H13" s="1212"/>
      <c r="I13" s="1213"/>
    </row>
    <row r="14" spans="1:15" ht="27" customHeight="1">
      <c r="A14" s="1211"/>
      <c r="B14" s="1212"/>
      <c r="C14" s="1212"/>
      <c r="D14" s="1212"/>
      <c r="E14" s="1212"/>
      <c r="F14" s="1212"/>
      <c r="G14" s="1212"/>
      <c r="H14" s="1212"/>
      <c r="I14" s="1213"/>
    </row>
    <row r="15" spans="1:15" ht="27" customHeight="1">
      <c r="A15" s="1211"/>
      <c r="B15" s="1212"/>
      <c r="C15" s="1212"/>
      <c r="D15" s="1212"/>
      <c r="E15" s="1212"/>
      <c r="F15" s="1212"/>
      <c r="G15" s="1212"/>
      <c r="H15" s="1212"/>
      <c r="I15" s="1213"/>
    </row>
    <row r="16" spans="1:15" ht="27" customHeight="1">
      <c r="A16" s="1214"/>
      <c r="B16" s="1215"/>
      <c r="C16" s="1215"/>
      <c r="D16" s="1215"/>
      <c r="E16" s="1215"/>
      <c r="F16" s="1215"/>
      <c r="G16" s="1215"/>
      <c r="H16" s="1215"/>
      <c r="I16" s="1216"/>
    </row>
    <row r="17" spans="1:9" ht="15" customHeight="1">
      <c r="A17" s="608"/>
      <c r="B17" s="611"/>
      <c r="C17" s="611"/>
      <c r="D17" s="611"/>
      <c r="E17" s="611"/>
      <c r="F17" s="611"/>
      <c r="G17" s="241"/>
      <c r="H17" s="611"/>
      <c r="I17" s="611"/>
    </row>
    <row r="18" spans="1:9" ht="33.75" customHeight="1">
      <c r="A18" s="609" t="s">
        <v>1140</v>
      </c>
      <c r="B18" s="611"/>
      <c r="C18" s="611"/>
      <c r="D18" s="611"/>
      <c r="E18" s="611"/>
      <c r="F18" s="611"/>
      <c r="G18" s="241"/>
      <c r="H18" s="403" t="s">
        <v>140</v>
      </c>
      <c r="I18" s="392">
        <f>IF(LEN(SUBSTITUTE(A19,CHAR(10),""))&gt;400,"文字数オーバーです",LEN(SUBSTITUTE(A19,CHAR(10),"")))</f>
        <v>0</v>
      </c>
    </row>
    <row r="19" spans="1:9" ht="27" customHeight="1">
      <c r="A19" s="1208"/>
      <c r="B19" s="1209"/>
      <c r="C19" s="1209"/>
      <c r="D19" s="1209"/>
      <c r="E19" s="1209"/>
      <c r="F19" s="1209"/>
      <c r="G19" s="1209"/>
      <c r="H19" s="1209"/>
      <c r="I19" s="1210"/>
    </row>
    <row r="20" spans="1:9" ht="27" customHeight="1">
      <c r="A20" s="1211"/>
      <c r="B20" s="1212"/>
      <c r="C20" s="1212"/>
      <c r="D20" s="1212"/>
      <c r="E20" s="1212"/>
      <c r="F20" s="1212"/>
      <c r="G20" s="1212"/>
      <c r="H20" s="1212"/>
      <c r="I20" s="1213"/>
    </row>
    <row r="21" spans="1:9" ht="27" customHeight="1">
      <c r="A21" s="1211"/>
      <c r="B21" s="1212"/>
      <c r="C21" s="1212"/>
      <c r="D21" s="1212"/>
      <c r="E21" s="1212"/>
      <c r="F21" s="1212"/>
      <c r="G21" s="1212"/>
      <c r="H21" s="1212"/>
      <c r="I21" s="1213"/>
    </row>
    <row r="22" spans="1:9" ht="27" customHeight="1">
      <c r="A22" s="1211"/>
      <c r="B22" s="1212"/>
      <c r="C22" s="1212"/>
      <c r="D22" s="1212"/>
      <c r="E22" s="1212"/>
      <c r="F22" s="1212"/>
      <c r="G22" s="1212"/>
      <c r="H22" s="1212"/>
      <c r="I22" s="1213"/>
    </row>
    <row r="23" spans="1:9" ht="27" customHeight="1">
      <c r="A23" s="1211"/>
      <c r="B23" s="1212"/>
      <c r="C23" s="1212"/>
      <c r="D23" s="1212"/>
      <c r="E23" s="1212"/>
      <c r="F23" s="1212"/>
      <c r="G23" s="1212"/>
      <c r="H23" s="1212"/>
      <c r="I23" s="1213"/>
    </row>
    <row r="24" spans="1:9" ht="27" customHeight="1">
      <c r="A24" s="1214"/>
      <c r="B24" s="1215"/>
      <c r="C24" s="1215"/>
      <c r="D24" s="1215"/>
      <c r="E24" s="1215"/>
      <c r="F24" s="1215"/>
      <c r="G24" s="1215"/>
      <c r="H24" s="1215"/>
      <c r="I24" s="1216"/>
    </row>
    <row r="25" spans="1:9" ht="15" customHeight="1">
      <c r="A25" s="608"/>
      <c r="B25" s="611"/>
      <c r="C25" s="611"/>
      <c r="D25" s="611"/>
      <c r="E25" s="611"/>
      <c r="F25" s="611"/>
      <c r="G25" s="241"/>
      <c r="H25" s="611"/>
      <c r="I25" s="611"/>
    </row>
    <row r="26" spans="1:9" ht="27" customHeight="1">
      <c r="A26" s="22"/>
      <c r="B26" s="22"/>
      <c r="C26" s="22"/>
      <c r="D26" s="22"/>
      <c r="E26" s="1265" t="s">
        <v>121</v>
      </c>
      <c r="F26" s="1265"/>
      <c r="G26" s="1265"/>
      <c r="H26" s="1265"/>
      <c r="I26" s="1265"/>
    </row>
    <row r="27" spans="1:9" ht="15.75">
      <c r="A27" s="768" t="s">
        <v>459</v>
      </c>
      <c r="B27" s="768"/>
      <c r="C27" s="768"/>
      <c r="D27" s="768"/>
      <c r="E27" s="768"/>
      <c r="F27" s="768"/>
      <c r="G27" s="768"/>
      <c r="H27" s="768"/>
      <c r="I27" s="768"/>
    </row>
    <row r="28" spans="1:9" ht="15.75">
      <c r="A28" s="617"/>
      <c r="B28" s="617"/>
      <c r="C28" s="617"/>
      <c r="D28" s="617"/>
      <c r="E28" s="617"/>
      <c r="F28" s="617"/>
      <c r="G28" s="617"/>
      <c r="H28" s="617"/>
      <c r="I28" s="617"/>
    </row>
    <row r="29" spans="1:9" ht="27" customHeight="1">
      <c r="A29" s="1263" t="s">
        <v>335</v>
      </c>
      <c r="B29" s="1263"/>
      <c r="C29" s="19"/>
      <c r="D29" s="19"/>
      <c r="E29" s="19"/>
      <c r="F29" s="19"/>
      <c r="G29" s="19"/>
      <c r="H29" s="19"/>
      <c r="I29" s="19"/>
    </row>
    <row r="30" spans="1:9" ht="27" customHeight="1">
      <c r="A30" s="1241" t="s">
        <v>32</v>
      </c>
      <c r="B30" s="1241"/>
      <c r="C30" s="21"/>
      <c r="D30" s="21"/>
      <c r="E30" s="21"/>
      <c r="F30" s="21"/>
      <c r="G30" s="21"/>
      <c r="H30" s="21"/>
      <c r="I30" s="21"/>
    </row>
    <row r="31" spans="1:9" ht="27" customHeight="1">
      <c r="A31" s="1223" t="s">
        <v>258</v>
      </c>
      <c r="B31" s="1227"/>
      <c r="C31" s="1224"/>
      <c r="D31" s="1223" t="s">
        <v>259</v>
      </c>
      <c r="E31" s="1227"/>
      <c r="F31" s="1224"/>
      <c r="G31" s="1223" t="s">
        <v>260</v>
      </c>
      <c r="H31" s="1227"/>
      <c r="I31" s="1224"/>
    </row>
    <row r="32" spans="1:9" ht="18" customHeight="1">
      <c r="A32" s="1245"/>
      <c r="B32" s="1246"/>
      <c r="C32" s="1247"/>
      <c r="D32" s="1242"/>
      <c r="E32" s="1242"/>
      <c r="F32" s="1242"/>
      <c r="G32" s="1242"/>
      <c r="H32" s="1242"/>
      <c r="I32" s="1242"/>
    </row>
    <row r="33" spans="1:25" ht="18" customHeight="1">
      <c r="A33" s="1248" t="s">
        <v>257</v>
      </c>
      <c r="B33" s="1249"/>
      <c r="C33" s="1250"/>
      <c r="D33" s="1243"/>
      <c r="E33" s="1243"/>
      <c r="F33" s="1243"/>
      <c r="G33" s="1243"/>
      <c r="H33" s="1243"/>
      <c r="I33" s="1243"/>
    </row>
    <row r="34" spans="1:25" ht="18" customHeight="1">
      <c r="A34" s="1251"/>
      <c r="B34" s="1252"/>
      <c r="C34" s="1253"/>
      <c r="D34" s="1244"/>
      <c r="E34" s="1244"/>
      <c r="F34" s="1244"/>
      <c r="G34" s="1244"/>
      <c r="H34" s="1244"/>
      <c r="I34" s="1244"/>
    </row>
    <row r="35" spans="1:25" ht="18" customHeight="1">
      <c r="A35" s="1245"/>
      <c r="B35" s="1246"/>
      <c r="C35" s="1247"/>
      <c r="D35" s="1242"/>
      <c r="E35" s="1242"/>
      <c r="F35" s="1242"/>
      <c r="G35" s="1242"/>
      <c r="H35" s="1242"/>
      <c r="I35" s="1242"/>
    </row>
    <row r="36" spans="1:25" ht="18" customHeight="1">
      <c r="A36" s="1248" t="s">
        <v>257</v>
      </c>
      <c r="B36" s="1249"/>
      <c r="C36" s="1250"/>
      <c r="D36" s="1243"/>
      <c r="E36" s="1243"/>
      <c r="F36" s="1243"/>
      <c r="G36" s="1243"/>
      <c r="H36" s="1243"/>
      <c r="I36" s="1243"/>
    </row>
    <row r="37" spans="1:25" ht="18" customHeight="1">
      <c r="A37" s="1251"/>
      <c r="B37" s="1252"/>
      <c r="C37" s="1253"/>
      <c r="D37" s="1244"/>
      <c r="E37" s="1244"/>
      <c r="F37" s="1244"/>
      <c r="G37" s="1244"/>
      <c r="H37" s="1244"/>
      <c r="I37" s="1244"/>
    </row>
    <row r="38" spans="1:25" ht="18" customHeight="1">
      <c r="A38" s="1245"/>
      <c r="B38" s="1246"/>
      <c r="C38" s="1247"/>
      <c r="D38" s="1242"/>
      <c r="E38" s="1242"/>
      <c r="F38" s="1242"/>
      <c r="G38" s="1242"/>
      <c r="H38" s="1242"/>
      <c r="I38" s="1242"/>
    </row>
    <row r="39" spans="1:25" ht="18" customHeight="1">
      <c r="A39" s="1248" t="s">
        <v>257</v>
      </c>
      <c r="B39" s="1249"/>
      <c r="C39" s="1250"/>
      <c r="D39" s="1243"/>
      <c r="E39" s="1243"/>
      <c r="F39" s="1243"/>
      <c r="G39" s="1243"/>
      <c r="H39" s="1243"/>
      <c r="I39" s="1243"/>
    </row>
    <row r="40" spans="1:25" ht="18" customHeight="1">
      <c r="A40" s="1251"/>
      <c r="B40" s="1252"/>
      <c r="C40" s="1253"/>
      <c r="D40" s="1244"/>
      <c r="E40" s="1244"/>
      <c r="F40" s="1244"/>
      <c r="G40" s="1244"/>
      <c r="H40" s="1244"/>
      <c r="I40" s="1244"/>
    </row>
    <row r="41" spans="1:25" ht="27" customHeight="1">
      <c r="A41" s="20"/>
      <c r="B41" s="20"/>
      <c r="C41" s="20"/>
      <c r="D41" s="20"/>
      <c r="E41" s="20"/>
      <c r="F41" s="1260" t="s">
        <v>262</v>
      </c>
      <c r="G41" s="1260"/>
      <c r="H41" s="1260"/>
      <c r="I41" s="1260"/>
    </row>
    <row r="42" spans="1:25" ht="15" customHeight="1">
      <c r="A42" s="22"/>
      <c r="B42" s="21"/>
      <c r="C42" s="21"/>
      <c r="D42" s="21"/>
      <c r="E42" s="21"/>
      <c r="F42" s="404"/>
      <c r="G42" s="404"/>
      <c r="H42" s="404"/>
      <c r="I42" s="404"/>
    </row>
    <row r="43" spans="1:25" ht="20.100000000000001" customHeight="1">
      <c r="A43" s="22"/>
      <c r="B43" s="1357" t="s">
        <v>268</v>
      </c>
      <c r="C43" s="835"/>
      <c r="D43" s="1356" t="s">
        <v>969</v>
      </c>
      <c r="E43" s="1356"/>
      <c r="F43" s="1356"/>
      <c r="G43" s="775" t="s">
        <v>267</v>
      </c>
      <c r="H43" s="775"/>
      <c r="I43" s="775"/>
    </row>
    <row r="44" spans="1:25" ht="20.100000000000001" customHeight="1">
      <c r="A44" s="22"/>
      <c r="B44" s="835"/>
      <c r="C44" s="835"/>
      <c r="D44" s="1356" t="s">
        <v>269</v>
      </c>
      <c r="E44" s="1356"/>
      <c r="F44" s="1356"/>
      <c r="G44" s="775" t="s">
        <v>267</v>
      </c>
      <c r="H44" s="775"/>
      <c r="I44" s="775"/>
    </row>
    <row r="45" spans="1:25" ht="20.100000000000001" customHeight="1">
      <c r="A45" s="22"/>
      <c r="B45" s="835"/>
      <c r="C45" s="835"/>
      <c r="D45" s="839" t="s">
        <v>270</v>
      </c>
      <c r="E45" s="1356"/>
      <c r="F45" s="1356"/>
      <c r="G45" s="775" t="s">
        <v>267</v>
      </c>
      <c r="H45" s="775"/>
      <c r="I45" s="775"/>
    </row>
    <row r="46" spans="1:25" ht="15" customHeight="1">
      <c r="A46" s="22"/>
      <c r="B46" s="608"/>
      <c r="C46" s="608"/>
      <c r="D46" s="22"/>
      <c r="E46" s="22"/>
      <c r="F46" s="23"/>
      <c r="G46" s="23"/>
      <c r="H46" s="23"/>
      <c r="I46" s="23"/>
    </row>
    <row r="47" spans="1:25" ht="27" customHeight="1">
      <c r="A47" s="1868" t="s">
        <v>944</v>
      </c>
      <c r="B47" s="1868"/>
      <c r="C47" s="1868"/>
      <c r="D47" s="1868"/>
      <c r="E47" s="1868"/>
      <c r="F47" s="1868"/>
      <c r="G47" s="1868"/>
      <c r="H47" s="1868"/>
      <c r="I47" s="1868"/>
      <c r="J47" s="266"/>
      <c r="K47" s="266"/>
      <c r="L47" s="266"/>
      <c r="M47" s="266"/>
      <c r="N47" s="266"/>
      <c r="O47" s="266"/>
      <c r="P47" s="266"/>
      <c r="Q47" s="266"/>
      <c r="R47" s="266"/>
      <c r="S47" s="266"/>
      <c r="T47" s="266"/>
      <c r="U47" s="266"/>
      <c r="V47" s="266"/>
      <c r="W47" s="266"/>
      <c r="X47" s="266"/>
      <c r="Y47" s="266"/>
    </row>
    <row r="48" spans="1:25" ht="27" customHeight="1">
      <c r="A48" s="835" t="s">
        <v>258</v>
      </c>
      <c r="B48" s="835"/>
      <c r="C48" s="835"/>
      <c r="D48" s="835" t="s">
        <v>38</v>
      </c>
      <c r="E48" s="835"/>
      <c r="F48" s="835"/>
      <c r="G48" s="835" t="s">
        <v>272</v>
      </c>
      <c r="H48" s="835"/>
      <c r="I48" s="835"/>
    </row>
    <row r="49" spans="1:9" ht="18" customHeight="1">
      <c r="A49" s="1245"/>
      <c r="B49" s="1246"/>
      <c r="C49" s="1247"/>
      <c r="D49" s="1242"/>
      <c r="E49" s="1242"/>
      <c r="F49" s="1242"/>
      <c r="G49" s="1242"/>
      <c r="H49" s="1242"/>
      <c r="I49" s="1242"/>
    </row>
    <row r="50" spans="1:9" ht="18" customHeight="1">
      <c r="A50" s="1248" t="s">
        <v>257</v>
      </c>
      <c r="B50" s="1249"/>
      <c r="C50" s="1250"/>
      <c r="D50" s="1243"/>
      <c r="E50" s="1243"/>
      <c r="F50" s="1243"/>
      <c r="G50" s="1243"/>
      <c r="H50" s="1243"/>
      <c r="I50" s="1243"/>
    </row>
    <row r="51" spans="1:9" ht="18" customHeight="1">
      <c r="A51" s="1251"/>
      <c r="B51" s="1252"/>
      <c r="C51" s="1253"/>
      <c r="D51" s="1244"/>
      <c r="E51" s="1244"/>
      <c r="F51" s="1244"/>
      <c r="G51" s="1244"/>
      <c r="H51" s="1244"/>
      <c r="I51" s="1244"/>
    </row>
    <row r="52" spans="1:9" ht="18" customHeight="1">
      <c r="A52" s="1245"/>
      <c r="B52" s="1246"/>
      <c r="C52" s="1247"/>
      <c r="D52" s="1242"/>
      <c r="E52" s="1242"/>
      <c r="F52" s="1242"/>
      <c r="G52" s="1242"/>
      <c r="H52" s="1242"/>
      <c r="I52" s="1242"/>
    </row>
    <row r="53" spans="1:9" ht="18" customHeight="1">
      <c r="A53" s="1248" t="s">
        <v>257</v>
      </c>
      <c r="B53" s="1249"/>
      <c r="C53" s="1250"/>
      <c r="D53" s="1243"/>
      <c r="E53" s="1243"/>
      <c r="F53" s="1243"/>
      <c r="G53" s="1243"/>
      <c r="H53" s="1243"/>
      <c r="I53" s="1243"/>
    </row>
    <row r="54" spans="1:9" ht="18" customHeight="1">
      <c r="A54" s="1251"/>
      <c r="B54" s="1252"/>
      <c r="C54" s="1253"/>
      <c r="D54" s="1244"/>
      <c r="E54" s="1244"/>
      <c r="F54" s="1244"/>
      <c r="G54" s="1244"/>
      <c r="H54" s="1244"/>
      <c r="I54" s="1244"/>
    </row>
    <row r="55" spans="1:9" ht="18" customHeight="1">
      <c r="A55" s="1245"/>
      <c r="B55" s="1246"/>
      <c r="C55" s="1247"/>
      <c r="D55" s="1242"/>
      <c r="E55" s="1242"/>
      <c r="F55" s="1242"/>
      <c r="G55" s="1242"/>
      <c r="H55" s="1242"/>
      <c r="I55" s="1242"/>
    </row>
    <row r="56" spans="1:9" ht="18" customHeight="1">
      <c r="A56" s="1248" t="s">
        <v>257</v>
      </c>
      <c r="B56" s="1249"/>
      <c r="C56" s="1250"/>
      <c r="D56" s="1243"/>
      <c r="E56" s="1243"/>
      <c r="F56" s="1243"/>
      <c r="G56" s="1243"/>
      <c r="H56" s="1243"/>
      <c r="I56" s="1243"/>
    </row>
    <row r="57" spans="1:9" ht="18" customHeight="1">
      <c r="A57" s="1251"/>
      <c r="B57" s="1252"/>
      <c r="C57" s="1253"/>
      <c r="D57" s="1244"/>
      <c r="E57" s="1244"/>
      <c r="F57" s="1244"/>
      <c r="G57" s="1244"/>
      <c r="H57" s="1244"/>
      <c r="I57" s="1244"/>
    </row>
    <row r="58" spans="1:9" ht="27" customHeight="1">
      <c r="A58" s="20"/>
      <c r="B58" s="20"/>
      <c r="C58" s="20"/>
      <c r="D58" s="20"/>
      <c r="E58" s="20"/>
      <c r="F58" s="1260" t="s">
        <v>262</v>
      </c>
      <c r="G58" s="1260"/>
      <c r="H58" s="1260"/>
      <c r="I58" s="1260"/>
    </row>
    <row r="59" spans="1:9" ht="15" customHeight="1">
      <c r="A59" s="22"/>
      <c r="B59" s="21"/>
      <c r="C59" s="21"/>
      <c r="D59" s="21"/>
      <c r="E59" s="21"/>
      <c r="F59" s="404"/>
      <c r="G59" s="404"/>
      <c r="H59" s="404"/>
      <c r="I59" s="404"/>
    </row>
    <row r="60" spans="1:9" ht="27" customHeight="1">
      <c r="A60" s="22"/>
      <c r="B60" s="1353" t="s">
        <v>1032</v>
      </c>
      <c r="C60" s="1354"/>
      <c r="D60" s="1354"/>
      <c r="E60" s="1354"/>
      <c r="F60" s="1355"/>
      <c r="G60" s="775" t="s">
        <v>267</v>
      </c>
      <c r="H60" s="775"/>
      <c r="I60" s="775"/>
    </row>
    <row r="61" spans="1:9" ht="15" customHeight="1">
      <c r="A61" s="22"/>
      <c r="B61" s="608"/>
      <c r="C61" s="608"/>
      <c r="D61" s="22"/>
      <c r="E61" s="22"/>
      <c r="F61" s="23"/>
      <c r="G61" s="23"/>
      <c r="H61" s="23"/>
      <c r="I61" s="23"/>
    </row>
    <row r="62" spans="1:9" ht="27" customHeight="1">
      <c r="A62" s="22"/>
      <c r="B62" s="22"/>
      <c r="C62" s="22"/>
      <c r="D62" s="22"/>
      <c r="E62" s="1265" t="s">
        <v>121</v>
      </c>
      <c r="F62" s="1265"/>
      <c r="G62" s="1265"/>
      <c r="H62" s="1265"/>
      <c r="I62" s="1265"/>
    </row>
    <row r="63" spans="1:9" ht="15.75">
      <c r="A63" s="768" t="s">
        <v>459</v>
      </c>
      <c r="B63" s="768"/>
      <c r="C63" s="768"/>
      <c r="D63" s="768"/>
      <c r="E63" s="768"/>
      <c r="F63" s="768"/>
      <c r="G63" s="768"/>
      <c r="H63" s="768"/>
      <c r="I63" s="768"/>
    </row>
    <row r="64" spans="1:9" ht="15.75">
      <c r="A64" s="617"/>
      <c r="B64" s="617"/>
      <c r="C64" s="617"/>
      <c r="D64" s="617"/>
      <c r="E64" s="617"/>
      <c r="F64" s="617"/>
      <c r="G64" s="617"/>
      <c r="H64" s="617"/>
      <c r="I64" s="617"/>
    </row>
    <row r="65" spans="1:9" ht="27" customHeight="1">
      <c r="A65" s="1263" t="s">
        <v>335</v>
      </c>
      <c r="B65" s="1263"/>
      <c r="C65" s="19"/>
      <c r="D65" s="19"/>
      <c r="E65" s="19"/>
      <c r="F65" s="19"/>
      <c r="G65" s="19"/>
      <c r="H65" s="19"/>
      <c r="I65" s="19"/>
    </row>
    <row r="66" spans="1:9" ht="27" customHeight="1">
      <c r="A66" s="609" t="s">
        <v>929</v>
      </c>
      <c r="B66" s="22"/>
      <c r="C66" s="22"/>
      <c r="D66" s="22"/>
      <c r="E66" s="22"/>
      <c r="F66" s="22"/>
      <c r="G66" s="22"/>
      <c r="H66" s="22"/>
      <c r="I66" s="22"/>
    </row>
    <row r="67" spans="1:9" ht="27" customHeight="1">
      <c r="A67" s="1223" t="s">
        <v>264</v>
      </c>
      <c r="B67" s="1227"/>
      <c r="C67" s="1224"/>
      <c r="D67" s="1223" t="s">
        <v>265</v>
      </c>
      <c r="E67" s="1227"/>
      <c r="F67" s="1224"/>
      <c r="G67" s="1223" t="s">
        <v>266</v>
      </c>
      <c r="H67" s="1227"/>
      <c r="I67" s="1224"/>
    </row>
    <row r="68" spans="1:9" ht="27" customHeight="1">
      <c r="A68" s="1220"/>
      <c r="B68" s="1221"/>
      <c r="C68" s="1222"/>
      <c r="D68" s="1865"/>
      <c r="E68" s="1866"/>
      <c r="F68" s="1867"/>
      <c r="G68" s="1220"/>
      <c r="H68" s="1221"/>
      <c r="I68" s="1222"/>
    </row>
    <row r="69" spans="1:9" ht="27" customHeight="1">
      <c r="A69" s="1220"/>
      <c r="B69" s="1221"/>
      <c r="C69" s="1222"/>
      <c r="D69" s="1865"/>
      <c r="E69" s="1866"/>
      <c r="F69" s="1867"/>
      <c r="G69" s="1220"/>
      <c r="H69" s="1221"/>
      <c r="I69" s="1222"/>
    </row>
    <row r="70" spans="1:9" ht="27" customHeight="1">
      <c r="A70" s="1182"/>
      <c r="B70" s="1182"/>
      <c r="C70" s="1182"/>
      <c r="D70" s="1261"/>
      <c r="E70" s="1261"/>
      <c r="F70" s="1261"/>
      <c r="G70" s="1182"/>
      <c r="H70" s="1182"/>
      <c r="I70" s="1182"/>
    </row>
    <row r="71" spans="1:9" ht="27" customHeight="1">
      <c r="A71" s="20"/>
      <c r="B71" s="20"/>
      <c r="C71" s="20"/>
      <c r="D71" s="20"/>
      <c r="E71" s="20"/>
      <c r="F71" s="1260" t="s">
        <v>261</v>
      </c>
      <c r="G71" s="1260"/>
      <c r="H71" s="1260"/>
      <c r="I71" s="1260"/>
    </row>
    <row r="72" spans="1:9" ht="27" customHeight="1">
      <c r="A72" s="22"/>
      <c r="B72" s="22"/>
      <c r="C72" s="22"/>
      <c r="D72" s="22"/>
      <c r="E72" s="22"/>
      <c r="F72" s="23"/>
      <c r="G72" s="23"/>
      <c r="H72" s="23"/>
      <c r="I72" s="23"/>
    </row>
    <row r="73" spans="1:9" ht="27" customHeight="1">
      <c r="A73" s="1343" t="s">
        <v>744</v>
      </c>
      <c r="B73" s="1343"/>
      <c r="C73" s="1343"/>
      <c r="D73" s="1343"/>
      <c r="E73" s="1343"/>
      <c r="F73" s="1343"/>
      <c r="G73" s="1343"/>
      <c r="H73" s="1343"/>
      <c r="I73" s="1343"/>
    </row>
    <row r="74" spans="1:9" ht="27" customHeight="1">
      <c r="A74" s="835" t="s">
        <v>739</v>
      </c>
      <c r="B74" s="835"/>
      <c r="C74" s="835"/>
      <c r="D74" s="835"/>
      <c r="E74" s="835"/>
      <c r="F74" s="589" t="s">
        <v>738</v>
      </c>
      <c r="G74" s="23"/>
      <c r="H74" s="23"/>
      <c r="I74" s="23"/>
    </row>
    <row r="75" spans="1:9" ht="27" customHeight="1">
      <c r="A75" s="773" t="s">
        <v>741</v>
      </c>
      <c r="B75" s="773"/>
      <c r="C75" s="773"/>
      <c r="D75" s="773"/>
      <c r="E75" s="773"/>
      <c r="F75" s="572"/>
      <c r="G75" s="23"/>
      <c r="H75" s="23"/>
      <c r="I75" s="23"/>
    </row>
    <row r="76" spans="1:9" ht="27" customHeight="1">
      <c r="A76" s="773" t="s">
        <v>742</v>
      </c>
      <c r="B76" s="773"/>
      <c r="C76" s="773"/>
      <c r="D76" s="773"/>
      <c r="E76" s="773"/>
      <c r="F76" s="572"/>
      <c r="G76" s="23"/>
      <c r="H76" s="23"/>
      <c r="I76" s="23"/>
    </row>
    <row r="77" spans="1:9" ht="27" customHeight="1">
      <c r="A77" s="773" t="s">
        <v>743</v>
      </c>
      <c r="B77" s="773"/>
      <c r="C77" s="773"/>
      <c r="D77" s="773"/>
      <c r="E77" s="773"/>
      <c r="F77" s="572"/>
      <c r="G77" s="23"/>
      <c r="H77" s="23"/>
      <c r="I77" s="23"/>
    </row>
    <row r="78" spans="1:9" ht="27" customHeight="1">
      <c r="A78" s="1343" t="s">
        <v>740</v>
      </c>
      <c r="B78" s="1343"/>
      <c r="C78" s="1343"/>
      <c r="D78" s="1343"/>
      <c r="E78" s="1343"/>
      <c r="F78" s="1343"/>
      <c r="G78" s="1343"/>
      <c r="H78" s="1343"/>
      <c r="I78" s="1343"/>
    </row>
    <row r="79" spans="1:9" ht="27" customHeight="1">
      <c r="A79" s="22"/>
      <c r="B79" s="22"/>
      <c r="C79" s="22"/>
      <c r="D79" s="22"/>
      <c r="E79" s="22"/>
      <c r="F79" s="23"/>
      <c r="G79" s="23"/>
      <c r="H79" s="23"/>
      <c r="I79" s="23"/>
    </row>
    <row r="80" spans="1:9" ht="27" customHeight="1">
      <c r="A80" s="19" t="s">
        <v>33</v>
      </c>
      <c r="B80" s="19"/>
      <c r="C80" s="19"/>
      <c r="D80" s="19"/>
      <c r="E80" s="19"/>
      <c r="F80" s="19"/>
      <c r="G80" s="19"/>
      <c r="H80" s="19"/>
      <c r="I80" s="19"/>
    </row>
    <row r="81" spans="1:9" ht="18.75" customHeight="1">
      <c r="A81" s="19" t="s">
        <v>34</v>
      </c>
      <c r="B81" s="19"/>
      <c r="C81" s="19"/>
      <c r="D81" s="19"/>
      <c r="E81" s="19"/>
      <c r="F81" s="19"/>
      <c r="G81" s="19"/>
      <c r="H81" s="19"/>
      <c r="I81" s="19"/>
    </row>
    <row r="82" spans="1:9" ht="15.75">
      <c r="A82" s="19"/>
      <c r="B82" s="19"/>
      <c r="C82" s="19"/>
      <c r="D82" s="19"/>
      <c r="E82" s="19"/>
      <c r="F82" s="19"/>
      <c r="G82" s="19"/>
      <c r="H82" s="19"/>
      <c r="I82" s="19"/>
    </row>
  </sheetData>
  <sheetProtection sheet="1" objects="1" scenarios="1" formatCells="0" formatColumns="0" formatRows="0" insertRows="0" deleteRows="0"/>
  <mergeCells count="86">
    <mergeCell ref="G4:I4"/>
    <mergeCell ref="A5:I5"/>
    <mergeCell ref="B6:F6"/>
    <mergeCell ref="H6:I6"/>
    <mergeCell ref="A1:I1"/>
    <mergeCell ref="A3:G3"/>
    <mergeCell ref="H3:I3"/>
    <mergeCell ref="A30:B30"/>
    <mergeCell ref="A31:C31"/>
    <mergeCell ref="B7:I7"/>
    <mergeCell ref="B8:F8"/>
    <mergeCell ref="H8:I8"/>
    <mergeCell ref="D31:F31"/>
    <mergeCell ref="G31:I31"/>
    <mergeCell ref="A11:I16"/>
    <mergeCell ref="A19:I24"/>
    <mergeCell ref="E26:I26"/>
    <mergeCell ref="A27:I27"/>
    <mergeCell ref="A29:B29"/>
    <mergeCell ref="A32:C32"/>
    <mergeCell ref="D32:F34"/>
    <mergeCell ref="G32:I34"/>
    <mergeCell ref="A33:C33"/>
    <mergeCell ref="D35:F37"/>
    <mergeCell ref="G35:I37"/>
    <mergeCell ref="A36:C36"/>
    <mergeCell ref="A37:C37"/>
    <mergeCell ref="A34:C34"/>
    <mergeCell ref="A35:C35"/>
    <mergeCell ref="B43:C45"/>
    <mergeCell ref="D43:F43"/>
    <mergeCell ref="G43:I43"/>
    <mergeCell ref="A38:C38"/>
    <mergeCell ref="D38:F40"/>
    <mergeCell ref="G38:I40"/>
    <mergeCell ref="A39:C39"/>
    <mergeCell ref="A40:C40"/>
    <mergeCell ref="D44:F44"/>
    <mergeCell ref="G44:I44"/>
    <mergeCell ref="D45:F45"/>
    <mergeCell ref="G45:I45"/>
    <mergeCell ref="F41:I41"/>
    <mergeCell ref="A48:C48"/>
    <mergeCell ref="D48:F48"/>
    <mergeCell ref="G48:I48"/>
    <mergeCell ref="A47:I47"/>
    <mergeCell ref="A49:C49"/>
    <mergeCell ref="D49:F51"/>
    <mergeCell ref="G49:I51"/>
    <mergeCell ref="A50:C50"/>
    <mergeCell ref="A51:C51"/>
    <mergeCell ref="A52:C52"/>
    <mergeCell ref="D52:F54"/>
    <mergeCell ref="G52:I54"/>
    <mergeCell ref="A53:C53"/>
    <mergeCell ref="A54:C54"/>
    <mergeCell ref="A55:C55"/>
    <mergeCell ref="D55:F57"/>
    <mergeCell ref="G55:I57"/>
    <mergeCell ref="A56:C56"/>
    <mergeCell ref="A57:C57"/>
    <mergeCell ref="A67:C67"/>
    <mergeCell ref="D67:F67"/>
    <mergeCell ref="G67:I67"/>
    <mergeCell ref="F58:I58"/>
    <mergeCell ref="B60:F60"/>
    <mergeCell ref="G60:I60"/>
    <mergeCell ref="E62:I62"/>
    <mergeCell ref="A63:I63"/>
    <mergeCell ref="A65:B65"/>
    <mergeCell ref="A69:C69"/>
    <mergeCell ref="D69:F69"/>
    <mergeCell ref="G69:I69"/>
    <mergeCell ref="A68:C68"/>
    <mergeCell ref="D68:F68"/>
    <mergeCell ref="G68:I68"/>
    <mergeCell ref="F71:I71"/>
    <mergeCell ref="A70:C70"/>
    <mergeCell ref="D70:F70"/>
    <mergeCell ref="G70:I70"/>
    <mergeCell ref="A78:I78"/>
    <mergeCell ref="A75:E75"/>
    <mergeCell ref="A76:E76"/>
    <mergeCell ref="A77:E77"/>
    <mergeCell ref="A73:I73"/>
    <mergeCell ref="A74:E74"/>
  </mergeCells>
  <phoneticPr fontId="1"/>
  <dataValidations count="1">
    <dataValidation type="list" allowBlank="1" showInputMessage="1" showErrorMessage="1" sqref="F75:F77">
      <formula1>"○"</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zoomScaleSheetLayoutView="90" workbookViewId="0">
      <selection activeCell="J1" sqref="J1"/>
    </sheetView>
  </sheetViews>
  <sheetFormatPr defaultRowHeight="13.5"/>
  <cols>
    <col min="1" max="16384" width="9" style="18"/>
  </cols>
  <sheetData>
    <row r="1" spans="1:9" ht="15.75">
      <c r="A1" s="768" t="s">
        <v>460</v>
      </c>
      <c r="B1" s="768"/>
      <c r="C1" s="768"/>
      <c r="D1" s="768"/>
      <c r="E1" s="768"/>
      <c r="F1" s="768"/>
      <c r="G1" s="768"/>
      <c r="H1" s="768"/>
      <c r="I1" s="768"/>
    </row>
    <row r="2" spans="1:9" ht="27" customHeight="1">
      <c r="A2" s="19"/>
      <c r="B2" s="19"/>
      <c r="C2" s="19"/>
      <c r="D2" s="19"/>
      <c r="E2" s="19"/>
      <c r="F2" s="19"/>
      <c r="G2" s="19"/>
      <c r="H2" s="19"/>
      <c r="I2" s="19"/>
    </row>
    <row r="3" spans="1:9" ht="27" customHeight="1">
      <c r="A3" s="1176" t="s">
        <v>119</v>
      </c>
      <c r="B3" s="1176"/>
      <c r="C3" s="1176"/>
      <c r="D3" s="1176"/>
      <c r="E3" s="1176"/>
      <c r="F3" s="1176"/>
      <c r="G3" s="1176"/>
      <c r="H3" s="1177" t="s">
        <v>118</v>
      </c>
      <c r="I3" s="1177"/>
    </row>
    <row r="4" spans="1:9" ht="27" customHeight="1">
      <c r="A4" s="19"/>
      <c r="B4" s="19"/>
      <c r="C4" s="19"/>
      <c r="D4" s="19"/>
      <c r="E4" s="19"/>
      <c r="F4" s="19"/>
      <c r="G4" s="19"/>
      <c r="H4" s="19"/>
      <c r="I4" s="19"/>
    </row>
    <row r="5" spans="1:9" ht="36" customHeight="1">
      <c r="A5" s="835" t="s">
        <v>71</v>
      </c>
      <c r="B5" s="835"/>
      <c r="C5" s="835"/>
      <c r="D5" s="835"/>
      <c r="E5" s="835"/>
      <c r="F5" s="835"/>
      <c r="G5" s="835"/>
      <c r="H5" s="835"/>
      <c r="I5" s="835"/>
    </row>
    <row r="6" spans="1:9" ht="54" customHeight="1">
      <c r="A6" s="1799" t="s">
        <v>622</v>
      </c>
      <c r="B6" s="1800"/>
      <c r="C6" s="1800"/>
      <c r="D6" s="1800"/>
      <c r="E6" s="1800"/>
      <c r="F6" s="1800"/>
      <c r="G6" s="1801"/>
      <c r="H6" s="392" t="s">
        <v>975</v>
      </c>
      <c r="I6" s="392">
        <f>IF(LEN(SUBSTITUTE(A7,CHAR(10),""))&gt;400,"文字数オーバーです",LEN(SUBSTITUTE(A7,CHAR(10),"")))</f>
        <v>0</v>
      </c>
    </row>
    <row r="7" spans="1:9" ht="27" customHeight="1">
      <c r="A7" s="1873"/>
      <c r="B7" s="1873"/>
      <c r="C7" s="1873"/>
      <c r="D7" s="1873"/>
      <c r="E7" s="1873"/>
      <c r="F7" s="1873"/>
      <c r="G7" s="1873"/>
      <c r="H7" s="1873"/>
      <c r="I7" s="1873"/>
    </row>
    <row r="8" spans="1:9" ht="27" customHeight="1">
      <c r="A8" s="1873"/>
      <c r="B8" s="1873"/>
      <c r="C8" s="1873"/>
      <c r="D8" s="1873"/>
      <c r="E8" s="1873"/>
      <c r="F8" s="1873"/>
      <c r="G8" s="1873"/>
      <c r="H8" s="1873"/>
      <c r="I8" s="1873"/>
    </row>
    <row r="9" spans="1:9" ht="27" customHeight="1">
      <c r="A9" s="1873"/>
      <c r="B9" s="1873"/>
      <c r="C9" s="1873"/>
      <c r="D9" s="1873"/>
      <c r="E9" s="1873"/>
      <c r="F9" s="1873"/>
      <c r="G9" s="1873"/>
      <c r="H9" s="1873"/>
      <c r="I9" s="1873"/>
    </row>
    <row r="10" spans="1:9" ht="27" customHeight="1">
      <c r="A10" s="1873"/>
      <c r="B10" s="1873"/>
      <c r="C10" s="1873"/>
      <c r="D10" s="1873"/>
      <c r="E10" s="1873"/>
      <c r="F10" s="1873"/>
      <c r="G10" s="1873"/>
      <c r="H10" s="1873"/>
      <c r="I10" s="1873"/>
    </row>
    <row r="11" spans="1:9" ht="27" customHeight="1">
      <c r="A11" s="1873"/>
      <c r="B11" s="1873"/>
      <c r="C11" s="1873"/>
      <c r="D11" s="1873"/>
      <c r="E11" s="1873"/>
      <c r="F11" s="1873"/>
      <c r="G11" s="1873"/>
      <c r="H11" s="1873"/>
      <c r="I11" s="1873"/>
    </row>
    <row r="12" spans="1:9" ht="27" customHeight="1">
      <c r="A12" s="1873"/>
      <c r="B12" s="1873"/>
      <c r="C12" s="1873"/>
      <c r="D12" s="1873"/>
      <c r="E12" s="1873"/>
      <c r="F12" s="1873"/>
      <c r="G12" s="1873"/>
      <c r="H12" s="1873"/>
      <c r="I12" s="1873"/>
    </row>
    <row r="13" spans="1:9" ht="27" customHeight="1">
      <c r="A13" s="1772" t="s">
        <v>993</v>
      </c>
      <c r="B13" s="1773"/>
      <c r="C13" s="1773"/>
      <c r="D13" s="1773"/>
      <c r="E13" s="1773"/>
      <c r="F13" s="1773"/>
      <c r="G13" s="1774"/>
      <c r="H13" s="392" t="s">
        <v>975</v>
      </c>
      <c r="I13" s="392">
        <f>IF(LEN(SUBSTITUTE(A14,CHAR(10),""))&gt;400,"文字数オーバーです",LEN(SUBSTITUTE(A14,CHAR(10),"")))</f>
        <v>0</v>
      </c>
    </row>
    <row r="14" spans="1:9" ht="27" customHeight="1">
      <c r="A14" s="1873"/>
      <c r="B14" s="1874"/>
      <c r="C14" s="1874"/>
      <c r="D14" s="1874"/>
      <c r="E14" s="1874"/>
      <c r="F14" s="1874"/>
      <c r="G14" s="1874"/>
      <c r="H14" s="1874"/>
      <c r="I14" s="1874"/>
    </row>
    <row r="15" spans="1:9" ht="27" customHeight="1">
      <c r="A15" s="1873"/>
      <c r="B15" s="1874"/>
      <c r="C15" s="1874"/>
      <c r="D15" s="1874"/>
      <c r="E15" s="1874"/>
      <c r="F15" s="1874"/>
      <c r="G15" s="1874"/>
      <c r="H15" s="1874"/>
      <c r="I15" s="1874"/>
    </row>
    <row r="16" spans="1:9" ht="27" customHeight="1">
      <c r="A16" s="1874"/>
      <c r="B16" s="1874"/>
      <c r="C16" s="1874"/>
      <c r="D16" s="1874"/>
      <c r="E16" s="1874"/>
      <c r="F16" s="1874"/>
      <c r="G16" s="1874"/>
      <c r="H16" s="1874"/>
      <c r="I16" s="1874"/>
    </row>
    <row r="17" spans="1:9" ht="27" customHeight="1">
      <c r="A17" s="1874"/>
      <c r="B17" s="1874"/>
      <c r="C17" s="1874"/>
      <c r="D17" s="1874"/>
      <c r="E17" s="1874"/>
      <c r="F17" s="1874"/>
      <c r="G17" s="1874"/>
      <c r="H17" s="1874"/>
      <c r="I17" s="1874"/>
    </row>
    <row r="18" spans="1:9" ht="27" customHeight="1">
      <c r="A18" s="1874"/>
      <c r="B18" s="1874"/>
      <c r="C18" s="1874"/>
      <c r="D18" s="1874"/>
      <c r="E18" s="1874"/>
      <c r="F18" s="1874"/>
      <c r="G18" s="1874"/>
      <c r="H18" s="1874"/>
      <c r="I18" s="1874"/>
    </row>
    <row r="19" spans="1:9" ht="27" customHeight="1">
      <c r="A19" s="1874"/>
      <c r="B19" s="1874"/>
      <c r="C19" s="1874"/>
      <c r="D19" s="1874"/>
      <c r="E19" s="1874"/>
      <c r="F19" s="1874"/>
      <c r="G19" s="1874"/>
      <c r="H19" s="1874"/>
      <c r="I19" s="1874"/>
    </row>
    <row r="20" spans="1:9" ht="27" customHeight="1">
      <c r="A20" s="1799" t="s">
        <v>1141</v>
      </c>
      <c r="B20" s="1800"/>
      <c r="C20" s="1800"/>
      <c r="D20" s="1800"/>
      <c r="E20" s="1800"/>
      <c r="F20" s="1800"/>
      <c r="G20" s="1801"/>
      <c r="H20" s="392" t="s">
        <v>975</v>
      </c>
      <c r="I20" s="392">
        <f>IF(LEN(SUBSTITUTE(A21,CHAR(10),""))&gt;400,"文字数オーバーです",LEN(SUBSTITUTE(A21,CHAR(10),"")))</f>
        <v>0</v>
      </c>
    </row>
    <row r="21" spans="1:9" ht="27" customHeight="1">
      <c r="A21" s="1208"/>
      <c r="B21" s="1209"/>
      <c r="C21" s="1209"/>
      <c r="D21" s="1209"/>
      <c r="E21" s="1209"/>
      <c r="F21" s="1209"/>
      <c r="G21" s="1209"/>
      <c r="H21" s="1209"/>
      <c r="I21" s="1210"/>
    </row>
    <row r="22" spans="1:9" ht="27" customHeight="1">
      <c r="A22" s="1211"/>
      <c r="B22" s="1212"/>
      <c r="C22" s="1212"/>
      <c r="D22" s="1212"/>
      <c r="E22" s="1212"/>
      <c r="F22" s="1212"/>
      <c r="G22" s="1212"/>
      <c r="H22" s="1212"/>
      <c r="I22" s="1213"/>
    </row>
    <row r="23" spans="1:9" ht="27" customHeight="1">
      <c r="A23" s="1211"/>
      <c r="B23" s="1212"/>
      <c r="C23" s="1212"/>
      <c r="D23" s="1212"/>
      <c r="E23" s="1212"/>
      <c r="F23" s="1212"/>
      <c r="G23" s="1212"/>
      <c r="H23" s="1212"/>
      <c r="I23" s="1213"/>
    </row>
    <row r="24" spans="1:9" ht="27" customHeight="1">
      <c r="A24" s="1211"/>
      <c r="B24" s="1212"/>
      <c r="C24" s="1212"/>
      <c r="D24" s="1212"/>
      <c r="E24" s="1212"/>
      <c r="F24" s="1212"/>
      <c r="G24" s="1212"/>
      <c r="H24" s="1212"/>
      <c r="I24" s="1213"/>
    </row>
    <row r="25" spans="1:9" ht="27" customHeight="1">
      <c r="A25" s="1211"/>
      <c r="B25" s="1212"/>
      <c r="C25" s="1212"/>
      <c r="D25" s="1212"/>
      <c r="E25" s="1212"/>
      <c r="F25" s="1212"/>
      <c r="G25" s="1212"/>
      <c r="H25" s="1212"/>
      <c r="I25" s="1213"/>
    </row>
    <row r="26" spans="1:9" ht="27" customHeight="1">
      <c r="A26" s="1214"/>
      <c r="B26" s="1215"/>
      <c r="C26" s="1215"/>
      <c r="D26" s="1215"/>
      <c r="E26" s="1215"/>
      <c r="F26" s="1215"/>
      <c r="G26" s="1215"/>
      <c r="H26" s="1215"/>
      <c r="I26" s="1216"/>
    </row>
    <row r="27" spans="1:9" ht="33.75" customHeight="1">
      <c r="A27" s="433"/>
      <c r="B27" s="433"/>
      <c r="C27" s="433"/>
      <c r="D27" s="433"/>
      <c r="E27" s="433"/>
      <c r="F27" s="433"/>
      <c r="G27" s="1872" t="s">
        <v>317</v>
      </c>
      <c r="H27" s="1872"/>
      <c r="I27" s="1872"/>
    </row>
    <row r="28" spans="1:9" ht="15.75">
      <c r="A28" s="768" t="s">
        <v>460</v>
      </c>
      <c r="B28" s="768"/>
      <c r="C28" s="768"/>
      <c r="D28" s="768"/>
      <c r="E28" s="768"/>
      <c r="F28" s="768"/>
      <c r="G28" s="768"/>
      <c r="H28" s="768"/>
      <c r="I28" s="768"/>
    </row>
    <row r="29" spans="1:9" ht="15.75">
      <c r="A29" s="425"/>
      <c r="B29" s="425"/>
      <c r="C29" s="425"/>
      <c r="D29" s="425"/>
      <c r="E29" s="425"/>
      <c r="F29" s="425"/>
      <c r="G29" s="425"/>
      <c r="H29" s="425"/>
      <c r="I29" s="425"/>
    </row>
    <row r="30" spans="1:9" ht="27" customHeight="1">
      <c r="A30" s="1263" t="s">
        <v>336</v>
      </c>
      <c r="B30" s="1263"/>
      <c r="C30" s="19"/>
      <c r="D30" s="19"/>
      <c r="E30" s="19"/>
      <c r="F30" s="19"/>
      <c r="G30" s="19"/>
      <c r="H30" s="19"/>
      <c r="I30" s="19"/>
    </row>
    <row r="31" spans="1:9" ht="27" customHeight="1">
      <c r="A31" s="1772" t="s">
        <v>1142</v>
      </c>
      <c r="B31" s="1773"/>
      <c r="C31" s="1773"/>
      <c r="D31" s="1773"/>
      <c r="E31" s="1773"/>
      <c r="F31" s="1773"/>
      <c r="G31" s="1774"/>
      <c r="H31" s="403" t="s">
        <v>975</v>
      </c>
      <c r="I31" s="392">
        <f>IF(LEN(SUBSTITUTE(A32,CHAR(10),""))&gt;400,"文字数オーバーです",LEN(SUBSTITUTE(A32,CHAR(10),"")))</f>
        <v>0</v>
      </c>
    </row>
    <row r="32" spans="1:9" ht="27" customHeight="1">
      <c r="A32" s="1208"/>
      <c r="B32" s="1209"/>
      <c r="C32" s="1209"/>
      <c r="D32" s="1209"/>
      <c r="E32" s="1209"/>
      <c r="F32" s="1209"/>
      <c r="G32" s="1209"/>
      <c r="H32" s="1209"/>
      <c r="I32" s="1210"/>
    </row>
    <row r="33" spans="1:11" ht="27" customHeight="1">
      <c r="A33" s="1211"/>
      <c r="B33" s="1212"/>
      <c r="C33" s="1212"/>
      <c r="D33" s="1212"/>
      <c r="E33" s="1212"/>
      <c r="F33" s="1212"/>
      <c r="G33" s="1212"/>
      <c r="H33" s="1212"/>
      <c r="I33" s="1213"/>
    </row>
    <row r="34" spans="1:11" ht="27" customHeight="1">
      <c r="A34" s="1211"/>
      <c r="B34" s="1212"/>
      <c r="C34" s="1212"/>
      <c r="D34" s="1212"/>
      <c r="E34" s="1212"/>
      <c r="F34" s="1212"/>
      <c r="G34" s="1212"/>
      <c r="H34" s="1212"/>
      <c r="I34" s="1213"/>
    </row>
    <row r="35" spans="1:11" ht="27" customHeight="1">
      <c r="A35" s="1211"/>
      <c r="B35" s="1212"/>
      <c r="C35" s="1212"/>
      <c r="D35" s="1212"/>
      <c r="E35" s="1212"/>
      <c r="F35" s="1212"/>
      <c r="G35" s="1212"/>
      <c r="H35" s="1212"/>
      <c r="I35" s="1213"/>
    </row>
    <row r="36" spans="1:11" ht="27" customHeight="1">
      <c r="A36" s="1211"/>
      <c r="B36" s="1212"/>
      <c r="C36" s="1212"/>
      <c r="D36" s="1212"/>
      <c r="E36" s="1212"/>
      <c r="F36" s="1212"/>
      <c r="G36" s="1212"/>
      <c r="H36" s="1212"/>
      <c r="I36" s="1213"/>
    </row>
    <row r="37" spans="1:11" ht="27" customHeight="1">
      <c r="A37" s="1214"/>
      <c r="B37" s="1215"/>
      <c r="C37" s="1215"/>
      <c r="D37" s="1215"/>
      <c r="E37" s="1215"/>
      <c r="F37" s="1215"/>
      <c r="G37" s="1215"/>
      <c r="H37" s="1215"/>
      <c r="I37" s="1216"/>
    </row>
    <row r="38" spans="1:11" ht="27" customHeight="1">
      <c r="A38" s="19" t="s">
        <v>42</v>
      </c>
      <c r="B38" s="19"/>
      <c r="C38" s="19"/>
      <c r="D38" s="19"/>
      <c r="E38" s="19"/>
      <c r="F38" s="19"/>
      <c r="G38" s="19"/>
      <c r="H38" s="19"/>
      <c r="I38" s="19"/>
    </row>
    <row r="39" spans="1:11" ht="18.75" customHeight="1">
      <c r="A39" s="19" t="s">
        <v>1143</v>
      </c>
      <c r="B39" s="19"/>
      <c r="C39" s="19"/>
      <c r="D39" s="19"/>
      <c r="E39" s="19"/>
      <c r="F39" s="19"/>
      <c r="G39" s="19"/>
      <c r="H39" s="19"/>
      <c r="I39" s="19"/>
    </row>
    <row r="40" spans="1:11" ht="18.75" customHeight="1">
      <c r="A40" s="1875" t="s">
        <v>1144</v>
      </c>
      <c r="B40" s="1875"/>
      <c r="C40" s="1875"/>
      <c r="D40" s="1875"/>
      <c r="E40" s="1875"/>
      <c r="F40" s="1875"/>
      <c r="G40" s="1875"/>
      <c r="H40" s="1875"/>
      <c r="I40" s="1875"/>
    </row>
    <row r="41" spans="1:11" ht="18.75" customHeight="1">
      <c r="A41" s="564"/>
      <c r="B41" s="564"/>
      <c r="C41" s="564"/>
      <c r="D41" s="564"/>
      <c r="E41" s="564"/>
      <c r="F41" s="564"/>
      <c r="G41" s="564"/>
      <c r="H41" s="564"/>
      <c r="I41" s="564"/>
    </row>
    <row r="42" spans="1:11" ht="16.5" thickBot="1">
      <c r="A42" s="19"/>
      <c r="B42" s="19"/>
      <c r="C42" s="19"/>
      <c r="D42" s="19"/>
      <c r="E42" s="19"/>
      <c r="F42" s="19"/>
      <c r="G42" s="19"/>
      <c r="H42" s="19"/>
      <c r="I42" s="19"/>
      <c r="K42" s="48"/>
    </row>
    <row r="43" spans="1:11" ht="20.100000000000001" customHeight="1">
      <c r="A43" s="1198" t="s">
        <v>640</v>
      </c>
      <c r="B43" s="1199"/>
      <c r="C43" s="1199"/>
      <c r="D43" s="1199"/>
      <c r="E43" s="1199"/>
      <c r="F43" s="1199"/>
      <c r="G43" s="1199"/>
      <c r="H43" s="1199"/>
      <c r="I43" s="1200"/>
      <c r="K43" s="48"/>
    </row>
    <row r="44" spans="1:11" ht="20.100000000000001" customHeight="1">
      <c r="A44" s="837" t="s">
        <v>638</v>
      </c>
      <c r="B44" s="835"/>
      <c r="C44" s="835"/>
      <c r="D44" s="835"/>
      <c r="E44" s="835"/>
      <c r="F44" s="835"/>
      <c r="G44" s="835"/>
      <c r="H44" s="835"/>
      <c r="I44" s="421" t="s">
        <v>639</v>
      </c>
      <c r="K44" s="48"/>
    </row>
    <row r="45" spans="1:11" ht="39.950000000000003" customHeight="1">
      <c r="A45" s="1367" t="s">
        <v>760</v>
      </c>
      <c r="B45" s="1368"/>
      <c r="C45" s="1368"/>
      <c r="D45" s="1368"/>
      <c r="E45" s="1368"/>
      <c r="F45" s="1368"/>
      <c r="G45" s="1368"/>
      <c r="H45" s="1369"/>
      <c r="I45" s="440"/>
      <c r="K45" s="48"/>
    </row>
    <row r="46" spans="1:11" ht="20.100000000000001" customHeight="1">
      <c r="A46" s="1367" t="s">
        <v>761</v>
      </c>
      <c r="B46" s="1368"/>
      <c r="C46" s="1368"/>
      <c r="D46" s="1368"/>
      <c r="E46" s="1368"/>
      <c r="F46" s="1368"/>
      <c r="G46" s="1368"/>
      <c r="H46" s="1369"/>
      <c r="I46" s="440"/>
      <c r="K46" s="48"/>
    </row>
    <row r="47" spans="1:11" ht="20.100000000000001" customHeight="1">
      <c r="A47" s="1367" t="s">
        <v>995</v>
      </c>
      <c r="B47" s="1368"/>
      <c r="C47" s="1368"/>
      <c r="D47" s="1368"/>
      <c r="E47" s="1368"/>
      <c r="F47" s="1368"/>
      <c r="G47" s="1368"/>
      <c r="H47" s="1369"/>
      <c r="I47" s="440"/>
      <c r="K47" s="48"/>
    </row>
    <row r="48" spans="1:11" ht="20.100000000000001" customHeight="1">
      <c r="A48" s="1367" t="s">
        <v>762</v>
      </c>
      <c r="B48" s="1368"/>
      <c r="C48" s="1368"/>
      <c r="D48" s="1368"/>
      <c r="E48" s="1368"/>
      <c r="F48" s="1368"/>
      <c r="G48" s="1368"/>
      <c r="H48" s="1369"/>
      <c r="I48" s="440"/>
      <c r="K48" s="48"/>
    </row>
    <row r="49" spans="1:11" ht="20.100000000000001" customHeight="1">
      <c r="A49" s="1869" t="s">
        <v>763</v>
      </c>
      <c r="B49" s="1870"/>
      <c r="C49" s="1870"/>
      <c r="D49" s="1870"/>
      <c r="E49" s="1870"/>
      <c r="F49" s="1870"/>
      <c r="G49" s="1870"/>
      <c r="H49" s="1871"/>
      <c r="I49" s="440"/>
      <c r="K49" s="48"/>
    </row>
    <row r="50" spans="1:11" ht="20.100000000000001" customHeight="1">
      <c r="A50" s="1869" t="s">
        <v>764</v>
      </c>
      <c r="B50" s="1870"/>
      <c r="C50" s="1870"/>
      <c r="D50" s="1870"/>
      <c r="E50" s="1870"/>
      <c r="F50" s="1870"/>
      <c r="G50" s="1870"/>
      <c r="H50" s="1871"/>
      <c r="I50" s="440"/>
      <c r="K50" s="48"/>
    </row>
    <row r="51" spans="1:11" ht="39.950000000000003" customHeight="1">
      <c r="A51" s="1869" t="s">
        <v>994</v>
      </c>
      <c r="B51" s="1870"/>
      <c r="C51" s="1870"/>
      <c r="D51" s="1870"/>
      <c r="E51" s="1870"/>
      <c r="F51" s="1870"/>
      <c r="G51" s="1870"/>
      <c r="H51" s="1871"/>
      <c r="I51" s="440"/>
      <c r="K51" s="48"/>
    </row>
    <row r="52" spans="1:11" ht="20.100000000000001" customHeight="1">
      <c r="A52" s="1361" t="s">
        <v>745</v>
      </c>
      <c r="B52" s="1362"/>
      <c r="C52" s="1362"/>
      <c r="D52" s="1362"/>
      <c r="E52" s="1362"/>
      <c r="F52" s="1362"/>
      <c r="G52" s="1362"/>
      <c r="H52" s="1363"/>
      <c r="I52" s="440"/>
      <c r="K52" s="48"/>
    </row>
    <row r="53" spans="1:11" ht="39.950000000000003" customHeight="1" thickBot="1">
      <c r="A53" s="1172" t="s">
        <v>747</v>
      </c>
      <c r="B53" s="1173"/>
      <c r="C53" s="1173"/>
      <c r="D53" s="1173"/>
      <c r="E53" s="1173"/>
      <c r="F53" s="1173"/>
      <c r="G53" s="1173"/>
      <c r="H53" s="1174"/>
      <c r="I53" s="411"/>
    </row>
    <row r="54" spans="1:11" ht="15.75">
      <c r="A54" s="19"/>
      <c r="B54" s="19"/>
      <c r="C54" s="19"/>
      <c r="D54" s="19"/>
      <c r="E54" s="19"/>
      <c r="F54" s="19"/>
      <c r="G54" s="19"/>
      <c r="H54" s="19"/>
      <c r="I54" s="19"/>
    </row>
    <row r="55" spans="1:11" ht="15.75">
      <c r="A55" s="19"/>
      <c r="B55" s="19"/>
      <c r="C55" s="19"/>
      <c r="D55" s="19"/>
      <c r="E55" s="19"/>
      <c r="F55" s="19"/>
      <c r="G55" s="19"/>
      <c r="H55" s="19"/>
      <c r="I55" s="19"/>
    </row>
    <row r="56" spans="1:11" ht="15.75">
      <c r="A56" s="19"/>
      <c r="B56" s="19"/>
      <c r="C56" s="19"/>
      <c r="D56" s="19"/>
      <c r="E56" s="19"/>
      <c r="F56" s="19"/>
      <c r="G56" s="19"/>
      <c r="H56" s="19"/>
      <c r="I56" s="19"/>
    </row>
  </sheetData>
  <sheetProtection sheet="1" objects="1" scenarios="1" formatCells="0" formatColumns="0" formatRows="0"/>
  <mergeCells count="27">
    <mergeCell ref="A1:I1"/>
    <mergeCell ref="A5:I5"/>
    <mergeCell ref="A7:I12"/>
    <mergeCell ref="A3:G3"/>
    <mergeCell ref="H3:I3"/>
    <mergeCell ref="A6:G6"/>
    <mergeCell ref="A53:H53"/>
    <mergeCell ref="A47:H47"/>
    <mergeCell ref="A46:H46"/>
    <mergeCell ref="A52:H52"/>
    <mergeCell ref="A49:H49"/>
    <mergeCell ref="A48:H48"/>
    <mergeCell ref="A31:G31"/>
    <mergeCell ref="A32:I37"/>
    <mergeCell ref="A13:G13"/>
    <mergeCell ref="A50:H50"/>
    <mergeCell ref="A51:H51"/>
    <mergeCell ref="A43:I43"/>
    <mergeCell ref="A44:H44"/>
    <mergeCell ref="A45:H45"/>
    <mergeCell ref="A30:B30"/>
    <mergeCell ref="A28:I28"/>
    <mergeCell ref="G27:I27"/>
    <mergeCell ref="A14:I19"/>
    <mergeCell ref="A21:I26"/>
    <mergeCell ref="A20:G20"/>
    <mergeCell ref="A40:I40"/>
  </mergeCells>
  <phoneticPr fontId="1"/>
  <conditionalFormatting sqref="I45:I53">
    <cfRule type="cellIs" dxfId="8" priority="9" operator="notEqual">
      <formula>"確認済"</formula>
    </cfRule>
  </conditionalFormatting>
  <dataValidations count="1">
    <dataValidation type="list" allowBlank="1" showInputMessage="1" showErrorMessage="1" sqref="I45:I5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85" zoomScaleNormal="85" zoomScaleSheetLayoutView="70" workbookViewId="0">
      <selection activeCell="J1" sqref="J1"/>
    </sheetView>
  </sheetViews>
  <sheetFormatPr defaultRowHeight="13.5"/>
  <cols>
    <col min="1" max="16384" width="9" style="18"/>
  </cols>
  <sheetData>
    <row r="1" spans="1:9" ht="15.75">
      <c r="A1" s="768" t="s">
        <v>1217</v>
      </c>
      <c r="B1" s="768"/>
      <c r="C1" s="768"/>
      <c r="D1" s="768"/>
      <c r="E1" s="768"/>
      <c r="F1" s="768"/>
      <c r="G1" s="768"/>
      <c r="H1" s="768"/>
      <c r="I1" s="768"/>
    </row>
    <row r="2" spans="1:9" ht="27" customHeight="1">
      <c r="A2" s="19"/>
      <c r="B2" s="19"/>
      <c r="C2" s="19"/>
      <c r="D2" s="19"/>
      <c r="E2" s="19"/>
      <c r="F2" s="19"/>
      <c r="G2" s="19"/>
      <c r="H2" s="19"/>
      <c r="I2" s="19"/>
    </row>
    <row r="3" spans="1:9" ht="27" customHeight="1">
      <c r="A3" s="1176" t="s">
        <v>835</v>
      </c>
      <c r="B3" s="1176"/>
      <c r="C3" s="1176"/>
      <c r="D3" s="1176"/>
      <c r="E3" s="1176"/>
      <c r="F3" s="1176"/>
      <c r="G3" s="1176"/>
      <c r="H3" s="1177" t="s">
        <v>737</v>
      </c>
      <c r="I3" s="1177"/>
    </row>
    <row r="4" spans="1:9" ht="27" customHeight="1">
      <c r="A4" s="19"/>
      <c r="B4" s="19"/>
      <c r="C4" s="19"/>
      <c r="D4" s="19"/>
      <c r="E4" s="19"/>
      <c r="F4" s="19"/>
      <c r="G4" s="19"/>
      <c r="H4" s="19"/>
      <c r="I4" s="19"/>
    </row>
    <row r="5" spans="1:9" ht="27" customHeight="1">
      <c r="A5" s="835" t="s">
        <v>835</v>
      </c>
      <c r="B5" s="835"/>
      <c r="C5" s="835"/>
      <c r="D5" s="835"/>
      <c r="E5" s="835"/>
      <c r="F5" s="835"/>
      <c r="G5" s="835"/>
      <c r="H5" s="835"/>
      <c r="I5" s="835"/>
    </row>
    <row r="6" spans="1:9" ht="27" customHeight="1">
      <c r="A6" s="1772" t="s">
        <v>1247</v>
      </c>
      <c r="B6" s="1773"/>
      <c r="C6" s="1773"/>
      <c r="D6" s="1773"/>
      <c r="E6" s="1773"/>
      <c r="F6" s="1773"/>
      <c r="G6" s="1774"/>
      <c r="H6" s="392" t="s">
        <v>975</v>
      </c>
      <c r="I6" s="392">
        <f>IF(LEN(SUBSTITUTE(A7,CHAR(10),""))&gt;400,"文字数オーバーです",LEN(SUBSTITUTE(A7,CHAR(10),"")))</f>
        <v>0</v>
      </c>
    </row>
    <row r="7" spans="1:9" ht="27" customHeight="1">
      <c r="A7" s="1208"/>
      <c r="B7" s="1209"/>
      <c r="C7" s="1209"/>
      <c r="D7" s="1209"/>
      <c r="E7" s="1209"/>
      <c r="F7" s="1209"/>
      <c r="G7" s="1209"/>
      <c r="H7" s="1209"/>
      <c r="I7" s="1210"/>
    </row>
    <row r="8" spans="1:9" ht="27" customHeight="1">
      <c r="A8" s="1211"/>
      <c r="B8" s="1212"/>
      <c r="C8" s="1212"/>
      <c r="D8" s="1212"/>
      <c r="E8" s="1212"/>
      <c r="F8" s="1212"/>
      <c r="G8" s="1212"/>
      <c r="H8" s="1212"/>
      <c r="I8" s="1213"/>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1"/>
      <c r="B11" s="1212"/>
      <c r="C11" s="1212"/>
      <c r="D11" s="1212"/>
      <c r="E11" s="1212"/>
      <c r="F11" s="1212"/>
      <c r="G11" s="1212"/>
      <c r="H11" s="1212"/>
      <c r="I11" s="1213"/>
    </row>
    <row r="12" spans="1:9" ht="27" customHeight="1">
      <c r="A12" s="1214"/>
      <c r="B12" s="1215"/>
      <c r="C12" s="1215"/>
      <c r="D12" s="1215"/>
      <c r="E12" s="1215"/>
      <c r="F12" s="1215"/>
      <c r="G12" s="1215"/>
      <c r="H12" s="1215"/>
      <c r="I12" s="1216"/>
    </row>
    <row r="13" spans="1:9" s="585" customFormat="1" ht="36.75" customHeight="1">
      <c r="A13" s="1799" t="s">
        <v>1146</v>
      </c>
      <c r="B13" s="1800"/>
      <c r="C13" s="1800"/>
      <c r="D13" s="1800"/>
      <c r="E13" s="1800"/>
      <c r="F13" s="1800"/>
      <c r="G13" s="1801"/>
      <c r="H13" s="619" t="s">
        <v>140</v>
      </c>
      <c r="I13" s="392">
        <f>IF(LEN(SUBSTITUTE(A14,CHAR(10),""))&gt;400,"文字数オーバーです",LEN(SUBSTITUTE(A14,CHAR(10),"")))</f>
        <v>0</v>
      </c>
    </row>
    <row r="14" spans="1:9" ht="27" customHeight="1">
      <c r="A14" s="1208"/>
      <c r="B14" s="1209"/>
      <c r="C14" s="1209"/>
      <c r="D14" s="1209"/>
      <c r="E14" s="1209"/>
      <c r="F14" s="1209"/>
      <c r="G14" s="1209"/>
      <c r="H14" s="1209"/>
      <c r="I14" s="1210"/>
    </row>
    <row r="15" spans="1:9" ht="27" customHeight="1">
      <c r="A15" s="1211"/>
      <c r="B15" s="1212"/>
      <c r="C15" s="1212"/>
      <c r="D15" s="1212"/>
      <c r="E15" s="1212"/>
      <c r="F15" s="1212"/>
      <c r="G15" s="1212"/>
      <c r="H15" s="1212"/>
      <c r="I15" s="1213"/>
    </row>
    <row r="16" spans="1:9" ht="27" customHeight="1">
      <c r="A16" s="1211"/>
      <c r="B16" s="1212"/>
      <c r="C16" s="1212"/>
      <c r="D16" s="1212"/>
      <c r="E16" s="1212"/>
      <c r="F16" s="1212"/>
      <c r="G16" s="1212"/>
      <c r="H16" s="1212"/>
      <c r="I16" s="1213"/>
    </row>
    <row r="17" spans="1:9" ht="27" customHeight="1">
      <c r="A17" s="1211"/>
      <c r="B17" s="1212"/>
      <c r="C17" s="1212"/>
      <c r="D17" s="1212"/>
      <c r="E17" s="1212"/>
      <c r="F17" s="1212"/>
      <c r="G17" s="1212"/>
      <c r="H17" s="1212"/>
      <c r="I17" s="1213"/>
    </row>
    <row r="18" spans="1:9" ht="27" customHeight="1">
      <c r="A18" s="1211"/>
      <c r="B18" s="1212"/>
      <c r="C18" s="1212"/>
      <c r="D18" s="1212"/>
      <c r="E18" s="1212"/>
      <c r="F18" s="1212"/>
      <c r="G18" s="1212"/>
      <c r="H18" s="1212"/>
      <c r="I18" s="1213"/>
    </row>
    <row r="19" spans="1:9" ht="27" customHeight="1">
      <c r="A19" s="1214"/>
      <c r="B19" s="1215"/>
      <c r="C19" s="1215"/>
      <c r="D19" s="1215"/>
      <c r="E19" s="1215"/>
      <c r="F19" s="1215"/>
      <c r="G19" s="1215"/>
      <c r="H19" s="1215"/>
      <c r="I19" s="1216"/>
    </row>
    <row r="20" spans="1:9" s="585" customFormat="1" ht="36.75" customHeight="1">
      <c r="A20" s="1799" t="s">
        <v>1248</v>
      </c>
      <c r="B20" s="1800"/>
      <c r="C20" s="1800"/>
      <c r="D20" s="1800"/>
      <c r="E20" s="1800"/>
      <c r="F20" s="1800"/>
      <c r="G20" s="1801"/>
      <c r="H20" s="619" t="s">
        <v>975</v>
      </c>
      <c r="I20" s="392">
        <f>IF(LEN(SUBSTITUTE(A21,CHAR(10),""))&gt;400,"文字数オーバーです",LEN(SUBSTITUTE(A21,CHAR(10),"")))</f>
        <v>0</v>
      </c>
    </row>
    <row r="21" spans="1:9" ht="27" customHeight="1">
      <c r="A21" s="1208"/>
      <c r="B21" s="1209"/>
      <c r="C21" s="1209"/>
      <c r="D21" s="1209"/>
      <c r="E21" s="1209"/>
      <c r="F21" s="1209"/>
      <c r="G21" s="1209"/>
      <c r="H21" s="1209"/>
      <c r="I21" s="1210"/>
    </row>
    <row r="22" spans="1:9" ht="27" customHeight="1">
      <c r="A22" s="1211"/>
      <c r="B22" s="1212"/>
      <c r="C22" s="1212"/>
      <c r="D22" s="1212"/>
      <c r="E22" s="1212"/>
      <c r="F22" s="1212"/>
      <c r="G22" s="1212"/>
      <c r="H22" s="1212"/>
      <c r="I22" s="1213"/>
    </row>
    <row r="23" spans="1:9" ht="27" customHeight="1">
      <c r="A23" s="1211"/>
      <c r="B23" s="1212"/>
      <c r="C23" s="1212"/>
      <c r="D23" s="1212"/>
      <c r="E23" s="1212"/>
      <c r="F23" s="1212"/>
      <c r="G23" s="1212"/>
      <c r="H23" s="1212"/>
      <c r="I23" s="1213"/>
    </row>
    <row r="24" spans="1:9" ht="27" customHeight="1">
      <c r="A24" s="1211"/>
      <c r="B24" s="1212"/>
      <c r="C24" s="1212"/>
      <c r="D24" s="1212"/>
      <c r="E24" s="1212"/>
      <c r="F24" s="1212"/>
      <c r="G24" s="1212"/>
      <c r="H24" s="1212"/>
      <c r="I24" s="1213"/>
    </row>
    <row r="25" spans="1:9" ht="27" customHeight="1">
      <c r="A25" s="1211"/>
      <c r="B25" s="1212"/>
      <c r="C25" s="1212"/>
      <c r="D25" s="1212"/>
      <c r="E25" s="1212"/>
      <c r="F25" s="1212"/>
      <c r="G25" s="1212"/>
      <c r="H25" s="1212"/>
      <c r="I25" s="1213"/>
    </row>
    <row r="26" spans="1:9" ht="27" customHeight="1">
      <c r="A26" s="1214"/>
      <c r="B26" s="1215"/>
      <c r="C26" s="1215"/>
      <c r="D26" s="1215"/>
      <c r="E26" s="1215"/>
      <c r="F26" s="1215"/>
      <c r="G26" s="1215"/>
      <c r="H26" s="1215"/>
      <c r="I26" s="1216"/>
    </row>
    <row r="27" spans="1:9" ht="27" customHeight="1">
      <c r="A27" s="427"/>
      <c r="B27" s="427"/>
      <c r="C27" s="427"/>
      <c r="D27" s="427"/>
      <c r="E27" s="427"/>
      <c r="F27" s="427"/>
      <c r="G27" s="427"/>
      <c r="H27" s="427"/>
      <c r="I27" s="427"/>
    </row>
    <row r="28" spans="1:9" ht="27" customHeight="1">
      <c r="A28" s="433"/>
      <c r="B28" s="433"/>
      <c r="C28" s="433"/>
      <c r="D28" s="433"/>
      <c r="E28" s="433"/>
      <c r="F28" s="433"/>
      <c r="G28" s="433"/>
      <c r="H28" s="1263" t="s">
        <v>195</v>
      </c>
      <c r="I28" s="1263"/>
    </row>
    <row r="29" spans="1:9" ht="15.75">
      <c r="A29" s="768" t="s">
        <v>1217</v>
      </c>
      <c r="B29" s="768"/>
      <c r="C29" s="768"/>
      <c r="D29" s="768"/>
      <c r="E29" s="768"/>
      <c r="F29" s="768"/>
      <c r="G29" s="768"/>
      <c r="H29" s="768"/>
      <c r="I29" s="768"/>
    </row>
    <row r="30" spans="1:9" ht="15.75">
      <c r="A30" s="617"/>
      <c r="B30" s="617"/>
      <c r="C30" s="617"/>
      <c r="D30" s="617"/>
      <c r="E30" s="617"/>
      <c r="F30" s="617"/>
      <c r="G30" s="617"/>
      <c r="H30" s="617"/>
      <c r="I30" s="617"/>
    </row>
    <row r="31" spans="1:9" ht="27" customHeight="1">
      <c r="A31" s="1286" t="s">
        <v>334</v>
      </c>
      <c r="B31" s="1286"/>
      <c r="C31" s="19"/>
      <c r="D31" s="19"/>
      <c r="E31" s="19"/>
      <c r="F31" s="19"/>
      <c r="G31" s="19"/>
      <c r="H31" s="19"/>
      <c r="I31" s="19"/>
    </row>
    <row r="32" spans="1:9" ht="36" customHeight="1">
      <c r="A32" s="1799" t="s">
        <v>1249</v>
      </c>
      <c r="B32" s="1800"/>
      <c r="C32" s="1800"/>
      <c r="D32" s="1800"/>
      <c r="E32" s="1800"/>
      <c r="F32" s="1800"/>
      <c r="G32" s="1801"/>
      <c r="H32" s="392" t="s">
        <v>975</v>
      </c>
      <c r="I32" s="392">
        <f>IF(LEN(SUBSTITUTE(A33,CHAR(10),""))&gt;400,"文字数オーバーです",LEN(SUBSTITUTE(A33,CHAR(10),"")))</f>
        <v>0</v>
      </c>
    </row>
    <row r="33" spans="1:9" ht="27" customHeight="1">
      <c r="A33" s="1763"/>
      <c r="B33" s="1764"/>
      <c r="C33" s="1764"/>
      <c r="D33" s="1764"/>
      <c r="E33" s="1764"/>
      <c r="F33" s="1764"/>
      <c r="G33" s="1764"/>
      <c r="H33" s="1764"/>
      <c r="I33" s="1765"/>
    </row>
    <row r="34" spans="1:9" ht="27" customHeight="1">
      <c r="A34" s="1766"/>
      <c r="B34" s="1767"/>
      <c r="C34" s="1767"/>
      <c r="D34" s="1767"/>
      <c r="E34" s="1767"/>
      <c r="F34" s="1767"/>
      <c r="G34" s="1767"/>
      <c r="H34" s="1767"/>
      <c r="I34" s="1768"/>
    </row>
    <row r="35" spans="1:9" ht="27" customHeight="1">
      <c r="A35" s="1766"/>
      <c r="B35" s="1767"/>
      <c r="C35" s="1767"/>
      <c r="D35" s="1767"/>
      <c r="E35" s="1767"/>
      <c r="F35" s="1767"/>
      <c r="G35" s="1767"/>
      <c r="H35" s="1767"/>
      <c r="I35" s="1768"/>
    </row>
    <row r="36" spans="1:9" ht="27" customHeight="1">
      <c r="A36" s="1766"/>
      <c r="B36" s="1767"/>
      <c r="C36" s="1767"/>
      <c r="D36" s="1767"/>
      <c r="E36" s="1767"/>
      <c r="F36" s="1767"/>
      <c r="G36" s="1767"/>
      <c r="H36" s="1767"/>
      <c r="I36" s="1768"/>
    </row>
    <row r="37" spans="1:9" ht="27" customHeight="1">
      <c r="A37" s="1766"/>
      <c r="B37" s="1767"/>
      <c r="C37" s="1767"/>
      <c r="D37" s="1767"/>
      <c r="E37" s="1767"/>
      <c r="F37" s="1767"/>
      <c r="G37" s="1767"/>
      <c r="H37" s="1767"/>
      <c r="I37" s="1768"/>
    </row>
    <row r="38" spans="1:9" ht="27" customHeight="1">
      <c r="A38" s="1769"/>
      <c r="B38" s="1770"/>
      <c r="C38" s="1770"/>
      <c r="D38" s="1770"/>
      <c r="E38" s="1770"/>
      <c r="F38" s="1770"/>
      <c r="G38" s="1770"/>
      <c r="H38" s="1770"/>
      <c r="I38" s="1771"/>
    </row>
    <row r="39" spans="1:9" ht="36.75" customHeight="1">
      <c r="A39" s="1799" t="s">
        <v>1250</v>
      </c>
      <c r="B39" s="1800"/>
      <c r="C39" s="1800"/>
      <c r="D39" s="1800"/>
      <c r="E39" s="1800"/>
      <c r="F39" s="1800"/>
      <c r="G39" s="1801"/>
      <c r="H39" s="392" t="s">
        <v>975</v>
      </c>
      <c r="I39" s="392">
        <f>IF(LEN(SUBSTITUTE(A40,CHAR(10),""))&gt;400,"文字数オーバーです",LEN(SUBSTITUTE(A40,CHAR(10),"")))</f>
        <v>0</v>
      </c>
    </row>
    <row r="40" spans="1:9" ht="27" customHeight="1">
      <c r="A40" s="1208"/>
      <c r="B40" s="1209"/>
      <c r="C40" s="1209"/>
      <c r="D40" s="1209"/>
      <c r="E40" s="1209"/>
      <c r="F40" s="1209"/>
      <c r="G40" s="1209"/>
      <c r="H40" s="1209"/>
      <c r="I40" s="1210"/>
    </row>
    <row r="41" spans="1:9" ht="27" customHeight="1">
      <c r="A41" s="1211"/>
      <c r="B41" s="1212"/>
      <c r="C41" s="1212"/>
      <c r="D41" s="1212"/>
      <c r="E41" s="1212"/>
      <c r="F41" s="1212"/>
      <c r="G41" s="1212"/>
      <c r="H41" s="1212"/>
      <c r="I41" s="1213"/>
    </row>
    <row r="42" spans="1:9" ht="27" customHeight="1">
      <c r="A42" s="1211"/>
      <c r="B42" s="1212"/>
      <c r="C42" s="1212"/>
      <c r="D42" s="1212"/>
      <c r="E42" s="1212"/>
      <c r="F42" s="1212"/>
      <c r="G42" s="1212"/>
      <c r="H42" s="1212"/>
      <c r="I42" s="1213"/>
    </row>
    <row r="43" spans="1:9" ht="27" customHeight="1">
      <c r="A43" s="1211"/>
      <c r="B43" s="1212"/>
      <c r="C43" s="1212"/>
      <c r="D43" s="1212"/>
      <c r="E43" s="1212"/>
      <c r="F43" s="1212"/>
      <c r="G43" s="1212"/>
      <c r="H43" s="1212"/>
      <c r="I43" s="1213"/>
    </row>
    <row r="44" spans="1:9" ht="27" customHeight="1">
      <c r="A44" s="1211"/>
      <c r="B44" s="1212"/>
      <c r="C44" s="1212"/>
      <c r="D44" s="1212"/>
      <c r="E44" s="1212"/>
      <c r="F44" s="1212"/>
      <c r="G44" s="1212"/>
      <c r="H44" s="1212"/>
      <c r="I44" s="1213"/>
    </row>
    <row r="45" spans="1:9" ht="27" customHeight="1">
      <c r="A45" s="1214"/>
      <c r="B45" s="1215"/>
      <c r="C45" s="1215"/>
      <c r="D45" s="1215"/>
      <c r="E45" s="1215"/>
      <c r="F45" s="1215"/>
      <c r="G45" s="1215"/>
      <c r="H45" s="1215"/>
      <c r="I45" s="1216"/>
    </row>
    <row r="46" spans="1:9" ht="27" customHeight="1">
      <c r="A46" s="275" t="s">
        <v>42</v>
      </c>
      <c r="B46" s="276"/>
      <c r="C46" s="276"/>
      <c r="D46" s="276"/>
      <c r="E46" s="276"/>
      <c r="F46" s="276"/>
      <c r="G46" s="276"/>
      <c r="H46" s="276"/>
      <c r="I46" s="276"/>
    </row>
    <row r="47" spans="1:9" ht="20.100000000000001" customHeight="1">
      <c r="A47" s="39" t="s">
        <v>836</v>
      </c>
      <c r="B47" s="429"/>
      <c r="C47" s="429"/>
      <c r="D47" s="429"/>
      <c r="E47" s="429"/>
      <c r="F47" s="429"/>
      <c r="G47" s="429"/>
      <c r="H47" s="429"/>
      <c r="I47" s="429"/>
    </row>
    <row r="48" spans="1:9" ht="20.100000000000001" customHeight="1">
      <c r="A48" s="39" t="s">
        <v>1145</v>
      </c>
      <c r="B48" s="429"/>
      <c r="C48" s="429"/>
      <c r="D48" s="429"/>
      <c r="E48" s="429"/>
      <c r="F48" s="429"/>
      <c r="G48" s="429"/>
      <c r="H48" s="429"/>
      <c r="I48" s="429"/>
    </row>
    <row r="49" spans="1:9" ht="20.100000000000001" customHeight="1">
      <c r="A49" s="39" t="s">
        <v>72</v>
      </c>
      <c r="B49" s="429"/>
      <c r="C49" s="429"/>
      <c r="D49" s="429"/>
      <c r="E49" s="429"/>
      <c r="F49" s="429"/>
      <c r="G49" s="429"/>
      <c r="H49" s="429"/>
      <c r="I49" s="429"/>
    </row>
    <row r="50" spans="1:9" ht="27" customHeight="1" thickBot="1">
      <c r="A50" s="277"/>
      <c r="B50" s="274"/>
      <c r="C50" s="274"/>
      <c r="D50" s="274"/>
      <c r="E50" s="274"/>
      <c r="F50" s="274"/>
      <c r="G50" s="274"/>
      <c r="H50" s="274"/>
      <c r="I50" s="274"/>
    </row>
    <row r="51" spans="1:9" ht="36" customHeight="1">
      <c r="A51" s="1198" t="s">
        <v>640</v>
      </c>
      <c r="B51" s="1199"/>
      <c r="C51" s="1199"/>
      <c r="D51" s="1199"/>
      <c r="E51" s="1199"/>
      <c r="F51" s="1199"/>
      <c r="G51" s="1199"/>
      <c r="H51" s="1199"/>
      <c r="I51" s="1200"/>
    </row>
    <row r="52" spans="1:9" ht="27" customHeight="1">
      <c r="A52" s="837" t="s">
        <v>638</v>
      </c>
      <c r="B52" s="835"/>
      <c r="C52" s="835"/>
      <c r="D52" s="835"/>
      <c r="E52" s="835"/>
      <c r="F52" s="835"/>
      <c r="G52" s="835"/>
      <c r="H52" s="835"/>
      <c r="I52" s="590" t="s">
        <v>639</v>
      </c>
    </row>
    <row r="53" spans="1:9" ht="39.950000000000003" customHeight="1" thickBot="1">
      <c r="A53" s="1172" t="s">
        <v>837</v>
      </c>
      <c r="B53" s="1173"/>
      <c r="C53" s="1173"/>
      <c r="D53" s="1173"/>
      <c r="E53" s="1173"/>
      <c r="F53" s="1173"/>
      <c r="G53" s="1173"/>
      <c r="H53" s="1174"/>
      <c r="I53" s="591"/>
    </row>
    <row r="54" spans="1:9" ht="27" customHeight="1">
      <c r="A54" s="428"/>
      <c r="B54" s="429"/>
      <c r="C54" s="429"/>
      <c r="D54" s="429"/>
      <c r="E54" s="429"/>
      <c r="F54" s="429"/>
      <c r="G54" s="429"/>
      <c r="H54" s="429"/>
      <c r="I54" s="429"/>
    </row>
    <row r="55" spans="1:9" ht="27" customHeight="1">
      <c r="A55" s="428"/>
      <c r="B55" s="429"/>
      <c r="C55" s="429"/>
      <c r="D55" s="429"/>
      <c r="E55" s="429"/>
      <c r="F55" s="429"/>
      <c r="G55" s="429"/>
      <c r="H55" s="429"/>
      <c r="I55" s="429"/>
    </row>
    <row r="56" spans="1:9" ht="27" customHeight="1">
      <c r="A56" s="428"/>
      <c r="B56" s="429"/>
      <c r="C56" s="429"/>
      <c r="D56" s="429"/>
      <c r="E56" s="429"/>
      <c r="F56" s="429"/>
      <c r="G56" s="429"/>
      <c r="H56" s="429"/>
      <c r="I56" s="429"/>
    </row>
    <row r="57" spans="1:9" ht="27" customHeight="1">
      <c r="A57" s="428"/>
      <c r="B57" s="429"/>
      <c r="C57" s="429"/>
      <c r="D57" s="429"/>
      <c r="E57" s="429"/>
      <c r="F57" s="429"/>
      <c r="G57" s="429"/>
      <c r="H57" s="429"/>
      <c r="I57" s="429"/>
    </row>
    <row r="58" spans="1:9" ht="27" customHeight="1">
      <c r="A58" s="428"/>
      <c r="B58" s="429"/>
      <c r="C58" s="429"/>
      <c r="D58" s="429"/>
      <c r="E58" s="429"/>
      <c r="F58" s="429"/>
      <c r="G58" s="429"/>
      <c r="H58" s="429"/>
      <c r="I58" s="429"/>
    </row>
    <row r="59" spans="1:9" ht="27" customHeight="1">
      <c r="A59" s="428"/>
      <c r="B59" s="429"/>
      <c r="C59" s="429"/>
      <c r="D59" s="429"/>
      <c r="E59" s="429"/>
      <c r="F59" s="429"/>
      <c r="G59" s="429"/>
      <c r="H59" s="429"/>
      <c r="I59" s="429"/>
    </row>
    <row r="60" spans="1:9" ht="27" customHeight="1">
      <c r="A60" s="428"/>
      <c r="B60" s="429"/>
      <c r="C60" s="429"/>
      <c r="D60" s="429"/>
      <c r="E60" s="429"/>
      <c r="F60" s="429"/>
      <c r="G60" s="429"/>
      <c r="H60" s="429"/>
      <c r="I60" s="429"/>
    </row>
    <row r="61" spans="1:9" ht="27" customHeight="1">
      <c r="A61" s="428"/>
      <c r="B61" s="429"/>
      <c r="C61" s="429"/>
      <c r="D61" s="429"/>
      <c r="E61" s="429"/>
      <c r="F61" s="429"/>
      <c r="G61" s="429"/>
      <c r="H61" s="429"/>
      <c r="I61" s="429"/>
    </row>
    <row r="62" spans="1:9" ht="27" customHeight="1">
      <c r="A62" s="428"/>
      <c r="B62" s="429"/>
      <c r="C62" s="429"/>
      <c r="D62" s="429"/>
      <c r="E62" s="429"/>
      <c r="F62" s="429"/>
      <c r="G62" s="429"/>
      <c r="H62" s="429"/>
      <c r="I62" s="429"/>
    </row>
    <row r="63" spans="1:9" ht="27" customHeight="1">
      <c r="A63" s="428"/>
      <c r="B63" s="429"/>
      <c r="C63" s="429"/>
      <c r="D63" s="429"/>
      <c r="E63" s="429"/>
      <c r="F63" s="429"/>
      <c r="G63" s="429"/>
      <c r="H63" s="429"/>
      <c r="I63" s="429"/>
    </row>
    <row r="64" spans="1:9" ht="27" customHeight="1">
      <c r="A64" s="428"/>
      <c r="B64" s="429"/>
      <c r="C64" s="429"/>
      <c r="D64" s="429"/>
      <c r="E64" s="429"/>
      <c r="F64" s="429"/>
      <c r="G64" s="429"/>
      <c r="H64" s="429"/>
      <c r="I64" s="429"/>
    </row>
    <row r="65" spans="1:11" ht="27" customHeight="1">
      <c r="A65" s="428"/>
      <c r="B65" s="429"/>
      <c r="C65" s="429"/>
      <c r="D65" s="429"/>
      <c r="E65" s="429"/>
      <c r="F65" s="429"/>
      <c r="G65" s="429"/>
      <c r="H65" s="429"/>
      <c r="I65" s="429"/>
    </row>
    <row r="66" spans="1:11" ht="27" customHeight="1">
      <c r="A66" s="428"/>
      <c r="B66" s="429"/>
      <c r="C66" s="429"/>
      <c r="D66" s="429"/>
      <c r="E66" s="429"/>
      <c r="F66" s="429"/>
      <c r="G66" s="429"/>
      <c r="H66" s="429"/>
      <c r="I66" s="429"/>
    </row>
    <row r="67" spans="1:11" ht="27" customHeight="1">
      <c r="A67" s="428"/>
      <c r="B67" s="429"/>
      <c r="C67" s="429"/>
      <c r="D67" s="429"/>
      <c r="E67" s="429"/>
      <c r="F67" s="429"/>
      <c r="G67" s="429"/>
      <c r="H67" s="429"/>
      <c r="I67" s="429"/>
    </row>
    <row r="68" spans="1:11" ht="27" customHeight="1">
      <c r="A68" s="428"/>
      <c r="B68" s="429"/>
      <c r="C68" s="429"/>
      <c r="D68" s="429"/>
      <c r="E68" s="429"/>
      <c r="F68" s="429"/>
      <c r="G68" s="429"/>
      <c r="H68" s="429"/>
      <c r="I68" s="429"/>
    </row>
    <row r="69" spans="1:11" ht="27" customHeight="1">
      <c r="A69" s="48"/>
      <c r="B69" s="39"/>
      <c r="C69" s="39"/>
      <c r="D69" s="39"/>
      <c r="E69" s="39"/>
      <c r="F69" s="39"/>
      <c r="G69" s="39"/>
      <c r="H69" s="39"/>
      <c r="I69" s="39"/>
    </row>
    <row r="70" spans="1:11" ht="18.75" customHeight="1">
      <c r="A70" s="48"/>
      <c r="B70" s="39"/>
      <c r="C70" s="39"/>
      <c r="D70" s="39"/>
      <c r="E70" s="39"/>
      <c r="F70" s="39"/>
      <c r="G70" s="39"/>
      <c r="H70" s="39"/>
      <c r="I70" s="39"/>
    </row>
    <row r="71" spans="1:11" ht="18.75" customHeight="1">
      <c r="A71" s="48"/>
      <c r="B71" s="39"/>
      <c r="C71" s="39"/>
      <c r="D71" s="39"/>
      <c r="E71" s="39"/>
      <c r="F71" s="39"/>
      <c r="G71" s="39"/>
      <c r="H71" s="39"/>
      <c r="I71" s="39"/>
    </row>
    <row r="72" spans="1:11" ht="18.75" customHeight="1">
      <c r="A72" s="48"/>
      <c r="B72" s="39"/>
      <c r="C72" s="39"/>
      <c r="D72" s="39"/>
      <c r="E72" s="39"/>
      <c r="F72" s="39"/>
      <c r="G72" s="39"/>
      <c r="H72" s="39"/>
      <c r="I72" s="39"/>
    </row>
    <row r="73" spans="1:11" ht="27" customHeight="1">
      <c r="A73" s="433"/>
      <c r="B73" s="433"/>
      <c r="C73" s="433"/>
      <c r="D73" s="433"/>
      <c r="E73" s="433"/>
      <c r="F73" s="433"/>
      <c r="G73" s="433"/>
      <c r="H73" s="1263"/>
      <c r="I73" s="1263"/>
    </row>
    <row r="74" spans="1:11" ht="15.75">
      <c r="A74" s="1331"/>
      <c r="B74" s="1331"/>
      <c r="C74" s="1331"/>
      <c r="D74" s="1331"/>
      <c r="E74" s="1331"/>
      <c r="F74" s="1331"/>
      <c r="G74" s="1331"/>
      <c r="H74" s="1331"/>
      <c r="I74" s="1331"/>
    </row>
    <row r="75" spans="1:11" ht="15.75">
      <c r="A75" s="617"/>
      <c r="B75" s="617"/>
      <c r="C75" s="617"/>
      <c r="D75" s="617"/>
      <c r="E75" s="617"/>
      <c r="F75" s="617"/>
      <c r="G75" s="617"/>
      <c r="H75" s="617"/>
      <c r="I75" s="617"/>
    </row>
    <row r="76" spans="1:11" ht="27" customHeight="1">
      <c r="A76" s="1263"/>
      <c r="B76" s="1263"/>
      <c r="C76" s="39"/>
      <c r="D76" s="39"/>
      <c r="E76" s="39"/>
      <c r="F76" s="39"/>
      <c r="G76" s="39"/>
      <c r="H76" s="39"/>
      <c r="I76" s="39"/>
      <c r="K76" s="48"/>
    </row>
    <row r="77" spans="1:11" ht="20.100000000000001" customHeight="1">
      <c r="A77" s="48"/>
      <c r="B77" s="48"/>
      <c r="C77" s="48"/>
      <c r="D77" s="48"/>
      <c r="E77" s="48"/>
      <c r="F77" s="48"/>
      <c r="G77" s="48"/>
      <c r="H77" s="48"/>
      <c r="I77" s="48"/>
      <c r="K77" s="48"/>
    </row>
    <row r="78" spans="1:11" ht="20.100000000000001" customHeight="1">
      <c r="A78" s="48"/>
      <c r="B78" s="48"/>
      <c r="C78" s="48"/>
      <c r="D78" s="48"/>
      <c r="E78" s="48"/>
      <c r="F78" s="48"/>
      <c r="G78" s="48"/>
      <c r="H78" s="48"/>
      <c r="I78" s="48"/>
      <c r="K78" s="48"/>
    </row>
    <row r="79" spans="1:11" ht="39.950000000000003" customHeight="1">
      <c r="A79" s="48"/>
      <c r="B79" s="48"/>
      <c r="C79" s="48"/>
      <c r="D79" s="48"/>
      <c r="E79" s="48"/>
      <c r="F79" s="48"/>
      <c r="G79" s="48"/>
      <c r="H79" s="48"/>
      <c r="I79" s="48"/>
      <c r="K79" s="48"/>
    </row>
    <row r="80" spans="1:11">
      <c r="A80" s="48"/>
      <c r="B80" s="48"/>
      <c r="C80" s="48"/>
      <c r="D80" s="48"/>
      <c r="E80" s="48"/>
      <c r="F80" s="48"/>
      <c r="G80" s="48"/>
      <c r="H80" s="48"/>
      <c r="I80" s="48"/>
    </row>
    <row r="81" spans="1:9">
      <c r="A81" s="48"/>
      <c r="B81" s="48"/>
      <c r="C81" s="48"/>
      <c r="D81" s="48"/>
      <c r="E81" s="48"/>
      <c r="F81" s="48"/>
      <c r="G81" s="48"/>
      <c r="H81" s="48"/>
      <c r="I81" s="48"/>
    </row>
    <row r="82" spans="1:9">
      <c r="A82" s="48"/>
      <c r="B82" s="48"/>
      <c r="C82" s="48"/>
      <c r="D82" s="48"/>
      <c r="E82" s="48"/>
      <c r="F82" s="48"/>
      <c r="G82" s="48"/>
      <c r="H82" s="48"/>
      <c r="I82" s="48"/>
    </row>
    <row r="83" spans="1:9">
      <c r="A83" s="48"/>
      <c r="B83" s="48"/>
      <c r="C83" s="48"/>
      <c r="D83" s="48"/>
      <c r="E83" s="48"/>
      <c r="F83" s="48"/>
      <c r="G83" s="48"/>
      <c r="H83" s="48"/>
      <c r="I83" s="48"/>
    </row>
    <row r="84" spans="1:9">
      <c r="A84" s="48"/>
      <c r="B84" s="48"/>
      <c r="C84" s="48"/>
      <c r="D84" s="48"/>
      <c r="E84" s="48"/>
      <c r="F84" s="48"/>
      <c r="G84" s="48"/>
      <c r="H84" s="48"/>
      <c r="I84" s="48"/>
    </row>
    <row r="85" spans="1:9">
      <c r="A85" s="48"/>
      <c r="B85" s="48"/>
      <c r="C85" s="48"/>
      <c r="D85" s="48"/>
      <c r="E85" s="48"/>
      <c r="F85" s="48"/>
      <c r="G85" s="48"/>
      <c r="H85" s="48"/>
      <c r="I85" s="48"/>
    </row>
    <row r="86" spans="1:9">
      <c r="A86" s="48"/>
      <c r="B86" s="48"/>
      <c r="C86" s="48"/>
      <c r="D86" s="48"/>
      <c r="E86" s="48"/>
      <c r="F86" s="48"/>
      <c r="G86" s="48"/>
      <c r="H86" s="48"/>
      <c r="I86" s="48"/>
    </row>
    <row r="87" spans="1:9">
      <c r="A87" s="48"/>
      <c r="B87" s="48"/>
      <c r="C87" s="48"/>
      <c r="D87" s="48"/>
      <c r="E87" s="48"/>
      <c r="F87" s="48"/>
      <c r="G87" s="48"/>
      <c r="H87" s="48"/>
      <c r="I87" s="48"/>
    </row>
    <row r="88" spans="1:9">
      <c r="A88" s="48"/>
      <c r="B88" s="48"/>
      <c r="C88" s="48"/>
      <c r="D88" s="48"/>
      <c r="E88" s="48"/>
      <c r="F88" s="48"/>
      <c r="G88" s="48"/>
      <c r="H88" s="48"/>
      <c r="I88" s="48"/>
    </row>
    <row r="89" spans="1:9">
      <c r="A89" s="48"/>
      <c r="B89" s="48"/>
      <c r="C89" s="48"/>
      <c r="D89" s="48"/>
      <c r="E89" s="48"/>
      <c r="F89" s="48"/>
      <c r="G89" s="48"/>
      <c r="H89" s="48"/>
      <c r="I89" s="48"/>
    </row>
    <row r="90" spans="1:9">
      <c r="A90" s="48"/>
      <c r="B90" s="48"/>
      <c r="C90" s="48"/>
      <c r="D90" s="48"/>
      <c r="E90" s="48"/>
      <c r="F90" s="48"/>
      <c r="G90" s="48"/>
      <c r="H90" s="48"/>
      <c r="I90" s="48"/>
    </row>
    <row r="91" spans="1:9">
      <c r="A91" s="48"/>
      <c r="B91" s="48"/>
      <c r="C91" s="48"/>
      <c r="D91" s="48"/>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sheetData>
  <sheetProtection sheet="1" objects="1" scenarios="1" formatCells="0" formatColumns="0" formatRows="0"/>
  <mergeCells count="23">
    <mergeCell ref="A1:I1"/>
    <mergeCell ref="A5:I5"/>
    <mergeCell ref="A3:G3"/>
    <mergeCell ref="H3:I3"/>
    <mergeCell ref="A6:G6"/>
    <mergeCell ref="A52:H52"/>
    <mergeCell ref="A53:H53"/>
    <mergeCell ref="H73:I73"/>
    <mergeCell ref="A74:I74"/>
    <mergeCell ref="A76:B76"/>
    <mergeCell ref="A7:I12"/>
    <mergeCell ref="A21:I26"/>
    <mergeCell ref="A39:G39"/>
    <mergeCell ref="A40:I45"/>
    <mergeCell ref="A51:I51"/>
    <mergeCell ref="A20:G20"/>
    <mergeCell ref="A32:G32"/>
    <mergeCell ref="A33:I38"/>
    <mergeCell ref="H28:I28"/>
    <mergeCell ref="A29:I29"/>
    <mergeCell ref="A31:B31"/>
    <mergeCell ref="A13:G13"/>
    <mergeCell ref="A14:I19"/>
  </mergeCells>
  <phoneticPr fontId="1"/>
  <conditionalFormatting sqref="I53">
    <cfRule type="cellIs" dxfId="7" priority="2" operator="notEqual">
      <formula>"確認済"</formula>
    </cfRule>
  </conditionalFormatting>
  <dataValidations count="1">
    <dataValidation type="list" allowBlank="1" showInputMessage="1" showErrorMessage="1" sqref="I5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zoomScaleSheetLayoutView="80" workbookViewId="0">
      <selection activeCell="J1" sqref="J1"/>
    </sheetView>
  </sheetViews>
  <sheetFormatPr defaultRowHeight="13.5"/>
  <cols>
    <col min="1" max="16384" width="9" style="18"/>
  </cols>
  <sheetData>
    <row r="1" spans="1:9" ht="15.75">
      <c r="A1" s="768" t="s">
        <v>1218</v>
      </c>
      <c r="B1" s="768"/>
      <c r="C1" s="768"/>
      <c r="D1" s="768"/>
      <c r="E1" s="768"/>
      <c r="F1" s="768"/>
      <c r="G1" s="768"/>
      <c r="H1" s="768"/>
      <c r="I1" s="768"/>
    </row>
    <row r="2" spans="1:9" ht="27" customHeight="1">
      <c r="A2" s="19"/>
      <c r="B2" s="19"/>
      <c r="C2" s="19"/>
      <c r="D2" s="19"/>
      <c r="E2" s="19"/>
      <c r="F2" s="19"/>
      <c r="G2" s="19"/>
      <c r="H2" s="19"/>
      <c r="I2" s="19"/>
    </row>
    <row r="3" spans="1:9" ht="27" customHeight="1">
      <c r="A3" s="1176" t="s">
        <v>735</v>
      </c>
      <c r="B3" s="1176"/>
      <c r="C3" s="1176"/>
      <c r="D3" s="1176"/>
      <c r="E3" s="1176"/>
      <c r="F3" s="1176"/>
      <c r="G3" s="1176"/>
      <c r="H3" s="1177" t="s">
        <v>736</v>
      </c>
      <c r="I3" s="1177"/>
    </row>
    <row r="4" spans="1:9" ht="27" customHeight="1">
      <c r="A4" s="19"/>
      <c r="B4" s="19"/>
      <c r="C4" s="19"/>
      <c r="D4" s="19"/>
      <c r="E4" s="19"/>
      <c r="F4" s="19"/>
      <c r="G4" s="19"/>
      <c r="H4" s="19"/>
      <c r="I4" s="19"/>
    </row>
    <row r="5" spans="1:9" ht="27" customHeight="1">
      <c r="A5" s="1223" t="s">
        <v>735</v>
      </c>
      <c r="B5" s="1227"/>
      <c r="C5" s="1227"/>
      <c r="D5" s="1227"/>
      <c r="E5" s="1227"/>
      <c r="F5" s="1227"/>
      <c r="G5" s="1227"/>
      <c r="H5" s="392" t="s">
        <v>975</v>
      </c>
      <c r="I5" s="392">
        <f>IF(LEN(SUBSTITUTE(A6,CHAR(10),""))&gt;400,"文字数オーバーです",LEN(SUBSTITUTE(A6,CHAR(10),"")))</f>
        <v>0</v>
      </c>
    </row>
    <row r="6" spans="1:9" ht="27" customHeight="1">
      <c r="A6" s="1208"/>
      <c r="B6" s="1209"/>
      <c r="C6" s="1209"/>
      <c r="D6" s="1209"/>
      <c r="E6" s="1209"/>
      <c r="F6" s="1209"/>
      <c r="G6" s="1209"/>
      <c r="H6" s="1209"/>
      <c r="I6" s="1210"/>
    </row>
    <row r="7" spans="1:9" ht="27" customHeight="1">
      <c r="A7" s="1211"/>
      <c r="B7" s="1212"/>
      <c r="C7" s="1212"/>
      <c r="D7" s="1212"/>
      <c r="E7" s="1212"/>
      <c r="F7" s="1212"/>
      <c r="G7" s="1212"/>
      <c r="H7" s="1212"/>
      <c r="I7" s="1213"/>
    </row>
    <row r="8" spans="1:9" ht="27" customHeight="1">
      <c r="A8" s="1211"/>
      <c r="B8" s="1212"/>
      <c r="C8" s="1212"/>
      <c r="D8" s="1212"/>
      <c r="E8" s="1212"/>
      <c r="F8" s="1212"/>
      <c r="G8" s="1212"/>
      <c r="H8" s="1212"/>
      <c r="I8" s="1213"/>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4"/>
      <c r="B11" s="1215"/>
      <c r="C11" s="1215"/>
      <c r="D11" s="1215"/>
      <c r="E11" s="1215"/>
      <c r="F11" s="1215"/>
      <c r="G11" s="1215"/>
      <c r="H11" s="1215"/>
      <c r="I11" s="1216"/>
    </row>
    <row r="12" spans="1:9" ht="27" customHeight="1">
      <c r="A12" s="427"/>
      <c r="B12" s="427"/>
      <c r="C12" s="427"/>
      <c r="D12" s="427"/>
      <c r="E12" s="427"/>
      <c r="F12" s="427"/>
      <c r="G12" s="427"/>
      <c r="H12" s="427"/>
      <c r="I12" s="427"/>
    </row>
    <row r="13" spans="1:9" ht="27" customHeight="1">
      <c r="A13" s="429"/>
      <c r="B13" s="429"/>
      <c r="C13" s="429"/>
      <c r="D13" s="429"/>
      <c r="E13" s="429"/>
      <c r="F13" s="429"/>
      <c r="G13" s="429"/>
      <c r="H13" s="429"/>
      <c r="I13" s="429"/>
    </row>
    <row r="14" spans="1:9" ht="27" customHeight="1">
      <c r="A14" s="429"/>
      <c r="B14" s="429"/>
      <c r="C14" s="429"/>
      <c r="D14" s="429"/>
      <c r="E14" s="429"/>
      <c r="F14" s="429"/>
      <c r="G14" s="429"/>
      <c r="H14" s="429"/>
      <c r="I14" s="429"/>
    </row>
    <row r="15" spans="1:9" ht="27" customHeight="1">
      <c r="A15" s="429"/>
      <c r="B15" s="429"/>
      <c r="C15" s="429"/>
      <c r="D15" s="429"/>
      <c r="E15" s="429"/>
      <c r="F15" s="429"/>
      <c r="G15" s="429"/>
      <c r="H15" s="429"/>
      <c r="I15" s="429"/>
    </row>
    <row r="16" spans="1:9" ht="27" customHeight="1">
      <c r="A16" s="429"/>
      <c r="B16" s="429"/>
      <c r="C16" s="429"/>
      <c r="D16" s="429"/>
      <c r="E16" s="429"/>
      <c r="F16" s="429"/>
      <c r="G16" s="429"/>
      <c r="H16" s="429"/>
      <c r="I16" s="429"/>
    </row>
    <row r="17" spans="1:9" ht="27" customHeight="1">
      <c r="A17" s="429"/>
      <c r="B17" s="429"/>
      <c r="C17" s="429"/>
      <c r="D17" s="429"/>
      <c r="E17" s="429"/>
      <c r="F17" s="429"/>
      <c r="G17" s="429"/>
      <c r="H17" s="429"/>
      <c r="I17" s="429"/>
    </row>
    <row r="18" spans="1:9" ht="27" customHeight="1">
      <c r="A18" s="429"/>
      <c r="B18" s="429"/>
      <c r="C18" s="429"/>
      <c r="D18" s="429"/>
      <c r="E18" s="429"/>
      <c r="F18" s="429"/>
      <c r="G18" s="429"/>
      <c r="H18" s="429"/>
      <c r="I18" s="429"/>
    </row>
    <row r="19" spans="1:9" ht="27" customHeight="1">
      <c r="A19" s="429"/>
      <c r="B19" s="429"/>
      <c r="C19" s="429"/>
      <c r="D19" s="429"/>
      <c r="E19" s="429"/>
      <c r="F19" s="429"/>
      <c r="G19" s="429"/>
      <c r="H19" s="429"/>
      <c r="I19" s="429"/>
    </row>
    <row r="20" spans="1:9" ht="27" customHeight="1">
      <c r="A20" s="429"/>
      <c r="B20" s="429"/>
      <c r="C20" s="429"/>
      <c r="D20" s="429"/>
      <c r="E20" s="429"/>
      <c r="F20" s="429"/>
      <c r="G20" s="429"/>
      <c r="H20" s="429"/>
      <c r="I20" s="429"/>
    </row>
    <row r="21" spans="1:9" ht="27" customHeight="1">
      <c r="A21" s="429"/>
      <c r="B21" s="429"/>
      <c r="C21" s="429"/>
      <c r="D21" s="429"/>
      <c r="E21" s="429"/>
      <c r="F21" s="429"/>
      <c r="G21" s="429"/>
      <c r="H21" s="429"/>
      <c r="I21" s="429"/>
    </row>
    <row r="22" spans="1:9" ht="27" customHeight="1">
      <c r="A22" s="429"/>
      <c r="B22" s="429"/>
      <c r="C22" s="429"/>
      <c r="D22" s="429"/>
      <c r="E22" s="429"/>
      <c r="F22" s="429"/>
      <c r="G22" s="429"/>
      <c r="H22" s="429"/>
      <c r="I22" s="429"/>
    </row>
    <row r="23" spans="1:9" ht="27" customHeight="1">
      <c r="A23" s="429"/>
      <c r="B23" s="429"/>
      <c r="C23" s="429"/>
      <c r="D23" s="429"/>
      <c r="E23" s="429"/>
      <c r="F23" s="429"/>
      <c r="G23" s="429"/>
      <c r="H23" s="429"/>
      <c r="I23" s="429"/>
    </row>
    <row r="24" spans="1:9" ht="27" customHeight="1">
      <c r="A24" s="429"/>
      <c r="B24" s="429"/>
      <c r="C24" s="429"/>
      <c r="D24" s="429"/>
      <c r="E24" s="429"/>
      <c r="F24" s="429"/>
      <c r="G24" s="429"/>
      <c r="H24" s="429"/>
      <c r="I24" s="429"/>
    </row>
    <row r="25" spans="1:9" ht="27" customHeight="1">
      <c r="A25" s="429"/>
      <c r="B25" s="429"/>
      <c r="C25" s="429"/>
      <c r="D25" s="429"/>
      <c r="E25" s="429"/>
      <c r="F25" s="429"/>
      <c r="G25" s="429"/>
      <c r="H25" s="429"/>
      <c r="I25" s="429"/>
    </row>
    <row r="26" spans="1:9" ht="27" customHeight="1">
      <c r="A26" s="429"/>
      <c r="B26" s="429"/>
      <c r="C26" s="429"/>
      <c r="D26" s="429"/>
      <c r="E26" s="429"/>
      <c r="F26" s="429"/>
      <c r="G26" s="429"/>
      <c r="H26" s="429"/>
      <c r="I26" s="429"/>
    </row>
    <row r="27" spans="1:9" ht="27" customHeight="1">
      <c r="A27" s="429"/>
      <c r="B27" s="429"/>
      <c r="C27" s="429"/>
      <c r="D27" s="429"/>
      <c r="E27" s="429"/>
      <c r="F27" s="429"/>
      <c r="G27" s="429"/>
      <c r="H27" s="429"/>
      <c r="I27" s="429"/>
    </row>
    <row r="28" spans="1:9" ht="27" customHeight="1">
      <c r="A28" s="429"/>
      <c r="B28" s="429"/>
      <c r="C28" s="429"/>
      <c r="D28" s="429"/>
      <c r="E28" s="429"/>
      <c r="F28" s="429"/>
      <c r="G28" s="429"/>
      <c r="H28" s="429"/>
      <c r="I28" s="429"/>
    </row>
    <row r="29" spans="1:9" ht="27" customHeight="1">
      <c r="A29" s="429"/>
      <c r="B29" s="429"/>
      <c r="C29" s="429"/>
      <c r="D29" s="429"/>
      <c r="E29" s="429"/>
      <c r="F29" s="429"/>
      <c r="G29" s="429"/>
      <c r="H29" s="429"/>
      <c r="I29" s="429"/>
    </row>
    <row r="30" spans="1:9" ht="27" customHeight="1">
      <c r="A30" s="429"/>
      <c r="B30" s="429"/>
      <c r="C30" s="429"/>
      <c r="D30" s="429"/>
      <c r="E30" s="429"/>
      <c r="F30" s="429"/>
      <c r="G30" s="429"/>
      <c r="H30" s="429"/>
      <c r="I30" s="429"/>
    </row>
  </sheetData>
  <sheetProtection sheet="1" objects="1" scenarios="1"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85" zoomScaleNormal="85" zoomScaleSheetLayoutView="90" workbookViewId="0">
      <selection activeCell="J1" sqref="J1"/>
    </sheetView>
  </sheetViews>
  <sheetFormatPr defaultRowHeight="13.5"/>
  <cols>
    <col min="1" max="16384" width="9" style="18"/>
  </cols>
  <sheetData>
    <row r="1" spans="1:9" ht="30" customHeight="1">
      <c r="A1" s="1876" t="s">
        <v>1150</v>
      </c>
      <c r="B1" s="768"/>
      <c r="C1" s="768"/>
      <c r="D1" s="768"/>
      <c r="E1" s="768"/>
      <c r="F1" s="768"/>
      <c r="G1" s="768"/>
      <c r="H1" s="768"/>
      <c r="I1" s="768"/>
    </row>
    <row r="2" spans="1:9" ht="27" customHeight="1">
      <c r="A2" s="19"/>
      <c r="B2" s="19"/>
      <c r="C2" s="19"/>
      <c r="D2" s="19"/>
      <c r="E2" s="19"/>
      <c r="F2" s="19"/>
      <c r="G2" s="19"/>
      <c r="H2" s="19"/>
      <c r="I2" s="19"/>
    </row>
    <row r="3" spans="1:9" ht="27" customHeight="1">
      <c r="A3" s="1176" t="s">
        <v>1102</v>
      </c>
      <c r="B3" s="1176"/>
      <c r="C3" s="1176"/>
      <c r="D3" s="1176"/>
      <c r="E3" s="1176"/>
      <c r="F3" s="1176"/>
      <c r="G3" s="1176"/>
      <c r="H3" s="1177" t="s">
        <v>120</v>
      </c>
      <c r="I3" s="1177"/>
    </row>
    <row r="4" spans="1:9" ht="27" customHeight="1">
      <c r="A4" s="19"/>
      <c r="B4" s="19"/>
      <c r="C4" s="19"/>
      <c r="D4" s="19"/>
      <c r="E4" s="19"/>
      <c r="F4" s="19"/>
      <c r="G4" s="19"/>
      <c r="H4" s="19"/>
      <c r="I4" s="19"/>
    </row>
    <row r="5" spans="1:9" ht="27" customHeight="1">
      <c r="A5" s="1301" t="s">
        <v>628</v>
      </c>
      <c r="B5" s="1302"/>
      <c r="C5" s="1302"/>
      <c r="D5" s="1302"/>
      <c r="E5" s="1302"/>
      <c r="F5" s="1302"/>
      <c r="G5" s="1303"/>
      <c r="H5" s="392" t="s">
        <v>975</v>
      </c>
      <c r="I5" s="392">
        <f>IF(LEN(SUBSTITUTE(A6,CHAR(10),""))&gt;400,"文字数オーバーです",LEN(SUBSTITUTE(A6,CHAR(10),"")))</f>
        <v>0</v>
      </c>
    </row>
    <row r="6" spans="1:9" ht="27" customHeight="1">
      <c r="A6" s="1208"/>
      <c r="B6" s="1209"/>
      <c r="C6" s="1209"/>
      <c r="D6" s="1209"/>
      <c r="E6" s="1209"/>
      <c r="F6" s="1209"/>
      <c r="G6" s="1209"/>
      <c r="H6" s="1209"/>
      <c r="I6" s="1210"/>
    </row>
    <row r="7" spans="1:9" ht="27" customHeight="1">
      <c r="A7" s="1211"/>
      <c r="B7" s="1212"/>
      <c r="C7" s="1212"/>
      <c r="D7" s="1212"/>
      <c r="E7" s="1212"/>
      <c r="F7" s="1212"/>
      <c r="G7" s="1212"/>
      <c r="H7" s="1212"/>
      <c r="I7" s="1213"/>
    </row>
    <row r="8" spans="1:9" ht="27" customHeight="1">
      <c r="A8" s="1211"/>
      <c r="B8" s="1212"/>
      <c r="C8" s="1212"/>
      <c r="D8" s="1212"/>
      <c r="E8" s="1212"/>
      <c r="F8" s="1212"/>
      <c r="G8" s="1212"/>
      <c r="H8" s="1212"/>
      <c r="I8" s="1213"/>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4"/>
      <c r="B11" s="1215"/>
      <c r="C11" s="1215"/>
      <c r="D11" s="1215"/>
      <c r="E11" s="1215"/>
      <c r="F11" s="1215"/>
      <c r="G11" s="1215"/>
      <c r="H11" s="1215"/>
      <c r="I11" s="1216"/>
    </row>
    <row r="12" spans="1:9" ht="27" customHeight="1">
      <c r="A12" s="1223" t="s">
        <v>318</v>
      </c>
      <c r="B12" s="1227"/>
      <c r="C12" s="1227"/>
      <c r="D12" s="1227"/>
      <c r="E12" s="1227"/>
      <c r="F12" s="1227"/>
      <c r="G12" s="1224"/>
      <c r="H12" s="392" t="s">
        <v>975</v>
      </c>
      <c r="I12" s="392">
        <f>IF(LEN(SUBSTITUTE(A13,CHAR(10),""))&gt;400,"文字数オーバーです",LEN(SUBSTITUTE(A13,CHAR(10),"")))</f>
        <v>0</v>
      </c>
    </row>
    <row r="13" spans="1:9" ht="27" customHeight="1">
      <c r="A13" s="1208"/>
      <c r="B13" s="1209"/>
      <c r="C13" s="1209"/>
      <c r="D13" s="1209"/>
      <c r="E13" s="1209"/>
      <c r="F13" s="1209"/>
      <c r="G13" s="1209"/>
      <c r="H13" s="1209"/>
      <c r="I13" s="1210"/>
    </row>
    <row r="14" spans="1:9" ht="27" customHeight="1">
      <c r="A14" s="1211"/>
      <c r="B14" s="1212"/>
      <c r="C14" s="1212"/>
      <c r="D14" s="1212"/>
      <c r="E14" s="1212"/>
      <c r="F14" s="1212"/>
      <c r="G14" s="1212"/>
      <c r="H14" s="1212"/>
      <c r="I14" s="1213"/>
    </row>
    <row r="15" spans="1:9" ht="27" customHeight="1">
      <c r="A15" s="1211"/>
      <c r="B15" s="1212"/>
      <c r="C15" s="1212"/>
      <c r="D15" s="1212"/>
      <c r="E15" s="1212"/>
      <c r="F15" s="1212"/>
      <c r="G15" s="1212"/>
      <c r="H15" s="1212"/>
      <c r="I15" s="1213"/>
    </row>
    <row r="16" spans="1:9" ht="27" customHeight="1">
      <c r="A16" s="1211"/>
      <c r="B16" s="1212"/>
      <c r="C16" s="1212"/>
      <c r="D16" s="1212"/>
      <c r="E16" s="1212"/>
      <c r="F16" s="1212"/>
      <c r="G16" s="1212"/>
      <c r="H16" s="1212"/>
      <c r="I16" s="1213"/>
    </row>
    <row r="17" spans="1:9" ht="27" customHeight="1">
      <c r="A17" s="1211"/>
      <c r="B17" s="1212"/>
      <c r="C17" s="1212"/>
      <c r="D17" s="1212"/>
      <c r="E17" s="1212"/>
      <c r="F17" s="1212"/>
      <c r="G17" s="1212"/>
      <c r="H17" s="1212"/>
      <c r="I17" s="1213"/>
    </row>
    <row r="18" spans="1:9" ht="27" customHeight="1">
      <c r="A18" s="1214"/>
      <c r="B18" s="1215"/>
      <c r="C18" s="1215"/>
      <c r="D18" s="1215"/>
      <c r="E18" s="1215"/>
      <c r="F18" s="1215"/>
      <c r="G18" s="1215"/>
      <c r="H18" s="1215"/>
      <c r="I18" s="1216"/>
    </row>
    <row r="19" spans="1:9" ht="27" customHeight="1">
      <c r="A19" s="1223" t="s">
        <v>319</v>
      </c>
      <c r="B19" s="1227"/>
      <c r="C19" s="1227"/>
      <c r="D19" s="1227"/>
      <c r="E19" s="1227"/>
      <c r="F19" s="1227"/>
      <c r="G19" s="1224"/>
      <c r="H19" s="392" t="s">
        <v>975</v>
      </c>
      <c r="I19" s="392">
        <f>IF(LEN(SUBSTITUTE(A20,CHAR(10),""))&gt;400,"文字数オーバーです",LEN(SUBSTITUTE(A20,CHAR(10),"")))</f>
        <v>0</v>
      </c>
    </row>
    <row r="20" spans="1:9" ht="27" customHeight="1">
      <c r="A20" s="1208"/>
      <c r="B20" s="1209"/>
      <c r="C20" s="1209"/>
      <c r="D20" s="1209"/>
      <c r="E20" s="1209"/>
      <c r="F20" s="1209"/>
      <c r="G20" s="1209"/>
      <c r="H20" s="1209"/>
      <c r="I20" s="1210"/>
    </row>
    <row r="21" spans="1:9" ht="27" customHeight="1">
      <c r="A21" s="1211"/>
      <c r="B21" s="1212"/>
      <c r="C21" s="1212"/>
      <c r="D21" s="1212"/>
      <c r="E21" s="1212"/>
      <c r="F21" s="1212"/>
      <c r="G21" s="1212"/>
      <c r="H21" s="1212"/>
      <c r="I21" s="1213"/>
    </row>
    <row r="22" spans="1:9" ht="27" customHeight="1">
      <c r="A22" s="1211"/>
      <c r="B22" s="1212"/>
      <c r="C22" s="1212"/>
      <c r="D22" s="1212"/>
      <c r="E22" s="1212"/>
      <c r="F22" s="1212"/>
      <c r="G22" s="1212"/>
      <c r="H22" s="1212"/>
      <c r="I22" s="1213"/>
    </row>
    <row r="23" spans="1:9" ht="27" customHeight="1">
      <c r="A23" s="1211"/>
      <c r="B23" s="1212"/>
      <c r="C23" s="1212"/>
      <c r="D23" s="1212"/>
      <c r="E23" s="1212"/>
      <c r="F23" s="1212"/>
      <c r="G23" s="1212"/>
      <c r="H23" s="1212"/>
      <c r="I23" s="1213"/>
    </row>
    <row r="24" spans="1:9" ht="27" customHeight="1">
      <c r="A24" s="1211"/>
      <c r="B24" s="1212"/>
      <c r="C24" s="1212"/>
      <c r="D24" s="1212"/>
      <c r="E24" s="1212"/>
      <c r="F24" s="1212"/>
      <c r="G24" s="1212"/>
      <c r="H24" s="1212"/>
      <c r="I24" s="1213"/>
    </row>
    <row r="25" spans="1:9" ht="27" customHeight="1">
      <c r="A25" s="1214"/>
      <c r="B25" s="1215"/>
      <c r="C25" s="1215"/>
      <c r="D25" s="1215"/>
      <c r="E25" s="1215"/>
      <c r="F25" s="1215"/>
      <c r="G25" s="1215"/>
      <c r="H25" s="1215"/>
      <c r="I25" s="1216"/>
    </row>
    <row r="26" spans="1:9" ht="27" customHeight="1">
      <c r="A26" s="429"/>
      <c r="B26" s="429"/>
      <c r="C26" s="429"/>
      <c r="D26" s="429"/>
      <c r="E26" s="429"/>
      <c r="F26" s="429"/>
      <c r="G26" s="429"/>
      <c r="H26" s="429"/>
      <c r="I26" s="429"/>
    </row>
    <row r="27" spans="1:9" ht="18.75" customHeight="1">
      <c r="A27" s="1279" t="s">
        <v>121</v>
      </c>
      <c r="B27" s="1279"/>
      <c r="C27" s="1279"/>
      <c r="D27" s="1279"/>
      <c r="E27" s="1279"/>
      <c r="F27" s="1279"/>
      <c r="G27" s="1279"/>
      <c r="H27" s="1279"/>
      <c r="I27" s="1279"/>
    </row>
    <row r="28" spans="1:9" ht="30" customHeight="1">
      <c r="A28" s="1876" t="s">
        <v>1150</v>
      </c>
      <c r="B28" s="768"/>
      <c r="C28" s="768"/>
      <c r="D28" s="768"/>
      <c r="E28" s="768"/>
      <c r="F28" s="768"/>
      <c r="G28" s="768"/>
      <c r="H28" s="768"/>
      <c r="I28" s="768"/>
    </row>
    <row r="29" spans="1:9" ht="27" customHeight="1">
      <c r="A29" s="1228" t="s">
        <v>1149</v>
      </c>
      <c r="B29" s="1228"/>
      <c r="C29" s="1228"/>
      <c r="D29" s="1228"/>
      <c r="E29" s="1228"/>
      <c r="F29" s="1228"/>
      <c r="G29" s="1228"/>
      <c r="H29" s="1228"/>
      <c r="I29" s="1228"/>
    </row>
    <row r="30" spans="1:9" ht="27" customHeight="1">
      <c r="A30" s="1223" t="s">
        <v>320</v>
      </c>
      <c r="B30" s="1227"/>
      <c r="C30" s="1227"/>
      <c r="D30" s="1227"/>
      <c r="E30" s="1227"/>
      <c r="F30" s="1227"/>
      <c r="G30" s="1224"/>
      <c r="H30" s="392" t="s">
        <v>975</v>
      </c>
      <c r="I30" s="392">
        <f>IF(LEN(SUBSTITUTE(A31,CHAR(10),""))&gt;400,"文字数オーバーです",LEN(SUBSTITUTE(A31,CHAR(10),"")))</f>
        <v>0</v>
      </c>
    </row>
    <row r="31" spans="1:9" ht="27" customHeight="1">
      <c r="A31" s="1208"/>
      <c r="B31" s="1209"/>
      <c r="C31" s="1209"/>
      <c r="D31" s="1209"/>
      <c r="E31" s="1209"/>
      <c r="F31" s="1209"/>
      <c r="G31" s="1209"/>
      <c r="H31" s="1209"/>
      <c r="I31" s="1210"/>
    </row>
    <row r="32" spans="1:9" ht="27" customHeight="1">
      <c r="A32" s="1211"/>
      <c r="B32" s="1212"/>
      <c r="C32" s="1212"/>
      <c r="D32" s="1212"/>
      <c r="E32" s="1212"/>
      <c r="F32" s="1212"/>
      <c r="G32" s="1212"/>
      <c r="H32" s="1212"/>
      <c r="I32" s="1213"/>
    </row>
    <row r="33" spans="1:9" ht="27" customHeight="1">
      <c r="A33" s="1211"/>
      <c r="B33" s="1212"/>
      <c r="C33" s="1212"/>
      <c r="D33" s="1212"/>
      <c r="E33" s="1212"/>
      <c r="F33" s="1212"/>
      <c r="G33" s="1212"/>
      <c r="H33" s="1212"/>
      <c r="I33" s="1213"/>
    </row>
    <row r="34" spans="1:9" ht="27" customHeight="1">
      <c r="A34" s="1211"/>
      <c r="B34" s="1212"/>
      <c r="C34" s="1212"/>
      <c r="D34" s="1212"/>
      <c r="E34" s="1212"/>
      <c r="F34" s="1212"/>
      <c r="G34" s="1212"/>
      <c r="H34" s="1212"/>
      <c r="I34" s="1213"/>
    </row>
    <row r="35" spans="1:9" ht="27" customHeight="1">
      <c r="A35" s="1211"/>
      <c r="B35" s="1212"/>
      <c r="C35" s="1212"/>
      <c r="D35" s="1212"/>
      <c r="E35" s="1212"/>
      <c r="F35" s="1212"/>
      <c r="G35" s="1212"/>
      <c r="H35" s="1212"/>
      <c r="I35" s="1213"/>
    </row>
    <row r="36" spans="1:9" ht="27" customHeight="1">
      <c r="A36" s="1214"/>
      <c r="B36" s="1215"/>
      <c r="C36" s="1215"/>
      <c r="D36" s="1215"/>
      <c r="E36" s="1215"/>
      <c r="F36" s="1215"/>
      <c r="G36" s="1215"/>
      <c r="H36" s="1215"/>
      <c r="I36" s="1216"/>
    </row>
    <row r="37" spans="1:9" ht="27" customHeight="1">
      <c r="A37" s="1223" t="s">
        <v>1151</v>
      </c>
      <c r="B37" s="1227"/>
      <c r="C37" s="1227"/>
      <c r="D37" s="1227"/>
      <c r="E37" s="1227"/>
      <c r="F37" s="1227"/>
      <c r="G37" s="1224"/>
      <c r="H37" s="392" t="s">
        <v>975</v>
      </c>
      <c r="I37" s="392">
        <f>IF(LEN(SUBSTITUTE(A38,CHAR(10),""))&gt;400,"文字数オーバーです",LEN(SUBSTITUTE(A38,CHAR(10),"")))</f>
        <v>0</v>
      </c>
    </row>
    <row r="38" spans="1:9" ht="27" customHeight="1">
      <c r="A38" s="1208"/>
      <c r="B38" s="1209"/>
      <c r="C38" s="1209"/>
      <c r="D38" s="1209"/>
      <c r="E38" s="1209"/>
      <c r="F38" s="1209"/>
      <c r="G38" s="1209"/>
      <c r="H38" s="1209"/>
      <c r="I38" s="1210"/>
    </row>
    <row r="39" spans="1:9" ht="27" customHeight="1">
      <c r="A39" s="1211"/>
      <c r="B39" s="1212"/>
      <c r="C39" s="1212"/>
      <c r="D39" s="1212"/>
      <c r="E39" s="1212"/>
      <c r="F39" s="1212"/>
      <c r="G39" s="1212"/>
      <c r="H39" s="1212"/>
      <c r="I39" s="1213"/>
    </row>
    <row r="40" spans="1:9" ht="27" customHeight="1">
      <c r="A40" s="1211"/>
      <c r="B40" s="1212"/>
      <c r="C40" s="1212"/>
      <c r="D40" s="1212"/>
      <c r="E40" s="1212"/>
      <c r="F40" s="1212"/>
      <c r="G40" s="1212"/>
      <c r="H40" s="1212"/>
      <c r="I40" s="1213"/>
    </row>
    <row r="41" spans="1:9" ht="27" customHeight="1">
      <c r="A41" s="1211"/>
      <c r="B41" s="1212"/>
      <c r="C41" s="1212"/>
      <c r="D41" s="1212"/>
      <c r="E41" s="1212"/>
      <c r="F41" s="1212"/>
      <c r="G41" s="1212"/>
      <c r="H41" s="1212"/>
      <c r="I41" s="1213"/>
    </row>
    <row r="42" spans="1:9" ht="27" customHeight="1">
      <c r="A42" s="1211"/>
      <c r="B42" s="1212"/>
      <c r="C42" s="1212"/>
      <c r="D42" s="1212"/>
      <c r="E42" s="1212"/>
      <c r="F42" s="1212"/>
      <c r="G42" s="1212"/>
      <c r="H42" s="1212"/>
      <c r="I42" s="1213"/>
    </row>
    <row r="43" spans="1:9" ht="27" customHeight="1">
      <c r="A43" s="1214"/>
      <c r="B43" s="1215"/>
      <c r="C43" s="1215"/>
      <c r="D43" s="1215"/>
      <c r="E43" s="1215"/>
      <c r="F43" s="1215"/>
      <c r="G43" s="1215"/>
      <c r="H43" s="1215"/>
      <c r="I43" s="1216"/>
    </row>
    <row r="44" spans="1:9" ht="27" customHeight="1" thickBot="1">
      <c r="A44" s="278"/>
      <c r="B44" s="278"/>
      <c r="C44" s="278"/>
      <c r="D44" s="278"/>
      <c r="E44" s="278"/>
      <c r="F44" s="278"/>
      <c r="G44" s="278"/>
      <c r="H44" s="278"/>
      <c r="I44" s="278"/>
    </row>
    <row r="45" spans="1:9" ht="27" customHeight="1">
      <c r="A45" s="1198" t="s">
        <v>640</v>
      </c>
      <c r="B45" s="1199"/>
      <c r="C45" s="1199"/>
      <c r="D45" s="1199"/>
      <c r="E45" s="1199"/>
      <c r="F45" s="1199"/>
      <c r="G45" s="1199"/>
      <c r="H45" s="1199"/>
      <c r="I45" s="1200"/>
    </row>
    <row r="46" spans="1:9" ht="27" customHeight="1">
      <c r="A46" s="837" t="s">
        <v>638</v>
      </c>
      <c r="B46" s="835"/>
      <c r="C46" s="835"/>
      <c r="D46" s="835"/>
      <c r="E46" s="835"/>
      <c r="F46" s="835"/>
      <c r="G46" s="835"/>
      <c r="H46" s="835"/>
      <c r="I46" s="421" t="s">
        <v>639</v>
      </c>
    </row>
    <row r="47" spans="1:9" ht="80.099999999999994" customHeight="1">
      <c r="A47" s="1367" t="s">
        <v>1152</v>
      </c>
      <c r="B47" s="1368"/>
      <c r="C47" s="1368"/>
      <c r="D47" s="1368"/>
      <c r="E47" s="1368"/>
      <c r="F47" s="1368"/>
      <c r="G47" s="1368"/>
      <c r="H47" s="1369"/>
      <c r="I47" s="440"/>
    </row>
    <row r="48" spans="1:9" ht="99.95" customHeight="1">
      <c r="A48" s="1367" t="s">
        <v>765</v>
      </c>
      <c r="B48" s="1368"/>
      <c r="C48" s="1368"/>
      <c r="D48" s="1368"/>
      <c r="E48" s="1368"/>
      <c r="F48" s="1368"/>
      <c r="G48" s="1368"/>
      <c r="H48" s="1369"/>
      <c r="I48" s="445"/>
    </row>
    <row r="49" spans="1:9" ht="39.950000000000003" customHeight="1">
      <c r="A49" s="1367" t="s">
        <v>748</v>
      </c>
      <c r="B49" s="1368"/>
      <c r="C49" s="1368"/>
      <c r="D49" s="1368"/>
      <c r="E49" s="1368"/>
      <c r="F49" s="1368"/>
      <c r="G49" s="1368"/>
      <c r="H49" s="1369"/>
      <c r="I49" s="441"/>
    </row>
    <row r="50" spans="1:9" ht="60" customHeight="1" thickBot="1">
      <c r="A50" s="1172" t="s">
        <v>766</v>
      </c>
      <c r="B50" s="1173"/>
      <c r="C50" s="1173"/>
      <c r="D50" s="1173"/>
      <c r="E50" s="1173"/>
      <c r="F50" s="1173"/>
      <c r="G50" s="1173"/>
      <c r="H50" s="1174"/>
      <c r="I50" s="411"/>
    </row>
  </sheetData>
  <sheetProtection sheet="1" objects="1" scenarios="1" formatCells="0" formatColumns="0" formatRows="0"/>
  <mergeCells count="22">
    <mergeCell ref="A1:I1"/>
    <mergeCell ref="A3:G3"/>
    <mergeCell ref="H3:I3"/>
    <mergeCell ref="A6:I11"/>
    <mergeCell ref="A13:I18"/>
    <mergeCell ref="A5:G5"/>
    <mergeCell ref="A50:H50"/>
    <mergeCell ref="A48:H48"/>
    <mergeCell ref="A49:H49"/>
    <mergeCell ref="A45:I45"/>
    <mergeCell ref="A46:H46"/>
    <mergeCell ref="A47:H47"/>
    <mergeCell ref="A38:I43"/>
    <mergeCell ref="A37:G37"/>
    <mergeCell ref="A30:G30"/>
    <mergeCell ref="A19:G19"/>
    <mergeCell ref="A12:G12"/>
    <mergeCell ref="A31:I36"/>
    <mergeCell ref="A27:I27"/>
    <mergeCell ref="A28:I28"/>
    <mergeCell ref="A29:I29"/>
    <mergeCell ref="A20:I25"/>
  </mergeCells>
  <phoneticPr fontId="1"/>
  <conditionalFormatting sqref="I47:I50">
    <cfRule type="cellIs" dxfId="6" priority="2" operator="notEqual">
      <formula>"確認済"</formula>
    </cfRule>
  </conditionalFormatting>
  <dataValidations count="1">
    <dataValidation type="list" allowBlank="1" showInputMessage="1" showErrorMessage="1" sqref="I47: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85" zoomScaleNormal="85" zoomScaleSheetLayoutView="85" workbookViewId="0">
      <selection activeCell="J1" sqref="J1"/>
    </sheetView>
  </sheetViews>
  <sheetFormatPr defaultRowHeight="13.5"/>
  <cols>
    <col min="1" max="8" width="9" style="18"/>
    <col min="9" max="9" width="11.125" style="18" customWidth="1"/>
    <col min="10" max="16384" width="9" style="18"/>
  </cols>
  <sheetData>
    <row r="1" spans="1:9" ht="15.75">
      <c r="A1" s="768" t="s">
        <v>462</v>
      </c>
      <c r="B1" s="768"/>
      <c r="C1" s="768"/>
      <c r="D1" s="768"/>
      <c r="E1" s="768"/>
      <c r="F1" s="768"/>
      <c r="G1" s="768"/>
      <c r="H1" s="768"/>
      <c r="I1" s="768"/>
    </row>
    <row r="2" spans="1:9" ht="27" customHeight="1">
      <c r="A2" s="19"/>
      <c r="B2" s="19"/>
      <c r="C2" s="19"/>
      <c r="D2" s="19"/>
      <c r="E2" s="19"/>
      <c r="F2" s="19"/>
      <c r="G2" s="19"/>
      <c r="H2" s="19"/>
      <c r="I2" s="19"/>
    </row>
    <row r="3" spans="1:9" ht="27" customHeight="1">
      <c r="A3" s="1176" t="s">
        <v>123</v>
      </c>
      <c r="B3" s="1176"/>
      <c r="C3" s="1176"/>
      <c r="D3" s="1176"/>
      <c r="E3" s="1176"/>
      <c r="F3" s="1176"/>
      <c r="G3" s="1176"/>
      <c r="H3" s="1177" t="s">
        <v>122</v>
      </c>
      <c r="I3" s="1177"/>
    </row>
    <row r="4" spans="1:9" ht="27" customHeight="1">
      <c r="A4" s="26"/>
      <c r="B4" s="19"/>
      <c r="C4" s="19"/>
      <c r="D4" s="19"/>
      <c r="E4" s="19"/>
      <c r="F4" s="19"/>
      <c r="G4" s="19"/>
      <c r="H4" s="19"/>
      <c r="I4" s="19"/>
    </row>
    <row r="5" spans="1:9" ht="27" customHeight="1">
      <c r="A5" s="19" t="s">
        <v>73</v>
      </c>
      <c r="B5" s="19"/>
      <c r="C5" s="19"/>
      <c r="D5" s="19"/>
      <c r="E5" s="19"/>
      <c r="F5" s="19"/>
      <c r="G5" s="19"/>
      <c r="H5" s="19"/>
      <c r="I5" s="19"/>
    </row>
    <row r="6" spans="1:9" ht="27" customHeight="1">
      <c r="A6" s="1882" t="s">
        <v>74</v>
      </c>
      <c r="B6" s="1191"/>
      <c r="C6" s="1877" t="s">
        <v>100</v>
      </c>
      <c r="D6" s="1877"/>
      <c r="E6" s="1877"/>
      <c r="F6" s="1877"/>
      <c r="G6" s="1877"/>
      <c r="H6" s="1877"/>
      <c r="I6" s="1877"/>
    </row>
    <row r="7" spans="1:9" ht="27" customHeight="1">
      <c r="A7" s="1192"/>
      <c r="B7" s="1194"/>
      <c r="C7" s="1879" t="s">
        <v>326</v>
      </c>
      <c r="D7" s="1880"/>
      <c r="E7" s="1880"/>
      <c r="F7" s="1880"/>
      <c r="G7" s="1880"/>
      <c r="H7" s="1880"/>
      <c r="I7" s="1881"/>
    </row>
    <row r="8" spans="1:9" ht="27" customHeight="1">
      <c r="A8" s="1192"/>
      <c r="B8" s="1194"/>
      <c r="C8" s="1211"/>
      <c r="D8" s="1212"/>
      <c r="E8" s="1212"/>
      <c r="F8" s="1212"/>
      <c r="G8" s="1212"/>
      <c r="H8" s="1212"/>
      <c r="I8" s="1213"/>
    </row>
    <row r="9" spans="1:9" ht="27" customHeight="1">
      <c r="A9" s="1192"/>
      <c r="B9" s="1194"/>
      <c r="C9" s="1214"/>
      <c r="D9" s="1215"/>
      <c r="E9" s="1215"/>
      <c r="F9" s="1215"/>
      <c r="G9" s="1215"/>
      <c r="H9" s="1215"/>
      <c r="I9" s="1216"/>
    </row>
    <row r="10" spans="1:9" ht="27" customHeight="1">
      <c r="A10" s="1192"/>
      <c r="B10" s="1194"/>
      <c r="C10" s="1879" t="s">
        <v>345</v>
      </c>
      <c r="D10" s="1880"/>
      <c r="E10" s="1880"/>
      <c r="F10" s="1880"/>
      <c r="G10" s="1880"/>
      <c r="H10" s="1880"/>
      <c r="I10" s="1881"/>
    </row>
    <row r="11" spans="1:9" ht="27" customHeight="1">
      <c r="A11" s="1192"/>
      <c r="B11" s="1194"/>
      <c r="C11" s="1211"/>
      <c r="D11" s="1212"/>
      <c r="E11" s="1212"/>
      <c r="F11" s="1212"/>
      <c r="G11" s="1212"/>
      <c r="H11" s="1212"/>
      <c r="I11" s="1213"/>
    </row>
    <row r="12" spans="1:9" ht="27" customHeight="1">
      <c r="A12" s="1195"/>
      <c r="B12" s="1197"/>
      <c r="C12" s="1214"/>
      <c r="D12" s="1215"/>
      <c r="E12" s="1215"/>
      <c r="F12" s="1215"/>
      <c r="G12" s="1215"/>
      <c r="H12" s="1215"/>
      <c r="I12" s="1216"/>
    </row>
    <row r="13" spans="1:9" ht="27" customHeight="1">
      <c r="A13" s="1882" t="s">
        <v>75</v>
      </c>
      <c r="B13" s="1191"/>
      <c r="C13" s="1877" t="s">
        <v>621</v>
      </c>
      <c r="D13" s="1877"/>
      <c r="E13" s="1877"/>
      <c r="F13" s="1877"/>
      <c r="G13" s="1877"/>
      <c r="H13" s="1877"/>
      <c r="I13" s="1877"/>
    </row>
    <row r="14" spans="1:9" ht="27" customHeight="1">
      <c r="A14" s="1192"/>
      <c r="B14" s="1194"/>
      <c r="C14" s="1883" t="s">
        <v>620</v>
      </c>
      <c r="D14" s="1883"/>
      <c r="E14" s="1883"/>
      <c r="F14" s="1883"/>
      <c r="G14" s="1883"/>
      <c r="H14" s="1883"/>
      <c r="I14" s="1883"/>
    </row>
    <row r="15" spans="1:9" ht="27" customHeight="1">
      <c r="A15" s="1192"/>
      <c r="B15" s="1194"/>
      <c r="C15" s="1879" t="s">
        <v>347</v>
      </c>
      <c r="D15" s="1880"/>
      <c r="E15" s="1880"/>
      <c r="F15" s="1880"/>
      <c r="G15" s="1880"/>
      <c r="H15" s="1880"/>
      <c r="I15" s="1881"/>
    </row>
    <row r="16" spans="1:9" ht="27" customHeight="1">
      <c r="A16" s="1192"/>
      <c r="B16" s="1194"/>
      <c r="C16" s="1211"/>
      <c r="D16" s="1212"/>
      <c r="E16" s="1212"/>
      <c r="F16" s="1212"/>
      <c r="G16" s="1212"/>
      <c r="H16" s="1212"/>
      <c r="I16" s="1213"/>
    </row>
    <row r="17" spans="1:9" ht="27" customHeight="1">
      <c r="A17" s="1192"/>
      <c r="B17" s="1194"/>
      <c r="C17" s="1214"/>
      <c r="D17" s="1215"/>
      <c r="E17" s="1215"/>
      <c r="F17" s="1215"/>
      <c r="G17" s="1215"/>
      <c r="H17" s="1215"/>
      <c r="I17" s="1216"/>
    </row>
    <row r="18" spans="1:9" ht="27" customHeight="1">
      <c r="A18" s="1192"/>
      <c r="B18" s="1194"/>
      <c r="C18" s="1879" t="s">
        <v>346</v>
      </c>
      <c r="D18" s="1880"/>
      <c r="E18" s="1880"/>
      <c r="F18" s="1880"/>
      <c r="G18" s="1880"/>
      <c r="H18" s="1880"/>
      <c r="I18" s="1881"/>
    </row>
    <row r="19" spans="1:9" ht="27" customHeight="1">
      <c r="A19" s="1192"/>
      <c r="B19" s="1194"/>
      <c r="C19" s="1211"/>
      <c r="D19" s="1212"/>
      <c r="E19" s="1212"/>
      <c r="F19" s="1212"/>
      <c r="G19" s="1212"/>
      <c r="H19" s="1212"/>
      <c r="I19" s="1213"/>
    </row>
    <row r="20" spans="1:9" ht="27" customHeight="1">
      <c r="A20" s="1195"/>
      <c r="B20" s="1197"/>
      <c r="C20" s="1214"/>
      <c r="D20" s="1215"/>
      <c r="E20" s="1215"/>
      <c r="F20" s="1215"/>
      <c r="G20" s="1215"/>
      <c r="H20" s="1215"/>
      <c r="I20" s="1216"/>
    </row>
    <row r="21" spans="1:9" ht="27" customHeight="1">
      <c r="A21" s="1175" t="s">
        <v>76</v>
      </c>
      <c r="B21" s="1175"/>
      <c r="C21" s="1878" t="s">
        <v>273</v>
      </c>
      <c r="D21" s="1878"/>
      <c r="E21" s="1878"/>
      <c r="F21" s="1878"/>
      <c r="G21" s="1878"/>
      <c r="H21" s="1878"/>
      <c r="I21" s="1878"/>
    </row>
    <row r="22" spans="1:9" ht="27" customHeight="1">
      <c r="A22" s="19"/>
      <c r="B22" s="19"/>
      <c r="C22" s="19"/>
      <c r="D22" s="19"/>
      <c r="E22" s="19"/>
      <c r="F22" s="19"/>
      <c r="G22" s="19"/>
      <c r="H22" s="1263" t="s">
        <v>121</v>
      </c>
      <c r="I22" s="1263"/>
    </row>
    <row r="23" spans="1:9" ht="15.75">
      <c r="A23" s="768" t="s">
        <v>461</v>
      </c>
      <c r="B23" s="768"/>
      <c r="C23" s="768"/>
      <c r="D23" s="768"/>
      <c r="E23" s="768"/>
      <c r="F23" s="768"/>
      <c r="G23" s="768"/>
      <c r="H23" s="768"/>
      <c r="I23" s="768"/>
    </row>
    <row r="24" spans="1:9" ht="15.75">
      <c r="A24" s="425"/>
      <c r="B24" s="425"/>
      <c r="C24" s="425"/>
      <c r="D24" s="425"/>
      <c r="E24" s="425"/>
      <c r="F24" s="425"/>
      <c r="G24" s="425"/>
      <c r="H24" s="425"/>
      <c r="I24" s="425"/>
    </row>
    <row r="25" spans="1:9" ht="27" customHeight="1">
      <c r="A25" s="1263" t="s">
        <v>334</v>
      </c>
      <c r="B25" s="1263"/>
      <c r="C25" s="19"/>
      <c r="D25" s="19"/>
      <c r="E25" s="19"/>
      <c r="F25" s="19"/>
      <c r="G25" s="19"/>
      <c r="H25" s="19"/>
      <c r="I25" s="19"/>
    </row>
    <row r="26" spans="1:9" ht="27" customHeight="1">
      <c r="A26" s="423" t="s">
        <v>77</v>
      </c>
      <c r="B26" s="19"/>
      <c r="C26" s="19"/>
      <c r="D26" s="19"/>
      <c r="E26" s="19"/>
      <c r="F26" s="19"/>
      <c r="G26" s="19"/>
      <c r="H26" s="19"/>
      <c r="I26" s="19"/>
    </row>
    <row r="27" spans="1:9" ht="27" customHeight="1">
      <c r="A27" s="1772" t="s">
        <v>1153</v>
      </c>
      <c r="B27" s="1773"/>
      <c r="C27" s="1773"/>
      <c r="D27" s="1773"/>
      <c r="E27" s="1773"/>
      <c r="F27" s="1773"/>
      <c r="G27" s="1774"/>
      <c r="H27" s="392" t="s">
        <v>975</v>
      </c>
      <c r="I27" s="392">
        <f>IF(LEN(SUBSTITUTE(A28,CHAR(10),""))&gt;400,"文字数オーバーです",LEN(SUBSTITUTE(A28,CHAR(10),"")))</f>
        <v>0</v>
      </c>
    </row>
    <row r="28" spans="1:9" ht="27" customHeight="1">
      <c r="A28" s="1873"/>
      <c r="B28" s="1873"/>
      <c r="C28" s="1873"/>
      <c r="D28" s="1873"/>
      <c r="E28" s="1873"/>
      <c r="F28" s="1873"/>
      <c r="G28" s="1873"/>
      <c r="H28" s="1873"/>
      <c r="I28" s="1873"/>
    </row>
    <row r="29" spans="1:9" ht="27" customHeight="1">
      <c r="A29" s="1873"/>
      <c r="B29" s="1873"/>
      <c r="C29" s="1873"/>
      <c r="D29" s="1873"/>
      <c r="E29" s="1873"/>
      <c r="F29" s="1873"/>
      <c r="G29" s="1873"/>
      <c r="H29" s="1873"/>
      <c r="I29" s="1873"/>
    </row>
    <row r="30" spans="1:9" ht="27" customHeight="1">
      <c r="A30" s="1873"/>
      <c r="B30" s="1873"/>
      <c r="C30" s="1873"/>
      <c r="D30" s="1873"/>
      <c r="E30" s="1873"/>
      <c r="F30" s="1873"/>
      <c r="G30" s="1873"/>
      <c r="H30" s="1873"/>
      <c r="I30" s="1873"/>
    </row>
    <row r="31" spans="1:9" ht="27" customHeight="1">
      <c r="A31" s="1873"/>
      <c r="B31" s="1873"/>
      <c r="C31" s="1873"/>
      <c r="D31" s="1873"/>
      <c r="E31" s="1873"/>
      <c r="F31" s="1873"/>
      <c r="G31" s="1873"/>
      <c r="H31" s="1873"/>
      <c r="I31" s="1873"/>
    </row>
    <row r="32" spans="1:9" ht="27" customHeight="1">
      <c r="A32" s="1873"/>
      <c r="B32" s="1873"/>
      <c r="C32" s="1873"/>
      <c r="D32" s="1873"/>
      <c r="E32" s="1873"/>
      <c r="F32" s="1873"/>
      <c r="G32" s="1873"/>
      <c r="H32" s="1873"/>
      <c r="I32" s="1873"/>
    </row>
    <row r="33" spans="1:11" ht="27" customHeight="1">
      <c r="A33" s="1873"/>
      <c r="B33" s="1873"/>
      <c r="C33" s="1873"/>
      <c r="D33" s="1873"/>
      <c r="E33" s="1873"/>
      <c r="F33" s="1873"/>
      <c r="G33" s="1873"/>
      <c r="H33" s="1873"/>
      <c r="I33" s="1873"/>
    </row>
    <row r="34" spans="1:11" ht="27" customHeight="1">
      <c r="A34" s="1772" t="s">
        <v>1154</v>
      </c>
      <c r="B34" s="1773"/>
      <c r="C34" s="1773"/>
      <c r="D34" s="1773"/>
      <c r="E34" s="1773"/>
      <c r="F34" s="1773"/>
      <c r="G34" s="1774"/>
      <c r="H34" s="392" t="s">
        <v>975</v>
      </c>
      <c r="I34" s="392">
        <f>IF(LEN(SUBSTITUTE(A35,CHAR(10),""))&gt;400,"文字数オーバーです",LEN(SUBSTITUTE(A35,CHAR(10),"")))</f>
        <v>0</v>
      </c>
    </row>
    <row r="35" spans="1:11" ht="27" customHeight="1">
      <c r="A35" s="1208"/>
      <c r="B35" s="1209"/>
      <c r="C35" s="1209"/>
      <c r="D35" s="1209"/>
      <c r="E35" s="1209"/>
      <c r="F35" s="1209"/>
      <c r="G35" s="1209"/>
      <c r="H35" s="1209"/>
      <c r="I35" s="1210"/>
    </row>
    <row r="36" spans="1:11" ht="27" customHeight="1">
      <c r="A36" s="1211"/>
      <c r="B36" s="1212"/>
      <c r="C36" s="1212"/>
      <c r="D36" s="1212"/>
      <c r="E36" s="1212"/>
      <c r="F36" s="1212"/>
      <c r="G36" s="1212"/>
      <c r="H36" s="1212"/>
      <c r="I36" s="1213"/>
    </row>
    <row r="37" spans="1:11" ht="27" customHeight="1">
      <c r="A37" s="1211"/>
      <c r="B37" s="1212"/>
      <c r="C37" s="1212"/>
      <c r="D37" s="1212"/>
      <c r="E37" s="1212"/>
      <c r="F37" s="1212"/>
      <c r="G37" s="1212"/>
      <c r="H37" s="1212"/>
      <c r="I37" s="1213"/>
    </row>
    <row r="38" spans="1:11" ht="27" customHeight="1">
      <c r="A38" s="1211"/>
      <c r="B38" s="1212"/>
      <c r="C38" s="1212"/>
      <c r="D38" s="1212"/>
      <c r="E38" s="1212"/>
      <c r="F38" s="1212"/>
      <c r="G38" s="1212"/>
      <c r="H38" s="1212"/>
      <c r="I38" s="1213"/>
    </row>
    <row r="39" spans="1:11" ht="27" customHeight="1">
      <c r="A39" s="1211"/>
      <c r="B39" s="1212"/>
      <c r="C39" s="1212"/>
      <c r="D39" s="1212"/>
      <c r="E39" s="1212"/>
      <c r="F39" s="1212"/>
      <c r="G39" s="1212"/>
      <c r="H39" s="1212"/>
      <c r="I39" s="1213"/>
    </row>
    <row r="40" spans="1:11" ht="27" customHeight="1">
      <c r="A40" s="1214"/>
      <c r="B40" s="1215"/>
      <c r="C40" s="1215"/>
      <c r="D40" s="1215"/>
      <c r="E40" s="1215"/>
      <c r="F40" s="1215"/>
      <c r="G40" s="1215"/>
      <c r="H40" s="1215"/>
      <c r="I40" s="1216"/>
    </row>
    <row r="41" spans="1:11" ht="27" customHeight="1">
      <c r="A41" s="19" t="s">
        <v>42</v>
      </c>
      <c r="B41" s="19"/>
      <c r="C41" s="19"/>
      <c r="D41" s="19"/>
      <c r="E41" s="19"/>
      <c r="F41" s="19"/>
      <c r="G41" s="19"/>
      <c r="H41" s="19"/>
      <c r="I41" s="19"/>
    </row>
    <row r="42" spans="1:11" ht="19.5" customHeight="1">
      <c r="A42" s="19" t="s">
        <v>444</v>
      </c>
      <c r="B42" s="19"/>
      <c r="C42" s="19"/>
      <c r="D42" s="19"/>
      <c r="E42" s="19"/>
      <c r="F42" s="19"/>
      <c r="G42" s="19"/>
      <c r="H42" s="19"/>
      <c r="I42" s="19"/>
    </row>
    <row r="43" spans="1:11" ht="20.100000000000001" customHeight="1" thickBot="1"/>
    <row r="44" spans="1:11" ht="20.100000000000001" customHeight="1">
      <c r="A44" s="1198" t="s">
        <v>640</v>
      </c>
      <c r="B44" s="1199"/>
      <c r="C44" s="1199"/>
      <c r="D44" s="1199"/>
      <c r="E44" s="1199"/>
      <c r="F44" s="1199"/>
      <c r="G44" s="1199"/>
      <c r="H44" s="1199"/>
      <c r="I44" s="1200"/>
      <c r="K44" s="48"/>
    </row>
    <row r="45" spans="1:11" ht="20.100000000000001" customHeight="1">
      <c r="A45" s="837" t="s">
        <v>638</v>
      </c>
      <c r="B45" s="835"/>
      <c r="C45" s="835"/>
      <c r="D45" s="835"/>
      <c r="E45" s="835"/>
      <c r="F45" s="835"/>
      <c r="G45" s="835"/>
      <c r="H45" s="835"/>
      <c r="I45" s="421" t="s">
        <v>639</v>
      </c>
      <c r="K45" s="48"/>
    </row>
    <row r="46" spans="1:11" ht="39.950000000000003" customHeight="1">
      <c r="A46" s="838" t="s">
        <v>920</v>
      </c>
      <c r="B46" s="839"/>
      <c r="C46" s="839"/>
      <c r="D46" s="839"/>
      <c r="E46" s="839"/>
      <c r="F46" s="839"/>
      <c r="G46" s="839"/>
      <c r="H46" s="839"/>
      <c r="I46" s="445"/>
      <c r="K46" s="48"/>
    </row>
    <row r="47" spans="1:11" ht="20.100000000000001" customHeight="1" thickBot="1">
      <c r="A47" s="830" t="s">
        <v>921</v>
      </c>
      <c r="B47" s="831"/>
      <c r="C47" s="831"/>
      <c r="D47" s="831"/>
      <c r="E47" s="831"/>
      <c r="F47" s="831"/>
      <c r="G47" s="831"/>
      <c r="H47" s="831"/>
      <c r="I47" s="411"/>
    </row>
    <row r="48" spans="1:11" ht="27" customHeight="1"/>
    <row r="49" ht="24" customHeight="1"/>
  </sheetData>
  <sheetProtection sheet="1" objects="1" scenarios="1" formatCells="0" formatColumns="0" formatRows="0"/>
  <mergeCells count="29">
    <mergeCell ref="A1:I1"/>
    <mergeCell ref="A21:B21"/>
    <mergeCell ref="C6:I6"/>
    <mergeCell ref="C13:I13"/>
    <mergeCell ref="C21:I21"/>
    <mergeCell ref="A3:G3"/>
    <mergeCell ref="H3:I3"/>
    <mergeCell ref="C7:I7"/>
    <mergeCell ref="C8:I9"/>
    <mergeCell ref="C10:I10"/>
    <mergeCell ref="C11:I12"/>
    <mergeCell ref="A6:B12"/>
    <mergeCell ref="C18:I18"/>
    <mergeCell ref="A13:B20"/>
    <mergeCell ref="C15:I15"/>
    <mergeCell ref="C14:I14"/>
    <mergeCell ref="C16:I17"/>
    <mergeCell ref="A28:I33"/>
    <mergeCell ref="A35:I40"/>
    <mergeCell ref="H22:I22"/>
    <mergeCell ref="A23:I23"/>
    <mergeCell ref="A25:B25"/>
    <mergeCell ref="A44:I44"/>
    <mergeCell ref="A45:H45"/>
    <mergeCell ref="A46:H46"/>
    <mergeCell ref="A47:H47"/>
    <mergeCell ref="C19:I20"/>
    <mergeCell ref="A27:G27"/>
    <mergeCell ref="A34:G34"/>
  </mergeCells>
  <phoneticPr fontId="1"/>
  <conditionalFormatting sqref="I46:I47">
    <cfRule type="cellIs" dxfId="5" priority="5" operator="notEqual">
      <formula>"確認済"</formula>
    </cfRule>
  </conditionalFormatting>
  <dataValidations count="1">
    <dataValidation type="list" allowBlank="1" showInputMessage="1" showErrorMessage="1" sqref="I46:I4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5" zoomScaleNormal="85" zoomScaleSheetLayoutView="85" workbookViewId="0">
      <selection activeCell="J1" sqref="J1"/>
    </sheetView>
  </sheetViews>
  <sheetFormatPr defaultRowHeight="13.5"/>
  <cols>
    <col min="1" max="16384" width="9" style="18"/>
  </cols>
  <sheetData>
    <row r="1" spans="1:9" ht="15.75">
      <c r="A1" s="768" t="s">
        <v>463</v>
      </c>
      <c r="B1" s="768"/>
      <c r="C1" s="768"/>
      <c r="D1" s="768"/>
      <c r="E1" s="768"/>
      <c r="F1" s="768"/>
      <c r="G1" s="768"/>
      <c r="H1" s="768"/>
      <c r="I1" s="768"/>
    </row>
    <row r="2" spans="1:9" ht="27" customHeight="1">
      <c r="A2" s="19"/>
      <c r="B2" s="19"/>
      <c r="C2" s="19"/>
      <c r="D2" s="19"/>
      <c r="E2" s="19"/>
      <c r="F2" s="19"/>
      <c r="G2" s="19"/>
      <c r="H2" s="19"/>
      <c r="I2" s="19"/>
    </row>
    <row r="3" spans="1:9" ht="27" customHeight="1">
      <c r="A3" s="1176" t="s">
        <v>125</v>
      </c>
      <c r="B3" s="1176"/>
      <c r="C3" s="1176"/>
      <c r="D3" s="1176"/>
      <c r="E3" s="1176"/>
      <c r="F3" s="1176"/>
      <c r="G3" s="1176"/>
      <c r="H3" s="1177" t="s">
        <v>124</v>
      </c>
      <c r="I3" s="1177"/>
    </row>
    <row r="4" spans="1:9" ht="27" customHeight="1">
      <c r="A4" s="19"/>
      <c r="B4" s="19"/>
      <c r="C4" s="19"/>
      <c r="D4" s="19"/>
      <c r="E4" s="19"/>
      <c r="F4" s="19"/>
      <c r="G4" s="19"/>
      <c r="H4" s="19"/>
      <c r="I4" s="19"/>
    </row>
    <row r="5" spans="1:9" ht="27" customHeight="1">
      <c r="A5" s="1223" t="s">
        <v>78</v>
      </c>
      <c r="B5" s="1227"/>
      <c r="C5" s="1227"/>
      <c r="D5" s="1227"/>
      <c r="E5" s="1227"/>
      <c r="F5" s="1227"/>
      <c r="G5" s="1224"/>
      <c r="H5" s="392" t="s">
        <v>975</v>
      </c>
      <c r="I5" s="392">
        <f>IF(LEN(SUBSTITUTE(A6,CHAR(10),""))&gt;400,"文字数オーバーです",LEN(SUBSTITUTE(A6,CHAR(10),"")))</f>
        <v>0</v>
      </c>
    </row>
    <row r="6" spans="1:9" ht="27" customHeight="1">
      <c r="A6" s="1884"/>
      <c r="B6" s="1885"/>
      <c r="C6" s="1885"/>
      <c r="D6" s="1885"/>
      <c r="E6" s="1885"/>
      <c r="F6" s="1885"/>
      <c r="G6" s="1885"/>
      <c r="H6" s="1885"/>
      <c r="I6" s="1886"/>
    </row>
    <row r="7" spans="1:9" ht="27" customHeight="1">
      <c r="A7" s="1887"/>
      <c r="B7" s="1888"/>
      <c r="C7" s="1888"/>
      <c r="D7" s="1888"/>
      <c r="E7" s="1888"/>
      <c r="F7" s="1888"/>
      <c r="G7" s="1888"/>
      <c r="H7" s="1888"/>
      <c r="I7" s="1889"/>
    </row>
    <row r="8" spans="1:9" ht="27" customHeight="1">
      <c r="A8" s="1887"/>
      <c r="B8" s="1888"/>
      <c r="C8" s="1888"/>
      <c r="D8" s="1888"/>
      <c r="E8" s="1888"/>
      <c r="F8" s="1888"/>
      <c r="G8" s="1888"/>
      <c r="H8" s="1888"/>
      <c r="I8" s="1889"/>
    </row>
    <row r="9" spans="1:9" ht="27" customHeight="1">
      <c r="A9" s="1887"/>
      <c r="B9" s="1888"/>
      <c r="C9" s="1888"/>
      <c r="D9" s="1888"/>
      <c r="E9" s="1888"/>
      <c r="F9" s="1888"/>
      <c r="G9" s="1888"/>
      <c r="H9" s="1888"/>
      <c r="I9" s="1889"/>
    </row>
    <row r="10" spans="1:9" ht="27" customHeight="1">
      <c r="A10" s="1887"/>
      <c r="B10" s="1888"/>
      <c r="C10" s="1888"/>
      <c r="D10" s="1888"/>
      <c r="E10" s="1888"/>
      <c r="F10" s="1888"/>
      <c r="G10" s="1888"/>
      <c r="H10" s="1888"/>
      <c r="I10" s="1889"/>
    </row>
    <row r="11" spans="1:9" ht="27" customHeight="1">
      <c r="A11" s="1890"/>
      <c r="B11" s="1891"/>
      <c r="C11" s="1891"/>
      <c r="D11" s="1891"/>
      <c r="E11" s="1891"/>
      <c r="F11" s="1891"/>
      <c r="G11" s="1891"/>
      <c r="H11" s="1891"/>
      <c r="I11" s="1892"/>
    </row>
    <row r="12" spans="1:9" ht="27" customHeight="1">
      <c r="A12" s="1223" t="s">
        <v>79</v>
      </c>
      <c r="B12" s="1227"/>
      <c r="C12" s="1227"/>
      <c r="D12" s="1227"/>
      <c r="E12" s="1227"/>
      <c r="F12" s="1227"/>
      <c r="G12" s="1227"/>
      <c r="H12" s="392" t="s">
        <v>975</v>
      </c>
      <c r="I12" s="392">
        <f>IF(LEN(SUBSTITUTE(A13,CHAR(10),""))&gt;400,"文字数オーバーです",LEN(SUBSTITUTE(A13,CHAR(10),"")))</f>
        <v>0</v>
      </c>
    </row>
    <row r="13" spans="1:9" ht="27" customHeight="1">
      <c r="A13" s="1884"/>
      <c r="B13" s="1885"/>
      <c r="C13" s="1885"/>
      <c r="D13" s="1885"/>
      <c r="E13" s="1885"/>
      <c r="F13" s="1885"/>
      <c r="G13" s="1885"/>
      <c r="H13" s="1885"/>
      <c r="I13" s="1886"/>
    </row>
    <row r="14" spans="1:9" ht="27" customHeight="1">
      <c r="A14" s="1887"/>
      <c r="B14" s="1888"/>
      <c r="C14" s="1888"/>
      <c r="D14" s="1888"/>
      <c r="E14" s="1888"/>
      <c r="F14" s="1888"/>
      <c r="G14" s="1888"/>
      <c r="H14" s="1888"/>
      <c r="I14" s="1889"/>
    </row>
    <row r="15" spans="1:9" ht="27" customHeight="1">
      <c r="A15" s="1887"/>
      <c r="B15" s="1888"/>
      <c r="C15" s="1888"/>
      <c r="D15" s="1888"/>
      <c r="E15" s="1888"/>
      <c r="F15" s="1888"/>
      <c r="G15" s="1888"/>
      <c r="H15" s="1888"/>
      <c r="I15" s="1889"/>
    </row>
    <row r="16" spans="1:9" ht="27" customHeight="1">
      <c r="A16" s="1887"/>
      <c r="B16" s="1888"/>
      <c r="C16" s="1888"/>
      <c r="D16" s="1888"/>
      <c r="E16" s="1888"/>
      <c r="F16" s="1888"/>
      <c r="G16" s="1888"/>
      <c r="H16" s="1888"/>
      <c r="I16" s="1889"/>
    </row>
    <row r="17" spans="1:9" ht="27" customHeight="1">
      <c r="A17" s="1887"/>
      <c r="B17" s="1888"/>
      <c r="C17" s="1888"/>
      <c r="D17" s="1888"/>
      <c r="E17" s="1888"/>
      <c r="F17" s="1888"/>
      <c r="G17" s="1888"/>
      <c r="H17" s="1888"/>
      <c r="I17" s="1889"/>
    </row>
    <row r="18" spans="1:9" ht="27" customHeight="1">
      <c r="A18" s="1890"/>
      <c r="B18" s="1891"/>
      <c r="C18" s="1891"/>
      <c r="D18" s="1891"/>
      <c r="E18" s="1891"/>
      <c r="F18" s="1891"/>
      <c r="G18" s="1891"/>
      <c r="H18" s="1891"/>
      <c r="I18" s="1892"/>
    </row>
    <row r="19" spans="1:9" ht="27" customHeight="1">
      <c r="A19" s="1223" t="s">
        <v>445</v>
      </c>
      <c r="B19" s="1227"/>
      <c r="C19" s="1227"/>
      <c r="D19" s="1227"/>
      <c r="E19" s="1227"/>
      <c r="F19" s="1227"/>
      <c r="G19" s="1227"/>
      <c r="H19" s="392" t="s">
        <v>975</v>
      </c>
      <c r="I19" s="392">
        <f>IF(LEN(SUBSTITUTE(A20,CHAR(10),""))&gt;400,"文字数オーバーです",LEN(SUBSTITUTE(A20,CHAR(10),"")))</f>
        <v>0</v>
      </c>
    </row>
    <row r="20" spans="1:9" ht="27" customHeight="1">
      <c r="A20" s="1884"/>
      <c r="B20" s="1885"/>
      <c r="C20" s="1885"/>
      <c r="D20" s="1885"/>
      <c r="E20" s="1885"/>
      <c r="F20" s="1885"/>
      <c r="G20" s="1885"/>
      <c r="H20" s="1885"/>
      <c r="I20" s="1886"/>
    </row>
    <row r="21" spans="1:9" ht="27" customHeight="1">
      <c r="A21" s="1887"/>
      <c r="B21" s="1888"/>
      <c r="C21" s="1888"/>
      <c r="D21" s="1888"/>
      <c r="E21" s="1888"/>
      <c r="F21" s="1888"/>
      <c r="G21" s="1888"/>
      <c r="H21" s="1888"/>
      <c r="I21" s="1889"/>
    </row>
    <row r="22" spans="1:9" ht="27" customHeight="1">
      <c r="A22" s="1887"/>
      <c r="B22" s="1888"/>
      <c r="C22" s="1888"/>
      <c r="D22" s="1888"/>
      <c r="E22" s="1888"/>
      <c r="F22" s="1888"/>
      <c r="G22" s="1888"/>
      <c r="H22" s="1888"/>
      <c r="I22" s="1889"/>
    </row>
    <row r="23" spans="1:9" ht="27" customHeight="1">
      <c r="A23" s="1887"/>
      <c r="B23" s="1888"/>
      <c r="C23" s="1888"/>
      <c r="D23" s="1888"/>
      <c r="E23" s="1888"/>
      <c r="F23" s="1888"/>
      <c r="G23" s="1888"/>
      <c r="H23" s="1888"/>
      <c r="I23" s="1889"/>
    </row>
    <row r="24" spans="1:9" ht="27" customHeight="1">
      <c r="A24" s="1887"/>
      <c r="B24" s="1888"/>
      <c r="C24" s="1888"/>
      <c r="D24" s="1888"/>
      <c r="E24" s="1888"/>
      <c r="F24" s="1888"/>
      <c r="G24" s="1888"/>
      <c r="H24" s="1888"/>
      <c r="I24" s="1889"/>
    </row>
    <row r="25" spans="1:9" ht="27" customHeight="1">
      <c r="A25" s="1890"/>
      <c r="B25" s="1891"/>
      <c r="C25" s="1891"/>
      <c r="D25" s="1891"/>
      <c r="E25" s="1891"/>
      <c r="F25" s="1891"/>
      <c r="G25" s="1891"/>
      <c r="H25" s="1891"/>
      <c r="I25" s="1892"/>
    </row>
    <row r="26" spans="1:9" ht="27" customHeight="1">
      <c r="A26" s="19"/>
      <c r="B26" s="19"/>
      <c r="C26" s="19"/>
      <c r="D26" s="19"/>
      <c r="E26" s="19"/>
      <c r="F26" s="19"/>
      <c r="G26" s="565"/>
      <c r="H26" s="1872" t="s">
        <v>195</v>
      </c>
      <c r="I26" s="1872"/>
    </row>
    <row r="27" spans="1:9" ht="15.75">
      <c r="A27" s="768" t="s">
        <v>463</v>
      </c>
      <c r="B27" s="768"/>
      <c r="C27" s="768"/>
      <c r="D27" s="768"/>
      <c r="E27" s="768"/>
      <c r="F27" s="768"/>
      <c r="G27" s="768"/>
      <c r="H27" s="768"/>
      <c r="I27" s="768"/>
    </row>
    <row r="28" spans="1:9" ht="15.75">
      <c r="A28" s="425"/>
      <c r="B28" s="425"/>
      <c r="C28" s="425"/>
      <c r="D28" s="425"/>
      <c r="E28" s="425"/>
      <c r="F28" s="425"/>
      <c r="G28" s="425"/>
      <c r="H28" s="425"/>
      <c r="I28" s="425"/>
    </row>
    <row r="29" spans="1:9" ht="27" customHeight="1">
      <c r="A29" s="1286" t="s">
        <v>335</v>
      </c>
      <c r="B29" s="1286"/>
      <c r="C29" s="19"/>
      <c r="D29" s="19"/>
      <c r="E29" s="19"/>
      <c r="F29" s="19"/>
      <c r="G29" s="19"/>
      <c r="H29" s="19"/>
      <c r="I29" s="19"/>
    </row>
    <row r="30" spans="1:9" ht="27" customHeight="1">
      <c r="A30" s="1301" t="s">
        <v>629</v>
      </c>
      <c r="B30" s="1302"/>
      <c r="C30" s="1302"/>
      <c r="D30" s="1302"/>
      <c r="E30" s="1302"/>
      <c r="F30" s="1302"/>
      <c r="G30" s="1303"/>
      <c r="H30" s="392" t="s">
        <v>975</v>
      </c>
      <c r="I30" s="392">
        <f>IF(LEN(SUBSTITUTE(A31,CHAR(10),""))&gt;400,"文字数オーバーです",LEN(SUBSTITUTE(A31,CHAR(10),"")))</f>
        <v>0</v>
      </c>
    </row>
    <row r="31" spans="1:9" ht="27" customHeight="1">
      <c r="A31" s="1884"/>
      <c r="B31" s="1885"/>
      <c r="C31" s="1885"/>
      <c r="D31" s="1885"/>
      <c r="E31" s="1885"/>
      <c r="F31" s="1885"/>
      <c r="G31" s="1885"/>
      <c r="H31" s="1885"/>
      <c r="I31" s="1886"/>
    </row>
    <row r="32" spans="1:9" ht="27" customHeight="1">
      <c r="A32" s="1887"/>
      <c r="B32" s="1888"/>
      <c r="C32" s="1888"/>
      <c r="D32" s="1888"/>
      <c r="E32" s="1888"/>
      <c r="F32" s="1888"/>
      <c r="G32" s="1888"/>
      <c r="H32" s="1888"/>
      <c r="I32" s="1889"/>
    </row>
    <row r="33" spans="1:10" ht="27" customHeight="1">
      <c r="A33" s="1887"/>
      <c r="B33" s="1888"/>
      <c r="C33" s="1888"/>
      <c r="D33" s="1888"/>
      <c r="E33" s="1888"/>
      <c r="F33" s="1888"/>
      <c r="G33" s="1888"/>
      <c r="H33" s="1888"/>
      <c r="I33" s="1889"/>
    </row>
    <row r="34" spans="1:10" ht="27" customHeight="1">
      <c r="A34" s="1887"/>
      <c r="B34" s="1888"/>
      <c r="C34" s="1888"/>
      <c r="D34" s="1888"/>
      <c r="E34" s="1888"/>
      <c r="F34" s="1888"/>
      <c r="G34" s="1888"/>
      <c r="H34" s="1888"/>
      <c r="I34" s="1889"/>
    </row>
    <row r="35" spans="1:10" ht="27" customHeight="1">
      <c r="A35" s="1887"/>
      <c r="B35" s="1888"/>
      <c r="C35" s="1888"/>
      <c r="D35" s="1888"/>
      <c r="E35" s="1888"/>
      <c r="F35" s="1888"/>
      <c r="G35" s="1888"/>
      <c r="H35" s="1888"/>
      <c r="I35" s="1889"/>
    </row>
    <row r="36" spans="1:10" ht="27" customHeight="1">
      <c r="A36" s="1890"/>
      <c r="B36" s="1891"/>
      <c r="C36" s="1891"/>
      <c r="D36" s="1891"/>
      <c r="E36" s="1891"/>
      <c r="F36" s="1891"/>
      <c r="G36" s="1891"/>
      <c r="H36" s="1891"/>
      <c r="I36" s="1892"/>
    </row>
    <row r="37" spans="1:10" ht="27" customHeight="1" thickBot="1"/>
    <row r="38" spans="1:10" ht="27" customHeight="1">
      <c r="A38" s="1269" t="s">
        <v>640</v>
      </c>
      <c r="B38" s="1270"/>
      <c r="C38" s="1270"/>
      <c r="D38" s="1270"/>
      <c r="E38" s="1270"/>
      <c r="F38" s="1270"/>
      <c r="G38" s="1270"/>
      <c r="H38" s="1270"/>
      <c r="I38" s="1271"/>
    </row>
    <row r="39" spans="1:10" ht="27" customHeight="1">
      <c r="A39" s="837" t="s">
        <v>638</v>
      </c>
      <c r="B39" s="835"/>
      <c r="C39" s="835"/>
      <c r="D39" s="835"/>
      <c r="E39" s="835"/>
      <c r="F39" s="835"/>
      <c r="G39" s="835"/>
      <c r="H39" s="835"/>
      <c r="I39" s="421" t="s">
        <v>639</v>
      </c>
    </row>
    <row r="40" spans="1:10" ht="27" customHeight="1">
      <c r="A40" s="1367" t="s">
        <v>749</v>
      </c>
      <c r="B40" s="1368"/>
      <c r="C40" s="1368"/>
      <c r="D40" s="1368"/>
      <c r="E40" s="1368"/>
      <c r="F40" s="1368"/>
      <c r="G40" s="1368"/>
      <c r="H40" s="1369"/>
      <c r="I40" s="445"/>
    </row>
    <row r="41" spans="1:10" ht="60" customHeight="1">
      <c r="A41" s="1367" t="s">
        <v>806</v>
      </c>
      <c r="B41" s="1368"/>
      <c r="C41" s="1368"/>
      <c r="D41" s="1368"/>
      <c r="E41" s="1368"/>
      <c r="F41" s="1368"/>
      <c r="G41" s="1368"/>
      <c r="H41" s="1369"/>
      <c r="I41" s="445"/>
    </row>
    <row r="42" spans="1:10" ht="27" customHeight="1" thickBot="1">
      <c r="A42" s="1172" t="s">
        <v>750</v>
      </c>
      <c r="B42" s="1173"/>
      <c r="C42" s="1173"/>
      <c r="D42" s="1173"/>
      <c r="E42" s="1173"/>
      <c r="F42" s="1173"/>
      <c r="G42" s="1173"/>
      <c r="H42" s="1174"/>
      <c r="I42" s="411"/>
    </row>
    <row r="43" spans="1:10">
      <c r="A43" s="48"/>
      <c r="B43" s="48"/>
      <c r="C43" s="48"/>
      <c r="D43" s="48"/>
      <c r="E43" s="48"/>
      <c r="F43" s="48"/>
      <c r="G43" s="48"/>
      <c r="H43" s="48"/>
      <c r="I43" s="48"/>
      <c r="J43" s="48"/>
    </row>
    <row r="44" spans="1:10">
      <c r="A44" s="48"/>
      <c r="B44" s="48"/>
      <c r="C44" s="48"/>
      <c r="D44" s="48"/>
      <c r="E44" s="48"/>
      <c r="F44" s="48"/>
      <c r="G44" s="48"/>
      <c r="H44" s="48"/>
      <c r="I44" s="48"/>
      <c r="J44" s="48"/>
    </row>
    <row r="45" spans="1:10">
      <c r="A45" s="48"/>
      <c r="B45" s="48"/>
      <c r="C45" s="48"/>
      <c r="D45" s="48"/>
      <c r="E45" s="48"/>
      <c r="F45" s="48"/>
      <c r="G45" s="48"/>
      <c r="H45" s="48"/>
      <c r="I45" s="48"/>
      <c r="J45" s="48"/>
    </row>
    <row r="46" spans="1:10">
      <c r="A46" s="48"/>
      <c r="B46" s="48"/>
      <c r="C46" s="48"/>
      <c r="D46" s="48"/>
      <c r="E46" s="48"/>
      <c r="F46" s="48"/>
      <c r="G46" s="48"/>
      <c r="H46" s="48"/>
      <c r="I46" s="48"/>
      <c r="J46" s="48"/>
    </row>
  </sheetData>
  <sheetProtection sheet="1" objects="1" scenarios="1" formatCells="0" formatColumns="0" formatRows="0"/>
  <mergeCells count="19">
    <mergeCell ref="A41:H41"/>
    <mergeCell ref="A42:H42"/>
    <mergeCell ref="A40:H40"/>
    <mergeCell ref="A38:I38"/>
    <mergeCell ref="A39:H39"/>
    <mergeCell ref="A1:I1"/>
    <mergeCell ref="A3:G3"/>
    <mergeCell ref="H3:I3"/>
    <mergeCell ref="A27:I27"/>
    <mergeCell ref="A5:G5"/>
    <mergeCell ref="A6:I11"/>
    <mergeCell ref="A13:I18"/>
    <mergeCell ref="A12:G12"/>
    <mergeCell ref="A31:I36"/>
    <mergeCell ref="A30:G30"/>
    <mergeCell ref="A19:G19"/>
    <mergeCell ref="A20:I25"/>
    <mergeCell ref="A29:B29"/>
    <mergeCell ref="H26:I26"/>
  </mergeCells>
  <phoneticPr fontId="1"/>
  <conditionalFormatting sqref="I40:I42">
    <cfRule type="cellIs" dxfId="4" priority="6" operator="notEqual">
      <formula>"確認済"</formula>
    </cfRule>
  </conditionalFormatting>
  <dataValidations count="1">
    <dataValidation type="list" allowBlank="1" showInputMessage="1" showErrorMessage="1" sqref="I40:I42">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33"/>
  <sheetViews>
    <sheetView zoomScale="85" zoomScaleNormal="85" workbookViewId="0">
      <selection activeCell="M1" sqref="M1"/>
    </sheetView>
  </sheetViews>
  <sheetFormatPr defaultRowHeight="13.5"/>
  <cols>
    <col min="1" max="1" width="5.125" style="18" customWidth="1"/>
    <col min="2" max="2" width="5.625" style="18" customWidth="1"/>
    <col min="3" max="3" width="5.375" style="18" customWidth="1"/>
    <col min="4" max="4" width="5.625" style="18" customWidth="1"/>
    <col min="5" max="12" width="8.25" style="18" customWidth="1"/>
    <col min="13" max="16384" width="9" style="18"/>
  </cols>
  <sheetData>
    <row r="2" spans="1:12" ht="22.5" customHeight="1">
      <c r="A2" s="680" t="s">
        <v>899</v>
      </c>
      <c r="B2" s="680"/>
      <c r="C2" s="680"/>
      <c r="D2" s="680"/>
      <c r="E2" s="680"/>
      <c r="F2" s="680"/>
      <c r="G2" s="680"/>
      <c r="H2" s="680"/>
      <c r="I2" s="680"/>
      <c r="J2" s="680"/>
      <c r="K2" s="680"/>
      <c r="L2" s="680"/>
    </row>
    <row r="3" spans="1:12" ht="22.5" customHeight="1">
      <c r="A3" s="680"/>
      <c r="B3" s="680"/>
      <c r="C3" s="680"/>
      <c r="D3" s="680"/>
      <c r="E3" s="680"/>
      <c r="F3" s="680"/>
      <c r="G3" s="680"/>
      <c r="H3" s="680"/>
      <c r="I3" s="680"/>
      <c r="J3" s="680"/>
      <c r="K3" s="680"/>
      <c r="L3" s="680"/>
    </row>
    <row r="4" spans="1:12" ht="22.5" customHeight="1">
      <c r="A4" s="680"/>
      <c r="B4" s="680"/>
      <c r="C4" s="680"/>
      <c r="D4" s="680"/>
      <c r="E4" s="680"/>
      <c r="F4" s="680"/>
      <c r="G4" s="680"/>
      <c r="H4" s="680"/>
      <c r="I4" s="680"/>
      <c r="J4" s="680"/>
      <c r="K4" s="680"/>
      <c r="L4" s="680"/>
    </row>
    <row r="6" spans="1:12" ht="19.5" customHeight="1">
      <c r="A6" s="44"/>
      <c r="B6" s="44"/>
      <c r="C6" s="44"/>
      <c r="D6" s="44"/>
      <c r="E6" s="44"/>
      <c r="F6" s="45"/>
      <c r="G6" s="420"/>
      <c r="H6" s="683" t="s">
        <v>1003</v>
      </c>
      <c r="I6" s="683"/>
      <c r="J6" s="683"/>
      <c r="K6" s="683"/>
      <c r="L6" s="683"/>
    </row>
    <row r="7" spans="1:12">
      <c r="A7" s="44"/>
      <c r="B7" s="44"/>
      <c r="C7" s="44"/>
      <c r="D7" s="44"/>
      <c r="E7" s="44"/>
      <c r="F7" s="44"/>
      <c r="G7" s="44"/>
      <c r="H7" s="44"/>
      <c r="I7" s="44"/>
      <c r="J7" s="44"/>
      <c r="K7" s="44"/>
      <c r="L7" s="44"/>
    </row>
    <row r="8" spans="1:12" ht="33.75" customHeight="1">
      <c r="A8" s="44"/>
      <c r="B8" s="44"/>
      <c r="C8" s="44"/>
      <c r="D8" s="44"/>
      <c r="E8" s="46"/>
      <c r="F8" s="46"/>
      <c r="G8" s="118" t="s">
        <v>417</v>
      </c>
      <c r="H8" s="645"/>
      <c r="I8" s="690"/>
      <c r="J8" s="690"/>
      <c r="K8" s="690"/>
      <c r="L8" s="690"/>
    </row>
    <row r="9" spans="1:12" ht="33.75" customHeight="1">
      <c r="A9" s="44"/>
      <c r="B9" s="44"/>
      <c r="C9" s="44"/>
      <c r="D9" s="44"/>
      <c r="E9" s="46"/>
      <c r="F9" s="46"/>
      <c r="G9" s="119" t="s">
        <v>419</v>
      </c>
      <c r="H9" s="646"/>
      <c r="I9" s="691"/>
      <c r="J9" s="691"/>
      <c r="K9" s="691"/>
      <c r="L9" s="691"/>
    </row>
    <row r="10" spans="1:12" ht="33.75" customHeight="1">
      <c r="A10" s="44"/>
      <c r="B10" s="44"/>
      <c r="C10" s="44"/>
      <c r="D10" s="44"/>
      <c r="E10" s="46"/>
      <c r="F10" s="46"/>
      <c r="G10" s="119" t="s">
        <v>166</v>
      </c>
      <c r="H10" s="646"/>
      <c r="I10" s="691"/>
      <c r="J10" s="691"/>
      <c r="K10" s="691"/>
      <c r="L10" s="691"/>
    </row>
    <row r="11" spans="1:12" ht="18.75" customHeight="1">
      <c r="A11" s="44"/>
      <c r="B11" s="44"/>
      <c r="C11" s="44"/>
      <c r="D11" s="44"/>
      <c r="E11" s="44"/>
      <c r="F11" s="44"/>
      <c r="G11" s="44"/>
      <c r="H11" s="44"/>
      <c r="I11" s="44"/>
      <c r="J11" s="44"/>
      <c r="K11" s="44"/>
      <c r="L11" s="44"/>
    </row>
    <row r="12" spans="1:12" ht="27" customHeight="1">
      <c r="A12" s="44" t="s">
        <v>165</v>
      </c>
      <c r="B12" s="44"/>
      <c r="C12" s="44"/>
      <c r="D12" s="44"/>
      <c r="E12" s="44"/>
      <c r="F12" s="756" t="s">
        <v>190</v>
      </c>
      <c r="G12" s="756"/>
      <c r="H12" s="756"/>
      <c r="I12" s="756"/>
      <c r="J12" s="756"/>
      <c r="K12" s="756"/>
      <c r="L12" s="756"/>
    </row>
    <row r="13" spans="1:12" ht="33.75" customHeight="1">
      <c r="A13" s="684"/>
      <c r="B13" s="684"/>
      <c r="C13" s="684"/>
      <c r="D13" s="684"/>
      <c r="E13" s="47" t="s">
        <v>176</v>
      </c>
      <c r="F13" s="47" t="s">
        <v>177</v>
      </c>
      <c r="G13" s="47" t="s">
        <v>178</v>
      </c>
      <c r="H13" s="47" t="s">
        <v>179</v>
      </c>
      <c r="I13" s="47" t="s">
        <v>180</v>
      </c>
      <c r="J13" s="47" t="s">
        <v>181</v>
      </c>
      <c r="K13" s="47" t="s">
        <v>182</v>
      </c>
      <c r="L13" s="47" t="s">
        <v>183</v>
      </c>
    </row>
    <row r="14" spans="1:12" ht="33.75" customHeight="1">
      <c r="A14" s="757" t="s">
        <v>925</v>
      </c>
      <c r="B14" s="757"/>
      <c r="C14" s="757"/>
      <c r="D14" s="757"/>
      <c r="E14" s="556"/>
      <c r="F14" s="556"/>
      <c r="G14" s="556"/>
      <c r="H14" s="418" t="s">
        <v>167</v>
      </c>
      <c r="I14" s="556"/>
      <c r="J14" s="556"/>
      <c r="K14" s="556"/>
      <c r="L14" s="556"/>
    </row>
    <row r="15" spans="1:12" ht="33.75" customHeight="1">
      <c r="A15" s="757" t="s">
        <v>926</v>
      </c>
      <c r="B15" s="757"/>
      <c r="C15" s="757"/>
      <c r="D15" s="757"/>
      <c r="E15" s="556"/>
      <c r="F15" s="556"/>
      <c r="G15" s="556"/>
      <c r="H15" s="418" t="s">
        <v>167</v>
      </c>
      <c r="I15" s="556"/>
      <c r="J15" s="556"/>
      <c r="K15" s="556"/>
      <c r="L15" s="556"/>
    </row>
    <row r="16" spans="1:12" ht="33.75" customHeight="1">
      <c r="A16" s="757" t="s">
        <v>927</v>
      </c>
      <c r="B16" s="757"/>
      <c r="C16" s="757"/>
      <c r="D16" s="757"/>
      <c r="E16" s="556"/>
      <c r="F16" s="556"/>
      <c r="G16" s="556"/>
      <c r="H16" s="418" t="s">
        <v>167</v>
      </c>
      <c r="I16" s="556"/>
      <c r="J16" s="556"/>
      <c r="K16" s="556"/>
      <c r="L16" s="556"/>
    </row>
    <row r="17" spans="1:22" ht="33.75" customHeight="1">
      <c r="A17" s="761" t="s">
        <v>625</v>
      </c>
      <c r="B17" s="762"/>
      <c r="C17" s="762"/>
      <c r="D17" s="763"/>
      <c r="E17" s="764"/>
      <c r="F17" s="765"/>
      <c r="G17" s="765"/>
      <c r="H17" s="765"/>
      <c r="I17" s="765"/>
      <c r="J17" s="765"/>
      <c r="K17" s="765"/>
      <c r="L17" s="766"/>
    </row>
    <row r="18" spans="1:22" ht="18.75" customHeight="1">
      <c r="A18" s="723" t="s">
        <v>1261</v>
      </c>
      <c r="B18" s="723"/>
      <c r="C18" s="723"/>
      <c r="D18" s="723"/>
      <c r="E18" s="723"/>
      <c r="F18" s="723"/>
      <c r="G18" s="723"/>
      <c r="H18" s="723"/>
      <c r="I18" s="723"/>
      <c r="J18" s="723"/>
      <c r="K18" s="723"/>
      <c r="L18" s="723"/>
    </row>
    <row r="19" spans="1:22" ht="18.75" customHeight="1">
      <c r="A19" s="767" t="s">
        <v>1262</v>
      </c>
      <c r="B19" s="767"/>
      <c r="C19" s="767"/>
      <c r="D19" s="767"/>
      <c r="E19" s="767"/>
      <c r="F19" s="767"/>
      <c r="G19" s="767"/>
      <c r="H19" s="767"/>
      <c r="I19" s="767"/>
      <c r="J19" s="767"/>
      <c r="K19" s="767"/>
      <c r="L19" s="767"/>
    </row>
    <row r="20" spans="1:22" ht="27" customHeight="1">
      <c r="A20" s="44"/>
      <c r="B20" s="44"/>
      <c r="C20" s="44"/>
      <c r="D20" s="44"/>
      <c r="E20" s="44"/>
      <c r="F20" s="44"/>
      <c r="G20" s="44"/>
      <c r="H20" s="44"/>
      <c r="I20" s="44"/>
      <c r="J20" s="44"/>
      <c r="K20" s="44"/>
      <c r="L20" s="44"/>
    </row>
    <row r="21" spans="1:22" ht="27" customHeight="1">
      <c r="A21" s="704" t="s">
        <v>168</v>
      </c>
      <c r="B21" s="704"/>
      <c r="C21" s="704"/>
      <c r="D21" s="704"/>
      <c r="E21" s="704"/>
      <c r="F21" s="704"/>
      <c r="G21" s="704"/>
      <c r="H21" s="704"/>
      <c r="I21" s="704"/>
      <c r="J21" s="704"/>
      <c r="K21" s="704"/>
      <c r="L21" s="704"/>
    </row>
    <row r="22" spans="1:22" ht="18.75" customHeight="1">
      <c r="A22" s="677"/>
      <c r="B22" s="679"/>
      <c r="C22" s="679"/>
      <c r="D22" s="678"/>
      <c r="E22" s="677" t="s">
        <v>423</v>
      </c>
      <c r="F22" s="679"/>
      <c r="G22" s="679"/>
      <c r="H22" s="679"/>
      <c r="I22" s="678"/>
      <c r="J22" s="677"/>
      <c r="K22" s="679"/>
      <c r="L22" s="678"/>
    </row>
    <row r="23" spans="1:22" ht="18.75" customHeight="1">
      <c r="A23" s="695" t="s">
        <v>184</v>
      </c>
      <c r="B23" s="696"/>
      <c r="C23" s="696"/>
      <c r="D23" s="697"/>
      <c r="E23" s="695" t="s">
        <v>185</v>
      </c>
      <c r="F23" s="696"/>
      <c r="G23" s="696"/>
      <c r="H23" s="696"/>
      <c r="I23" s="697"/>
      <c r="J23" s="695" t="s">
        <v>175</v>
      </c>
      <c r="K23" s="696"/>
      <c r="L23" s="697"/>
    </row>
    <row r="24" spans="1:22" ht="33.75" customHeight="1">
      <c r="A24" s="758"/>
      <c r="B24" s="759"/>
      <c r="C24" s="759"/>
      <c r="D24" s="760"/>
      <c r="E24" s="705" ph="1"/>
      <c r="F24" s="706" ph="1"/>
      <c r="G24" s="706" ph="1"/>
      <c r="H24" s="706" ph="1"/>
      <c r="I24" s="706" ph="1"/>
      <c r="J24" s="758"/>
      <c r="K24" s="759"/>
      <c r="L24" s="760"/>
      <c r="R24" s="18" ph="1"/>
      <c r="S24" s="18" ph="1"/>
      <c r="T24" s="18" ph="1"/>
      <c r="U24" s="18" ph="1"/>
      <c r="V24" s="18" ph="1"/>
    </row>
    <row r="25" spans="1:22" ht="33.75" customHeight="1">
      <c r="A25" s="758"/>
      <c r="B25" s="759"/>
      <c r="C25" s="759"/>
      <c r="D25" s="760"/>
      <c r="E25" s="705" ph="1"/>
      <c r="F25" s="706" ph="1"/>
      <c r="G25" s="706" ph="1"/>
      <c r="H25" s="706" ph="1"/>
      <c r="I25" s="706" ph="1"/>
      <c r="J25" s="758"/>
      <c r="K25" s="759"/>
      <c r="L25" s="760"/>
      <c r="R25" s="18" ph="1"/>
      <c r="S25" s="18" ph="1"/>
      <c r="T25" s="18" ph="1"/>
      <c r="U25" s="18" ph="1"/>
      <c r="V25" s="18" ph="1"/>
    </row>
    <row r="26" spans="1:22" ht="18.75" customHeight="1">
      <c r="A26" s="723" t="s">
        <v>169</v>
      </c>
      <c r="B26" s="723"/>
      <c r="C26" s="723"/>
      <c r="D26" s="723"/>
      <c r="E26" s="723"/>
      <c r="F26" s="723"/>
      <c r="G26" s="723"/>
      <c r="H26" s="723"/>
      <c r="I26" s="723"/>
      <c r="J26" s="723"/>
      <c r="K26" s="723"/>
      <c r="L26" s="723"/>
    </row>
    <row r="27" spans="1:22" ht="27" customHeight="1">
      <c r="A27" s="44"/>
      <c r="B27" s="44"/>
      <c r="C27" s="44"/>
      <c r="D27" s="44"/>
      <c r="E27" s="44"/>
      <c r="F27" s="44"/>
      <c r="G27" s="44"/>
      <c r="H27" s="44"/>
      <c r="I27" s="44"/>
      <c r="J27" s="44"/>
      <c r="K27" s="44"/>
      <c r="L27" s="44"/>
    </row>
    <row r="28" spans="1:22" ht="27" customHeight="1">
      <c r="A28" s="704" t="s">
        <v>170</v>
      </c>
      <c r="B28" s="704"/>
      <c r="C28" s="704"/>
      <c r="D28" s="704"/>
      <c r="E28" s="704"/>
      <c r="F28" s="704"/>
      <c r="G28" s="704"/>
      <c r="H28" s="704"/>
      <c r="I28" s="704"/>
      <c r="J28" s="704"/>
      <c r="K28" s="704"/>
      <c r="L28" s="704"/>
    </row>
    <row r="29" spans="1:22" ht="18.75" customHeight="1">
      <c r="A29" s="750" t="s">
        <v>171</v>
      </c>
      <c r="B29" s="751"/>
      <c r="C29" s="751"/>
      <c r="D29" s="752"/>
      <c r="E29" s="753"/>
      <c r="F29" s="754"/>
      <c r="G29" s="754"/>
      <c r="H29" s="754"/>
      <c r="I29" s="754"/>
      <c r="J29" s="754"/>
      <c r="K29" s="754"/>
      <c r="L29" s="755"/>
    </row>
    <row r="30" spans="1:22" ht="18.75" customHeight="1">
      <c r="A30" s="750" t="s">
        <v>172</v>
      </c>
      <c r="B30" s="751"/>
      <c r="C30" s="751"/>
      <c r="D30" s="752"/>
      <c r="E30" s="753"/>
      <c r="F30" s="754"/>
      <c r="G30" s="754"/>
      <c r="H30" s="754"/>
      <c r="I30" s="754"/>
      <c r="J30" s="754"/>
      <c r="K30" s="754"/>
      <c r="L30" s="755"/>
    </row>
    <row r="31" spans="1:22" ht="18.75" customHeight="1">
      <c r="A31" s="750" t="s">
        <v>173</v>
      </c>
      <c r="B31" s="751"/>
      <c r="C31" s="751"/>
      <c r="D31" s="752"/>
      <c r="E31" s="753"/>
      <c r="F31" s="754"/>
      <c r="G31" s="754"/>
      <c r="H31" s="754"/>
      <c r="I31" s="754"/>
      <c r="J31" s="754"/>
      <c r="K31" s="754"/>
      <c r="L31" s="755"/>
    </row>
    <row r="32" spans="1:22" ht="18.75" customHeight="1">
      <c r="A32" s="750" t="s">
        <v>174</v>
      </c>
      <c r="B32" s="751"/>
      <c r="C32" s="751"/>
      <c r="D32" s="752"/>
      <c r="E32" s="753"/>
      <c r="F32" s="754"/>
      <c r="G32" s="754"/>
      <c r="H32" s="754"/>
      <c r="I32" s="754"/>
      <c r="J32" s="754"/>
      <c r="K32" s="754"/>
      <c r="L32" s="755"/>
    </row>
    <row r="41" spans="1:12">
      <c r="A41" s="749" t="s">
        <v>1260</v>
      </c>
      <c r="B41" s="749"/>
      <c r="C41" s="749"/>
      <c r="D41" s="749"/>
      <c r="E41" s="749"/>
      <c r="F41" s="749"/>
      <c r="G41" s="749"/>
      <c r="H41" s="749"/>
      <c r="I41" s="749"/>
      <c r="J41" s="749"/>
      <c r="K41" s="749"/>
      <c r="L41" s="749"/>
    </row>
    <row r="42" spans="1:12">
      <c r="A42" s="48"/>
      <c r="B42" s="48"/>
      <c r="C42" s="48"/>
      <c r="D42" s="48"/>
      <c r="E42" s="48"/>
      <c r="F42" s="48"/>
      <c r="G42" s="48"/>
      <c r="H42" s="48"/>
      <c r="I42" s="48"/>
      <c r="J42" s="48"/>
      <c r="K42" s="48"/>
      <c r="L42" s="48"/>
    </row>
    <row r="43" spans="1:12">
      <c r="A43" s="48"/>
      <c r="B43" s="48"/>
      <c r="C43" s="48"/>
      <c r="D43" s="48"/>
      <c r="E43" s="48"/>
      <c r="F43" s="48"/>
      <c r="G43" s="48"/>
      <c r="H43" s="48"/>
      <c r="I43" s="48"/>
      <c r="J43" s="48"/>
      <c r="K43" s="48"/>
      <c r="L43" s="48"/>
    </row>
    <row r="44" spans="1:12">
      <c r="A44" s="48"/>
      <c r="B44" s="48"/>
      <c r="C44" s="48"/>
      <c r="D44" s="48"/>
      <c r="E44" s="48"/>
      <c r="F44" s="48"/>
      <c r="G44" s="48"/>
      <c r="H44" s="48"/>
      <c r="I44" s="48"/>
      <c r="J44" s="48"/>
      <c r="K44" s="48"/>
      <c r="L44" s="48"/>
    </row>
    <row r="45" spans="1:12">
      <c r="A45" s="48"/>
      <c r="B45" s="48"/>
      <c r="C45" s="48"/>
      <c r="D45" s="48"/>
      <c r="E45" s="48"/>
      <c r="F45" s="48"/>
      <c r="G45" s="48"/>
      <c r="H45" s="48"/>
      <c r="I45" s="48"/>
      <c r="J45" s="48"/>
      <c r="K45" s="48"/>
      <c r="L45" s="48"/>
    </row>
    <row r="46" spans="1:12">
      <c r="A46" s="48"/>
      <c r="B46" s="48"/>
      <c r="C46" s="48"/>
      <c r="D46" s="48"/>
      <c r="E46" s="48"/>
      <c r="F46" s="48"/>
      <c r="G46" s="48"/>
      <c r="H46" s="48"/>
      <c r="I46" s="48"/>
      <c r="J46" s="48"/>
      <c r="K46" s="48"/>
      <c r="L46" s="48"/>
    </row>
    <row r="47" spans="1:12">
      <c r="A47" s="48"/>
      <c r="B47" s="48"/>
      <c r="C47" s="48"/>
      <c r="D47" s="48"/>
      <c r="E47" s="48"/>
      <c r="F47" s="48"/>
      <c r="G47" s="48"/>
      <c r="H47" s="48"/>
      <c r="I47" s="48"/>
      <c r="J47" s="48"/>
      <c r="K47" s="48"/>
      <c r="L47" s="48"/>
    </row>
    <row r="48" spans="1:12">
      <c r="A48" s="48"/>
      <c r="B48" s="48"/>
      <c r="C48" s="48"/>
      <c r="D48" s="48"/>
      <c r="E48" s="48"/>
      <c r="F48" s="48"/>
      <c r="G48" s="48"/>
      <c r="H48" s="48"/>
      <c r="I48" s="48"/>
      <c r="J48" s="48"/>
      <c r="K48" s="48"/>
      <c r="L48" s="48"/>
    </row>
    <row r="49" spans="1:12">
      <c r="A49" s="48"/>
      <c r="B49" s="48"/>
      <c r="C49" s="48"/>
      <c r="D49" s="48"/>
      <c r="E49" s="48"/>
      <c r="F49" s="48"/>
      <c r="G49" s="48"/>
      <c r="H49" s="48"/>
      <c r="I49" s="48"/>
      <c r="J49" s="48"/>
      <c r="K49" s="48"/>
      <c r="L49" s="48"/>
    </row>
    <row r="50" spans="1:12">
      <c r="A50" s="48"/>
      <c r="B50" s="48"/>
      <c r="C50" s="48"/>
      <c r="D50" s="48"/>
      <c r="E50" s="48"/>
      <c r="F50" s="48"/>
      <c r="G50" s="48"/>
      <c r="H50" s="48"/>
      <c r="I50" s="48"/>
      <c r="J50" s="48"/>
      <c r="K50" s="48"/>
      <c r="L50" s="48"/>
    </row>
    <row r="51" spans="1:12">
      <c r="A51" s="48"/>
      <c r="B51" s="48"/>
      <c r="C51" s="48"/>
      <c r="D51" s="48"/>
      <c r="E51" s="48"/>
      <c r="F51" s="48"/>
      <c r="G51" s="48"/>
      <c r="H51" s="48"/>
      <c r="I51" s="48"/>
      <c r="J51" s="48"/>
      <c r="K51" s="48"/>
      <c r="L51" s="48"/>
    </row>
    <row r="52" spans="1:12">
      <c r="A52" s="48"/>
      <c r="B52" s="48"/>
      <c r="C52" s="48"/>
      <c r="D52" s="48"/>
      <c r="E52" s="48"/>
      <c r="F52" s="48"/>
      <c r="G52" s="48"/>
      <c r="H52" s="48"/>
      <c r="I52" s="48"/>
      <c r="J52" s="48"/>
      <c r="K52" s="48"/>
      <c r="L52" s="48"/>
    </row>
    <row r="53" spans="1:12">
      <c r="A53" s="48"/>
      <c r="B53" s="48"/>
      <c r="C53" s="48"/>
      <c r="D53" s="48"/>
      <c r="E53" s="48"/>
      <c r="F53" s="48"/>
      <c r="G53" s="48"/>
      <c r="H53" s="48"/>
      <c r="I53" s="48"/>
      <c r="J53" s="48"/>
      <c r="K53" s="48"/>
      <c r="L53" s="48"/>
    </row>
    <row r="54" spans="1:12">
      <c r="A54" s="48"/>
      <c r="B54" s="48"/>
      <c r="C54" s="48"/>
      <c r="D54" s="48"/>
      <c r="E54" s="48"/>
      <c r="F54" s="48"/>
      <c r="G54" s="48"/>
      <c r="H54" s="48"/>
      <c r="I54" s="48"/>
      <c r="J54" s="48"/>
      <c r="K54" s="48"/>
      <c r="L54" s="48"/>
    </row>
    <row r="55" spans="1:12">
      <c r="A55" s="48"/>
      <c r="B55" s="48"/>
      <c r="C55" s="48"/>
      <c r="D55" s="48"/>
      <c r="E55" s="48"/>
      <c r="F55" s="48"/>
      <c r="G55" s="48"/>
      <c r="H55" s="48"/>
      <c r="I55" s="48"/>
      <c r="J55" s="48"/>
      <c r="K55" s="48"/>
      <c r="L55" s="48"/>
    </row>
    <row r="56" spans="1:12">
      <c r="A56" s="48"/>
      <c r="B56" s="48"/>
      <c r="C56" s="48"/>
      <c r="D56" s="48"/>
      <c r="E56" s="48"/>
      <c r="F56" s="48"/>
      <c r="G56" s="48"/>
      <c r="H56" s="48"/>
      <c r="I56" s="48"/>
      <c r="J56" s="48"/>
      <c r="K56" s="48"/>
      <c r="L56" s="48"/>
    </row>
    <row r="57" spans="1:12">
      <c r="A57" s="48"/>
      <c r="B57" s="48"/>
      <c r="C57" s="48"/>
      <c r="D57" s="48"/>
      <c r="E57" s="48"/>
      <c r="F57" s="48"/>
      <c r="G57" s="48"/>
      <c r="H57" s="48"/>
      <c r="I57" s="48"/>
      <c r="J57" s="48"/>
      <c r="K57" s="48"/>
      <c r="L57" s="48"/>
    </row>
    <row r="58" spans="1:12">
      <c r="A58" s="48"/>
      <c r="B58" s="48"/>
      <c r="C58" s="48"/>
      <c r="D58" s="48"/>
      <c r="E58" s="48"/>
      <c r="F58" s="48"/>
      <c r="G58" s="48"/>
      <c r="H58" s="48"/>
      <c r="I58" s="48"/>
      <c r="J58" s="48"/>
      <c r="K58" s="48"/>
      <c r="L58" s="48"/>
    </row>
    <row r="59" spans="1:12">
      <c r="A59" s="48"/>
      <c r="B59" s="48"/>
      <c r="C59" s="48"/>
      <c r="D59" s="48"/>
      <c r="E59" s="48"/>
      <c r="F59" s="48"/>
      <c r="G59" s="48"/>
      <c r="H59" s="48"/>
      <c r="I59" s="48"/>
      <c r="J59" s="48"/>
      <c r="K59" s="48"/>
      <c r="L59" s="48"/>
    </row>
    <row r="60" spans="1:12">
      <c r="A60" s="48"/>
      <c r="B60" s="48"/>
      <c r="C60" s="48"/>
      <c r="D60" s="48"/>
      <c r="E60" s="48"/>
      <c r="F60" s="48"/>
      <c r="G60" s="48"/>
      <c r="H60" s="48"/>
      <c r="I60" s="48"/>
      <c r="J60" s="48"/>
      <c r="K60" s="48"/>
      <c r="L60" s="48"/>
    </row>
    <row r="61" spans="1:12">
      <c r="A61" s="48"/>
      <c r="B61" s="48"/>
      <c r="C61" s="48"/>
      <c r="D61" s="48"/>
      <c r="E61" s="48"/>
      <c r="F61" s="48"/>
      <c r="G61" s="48"/>
      <c r="H61" s="48"/>
      <c r="I61" s="48"/>
      <c r="J61" s="48"/>
      <c r="K61" s="48"/>
      <c r="L61" s="48"/>
    </row>
    <row r="62" spans="1:12">
      <c r="A62" s="48"/>
      <c r="B62" s="48"/>
      <c r="C62" s="48"/>
      <c r="D62" s="48"/>
      <c r="E62" s="48"/>
      <c r="F62" s="48"/>
      <c r="G62" s="48"/>
      <c r="H62" s="48"/>
      <c r="I62" s="48"/>
      <c r="J62" s="48"/>
      <c r="K62" s="48"/>
      <c r="L62" s="48"/>
    </row>
    <row r="63" spans="1:12">
      <c r="A63" s="48"/>
      <c r="B63" s="48"/>
      <c r="C63" s="48"/>
      <c r="D63" s="48"/>
      <c r="E63" s="48"/>
      <c r="F63" s="48"/>
      <c r="G63" s="48"/>
      <c r="H63" s="48"/>
      <c r="I63" s="48"/>
      <c r="J63" s="48"/>
      <c r="K63" s="48"/>
      <c r="L63" s="48"/>
    </row>
    <row r="64" spans="1:12">
      <c r="A64" s="48"/>
      <c r="B64" s="48"/>
      <c r="C64" s="48"/>
      <c r="D64" s="48"/>
      <c r="E64" s="48"/>
      <c r="F64" s="48"/>
      <c r="G64" s="48"/>
      <c r="H64" s="48"/>
      <c r="I64" s="48"/>
      <c r="J64" s="48"/>
      <c r="K64" s="48"/>
      <c r="L64" s="48"/>
    </row>
    <row r="65" spans="1:12">
      <c r="A65" s="48"/>
      <c r="B65" s="48"/>
      <c r="C65" s="48"/>
      <c r="D65" s="48"/>
      <c r="E65" s="48"/>
      <c r="F65" s="48"/>
      <c r="G65" s="48"/>
      <c r="H65" s="48"/>
      <c r="I65" s="48"/>
      <c r="J65" s="48"/>
      <c r="K65" s="48"/>
      <c r="L65" s="48"/>
    </row>
    <row r="66" spans="1:12">
      <c r="A66" s="48"/>
      <c r="B66" s="48"/>
      <c r="C66" s="48"/>
      <c r="D66" s="48"/>
      <c r="E66" s="48"/>
      <c r="F66" s="48"/>
      <c r="G66" s="48"/>
      <c r="H66" s="48"/>
      <c r="I66" s="48"/>
      <c r="J66" s="48"/>
      <c r="K66" s="48"/>
      <c r="L66" s="48"/>
    </row>
    <row r="67" spans="1:12">
      <c r="A67" s="48"/>
      <c r="B67" s="48"/>
      <c r="C67" s="48"/>
      <c r="D67" s="48"/>
      <c r="E67" s="48"/>
      <c r="F67" s="48"/>
      <c r="G67" s="48"/>
      <c r="H67" s="48"/>
      <c r="I67" s="48"/>
      <c r="J67" s="48"/>
      <c r="K67" s="48"/>
      <c r="L67" s="48"/>
    </row>
    <row r="68" spans="1:12">
      <c r="A68" s="48"/>
      <c r="B68" s="48"/>
      <c r="C68" s="48"/>
      <c r="D68" s="48"/>
      <c r="E68" s="48"/>
      <c r="F68" s="48"/>
      <c r="G68" s="48"/>
      <c r="H68" s="48"/>
      <c r="I68" s="48"/>
      <c r="J68" s="48"/>
      <c r="K68" s="48"/>
      <c r="L68" s="48"/>
    </row>
    <row r="69" spans="1:12">
      <c r="A69" s="48"/>
      <c r="B69" s="48"/>
      <c r="C69" s="48"/>
      <c r="D69" s="48"/>
      <c r="E69" s="48"/>
      <c r="F69" s="48"/>
      <c r="G69" s="48"/>
      <c r="H69" s="48"/>
      <c r="I69" s="48"/>
      <c r="J69" s="48"/>
      <c r="K69" s="48"/>
      <c r="L69" s="48"/>
    </row>
    <row r="70" spans="1:12">
      <c r="A70" s="48"/>
      <c r="B70" s="48"/>
      <c r="C70" s="48"/>
      <c r="D70" s="48"/>
      <c r="E70" s="48"/>
      <c r="F70" s="48"/>
      <c r="G70" s="48"/>
      <c r="H70" s="48"/>
      <c r="I70" s="48"/>
      <c r="J70" s="48"/>
      <c r="K70" s="48"/>
      <c r="L70" s="48"/>
    </row>
    <row r="71" spans="1:12">
      <c r="A71" s="48"/>
      <c r="B71" s="48"/>
      <c r="C71" s="48"/>
      <c r="D71" s="48"/>
      <c r="E71" s="48"/>
      <c r="F71" s="48"/>
      <c r="G71" s="48"/>
      <c r="H71" s="48"/>
      <c r="I71" s="48"/>
      <c r="J71" s="48"/>
      <c r="K71" s="48"/>
      <c r="L71" s="48"/>
    </row>
    <row r="72" spans="1:12">
      <c r="A72" s="48"/>
      <c r="B72" s="48"/>
      <c r="C72" s="48"/>
      <c r="D72" s="48"/>
      <c r="E72" s="48"/>
      <c r="F72" s="48"/>
      <c r="G72" s="48"/>
      <c r="H72" s="48"/>
      <c r="I72" s="48"/>
      <c r="J72" s="48"/>
      <c r="K72" s="48"/>
      <c r="L72" s="48"/>
    </row>
    <row r="73" spans="1:12">
      <c r="A73" s="48"/>
      <c r="B73" s="48"/>
      <c r="C73" s="48"/>
      <c r="D73" s="48"/>
      <c r="E73" s="48"/>
      <c r="F73" s="48"/>
      <c r="G73" s="48"/>
      <c r="H73" s="48"/>
      <c r="I73" s="48"/>
      <c r="J73" s="48"/>
      <c r="K73" s="48"/>
      <c r="L73" s="48"/>
    </row>
    <row r="74" spans="1:12">
      <c r="A74" s="48"/>
      <c r="B74" s="48"/>
      <c r="C74" s="48"/>
      <c r="D74" s="48"/>
      <c r="E74" s="48"/>
      <c r="F74" s="48"/>
      <c r="G74" s="48"/>
      <c r="H74" s="48"/>
      <c r="I74" s="48"/>
      <c r="J74" s="48"/>
      <c r="K74" s="48"/>
      <c r="L74" s="48"/>
    </row>
    <row r="75" spans="1:12">
      <c r="A75" s="48"/>
      <c r="B75" s="48"/>
      <c r="C75" s="48"/>
      <c r="D75" s="48"/>
      <c r="E75" s="48"/>
      <c r="F75" s="48"/>
      <c r="G75" s="48"/>
      <c r="H75" s="48"/>
      <c r="I75" s="48"/>
      <c r="J75" s="48"/>
      <c r="K75" s="48"/>
      <c r="L75" s="48"/>
    </row>
    <row r="76" spans="1:12">
      <c r="A76" s="48"/>
      <c r="B76" s="48"/>
      <c r="C76" s="48"/>
      <c r="D76" s="48"/>
      <c r="E76" s="48"/>
      <c r="F76" s="48"/>
      <c r="G76" s="48"/>
      <c r="H76" s="48"/>
      <c r="I76" s="48"/>
      <c r="J76" s="48"/>
      <c r="K76" s="48"/>
      <c r="L76" s="48"/>
    </row>
    <row r="77" spans="1:12">
      <c r="A77" s="48"/>
      <c r="B77" s="48"/>
      <c r="C77" s="48"/>
      <c r="D77" s="48"/>
      <c r="E77" s="48"/>
      <c r="F77" s="48"/>
      <c r="G77" s="48"/>
      <c r="H77" s="48"/>
      <c r="I77" s="48"/>
      <c r="J77" s="48"/>
      <c r="K77" s="48"/>
      <c r="L77" s="48"/>
    </row>
    <row r="78" spans="1:12">
      <c r="A78" s="48"/>
      <c r="B78" s="48"/>
      <c r="C78" s="48"/>
      <c r="D78" s="48"/>
      <c r="E78" s="48"/>
      <c r="F78" s="48"/>
      <c r="G78" s="48"/>
      <c r="H78" s="48"/>
      <c r="I78" s="48"/>
      <c r="J78" s="48"/>
      <c r="K78" s="48"/>
      <c r="L78" s="48"/>
    </row>
    <row r="79" spans="1:12">
      <c r="A79" s="48"/>
      <c r="B79" s="48"/>
      <c r="C79" s="48"/>
      <c r="D79" s="48"/>
      <c r="E79" s="48"/>
      <c r="F79" s="48"/>
      <c r="G79" s="48"/>
      <c r="H79" s="48"/>
      <c r="I79" s="48"/>
      <c r="J79" s="48"/>
      <c r="K79" s="48"/>
      <c r="L79" s="48"/>
    </row>
    <row r="80" spans="1:12">
      <c r="A80" s="48"/>
      <c r="B80" s="48"/>
      <c r="C80" s="48"/>
      <c r="D80" s="48"/>
      <c r="E80" s="48"/>
      <c r="F80" s="48"/>
      <c r="G80" s="48"/>
      <c r="H80" s="48"/>
      <c r="I80" s="48"/>
      <c r="J80" s="48"/>
      <c r="K80" s="48"/>
      <c r="L80" s="48"/>
    </row>
    <row r="81" spans="1:12">
      <c r="A81" s="48"/>
      <c r="B81" s="48"/>
      <c r="C81" s="48"/>
      <c r="D81" s="48"/>
      <c r="E81" s="48"/>
      <c r="F81" s="48"/>
      <c r="G81" s="48"/>
      <c r="H81" s="48"/>
      <c r="I81" s="48"/>
      <c r="J81" s="48"/>
      <c r="K81" s="48"/>
      <c r="L81" s="48"/>
    </row>
    <row r="82" spans="1:12">
      <c r="A82" s="48"/>
      <c r="B82" s="48"/>
      <c r="C82" s="48"/>
      <c r="D82" s="48"/>
      <c r="E82" s="48"/>
      <c r="F82" s="48"/>
      <c r="G82" s="48"/>
      <c r="H82" s="48"/>
      <c r="I82" s="48"/>
      <c r="J82" s="48"/>
      <c r="K82" s="48"/>
      <c r="L82" s="48"/>
    </row>
    <row r="83" spans="1:12">
      <c r="A83" s="48"/>
      <c r="B83" s="48"/>
      <c r="C83" s="48"/>
      <c r="D83" s="48"/>
      <c r="E83" s="48"/>
      <c r="F83" s="48"/>
      <c r="G83" s="48"/>
      <c r="H83" s="48"/>
      <c r="I83" s="48"/>
      <c r="J83" s="48"/>
      <c r="K83" s="48"/>
      <c r="L83" s="48"/>
    </row>
    <row r="84" spans="1:12">
      <c r="A84" s="48"/>
      <c r="B84" s="48"/>
      <c r="C84" s="48"/>
      <c r="D84" s="48"/>
      <c r="E84" s="48"/>
      <c r="F84" s="48"/>
      <c r="G84" s="48"/>
      <c r="H84" s="48"/>
      <c r="I84" s="48"/>
      <c r="J84" s="48"/>
      <c r="K84" s="48"/>
      <c r="L84" s="48"/>
    </row>
    <row r="85" spans="1:12">
      <c r="A85" s="48"/>
      <c r="B85" s="48"/>
      <c r="C85" s="48"/>
      <c r="D85" s="48"/>
      <c r="E85" s="48"/>
      <c r="F85" s="48"/>
      <c r="G85" s="48"/>
      <c r="H85" s="48"/>
      <c r="I85" s="48"/>
      <c r="J85" s="48"/>
      <c r="K85" s="48"/>
      <c r="L85" s="48"/>
    </row>
    <row r="86" spans="1:12">
      <c r="A86" s="48"/>
      <c r="B86" s="48"/>
      <c r="C86" s="48"/>
      <c r="D86" s="48"/>
      <c r="E86" s="48"/>
      <c r="F86" s="48"/>
      <c r="G86" s="48"/>
      <c r="H86" s="48"/>
      <c r="I86" s="48"/>
      <c r="J86" s="48"/>
      <c r="K86" s="48"/>
      <c r="L86" s="48"/>
    </row>
    <row r="87" spans="1:12">
      <c r="A87" s="48"/>
      <c r="B87" s="48"/>
      <c r="C87" s="48"/>
      <c r="D87" s="48"/>
      <c r="E87" s="48"/>
      <c r="F87" s="48"/>
      <c r="G87" s="48"/>
      <c r="H87" s="48"/>
      <c r="I87" s="48"/>
      <c r="J87" s="48"/>
      <c r="K87" s="48"/>
      <c r="L87" s="48"/>
    </row>
    <row r="88" spans="1:12">
      <c r="A88" s="48"/>
      <c r="B88" s="48"/>
      <c r="C88" s="48"/>
      <c r="D88" s="48"/>
      <c r="E88" s="48"/>
      <c r="F88" s="48"/>
      <c r="G88" s="48"/>
      <c r="H88" s="48"/>
      <c r="I88" s="48"/>
      <c r="J88" s="48"/>
      <c r="K88" s="48"/>
      <c r="L88" s="48"/>
    </row>
    <row r="89" spans="1:12">
      <c r="A89" s="48"/>
      <c r="B89" s="48"/>
      <c r="C89" s="48"/>
      <c r="D89" s="48"/>
      <c r="E89" s="48"/>
      <c r="F89" s="48"/>
      <c r="G89" s="48"/>
      <c r="H89" s="48"/>
      <c r="I89" s="48"/>
      <c r="J89" s="48"/>
      <c r="K89" s="48"/>
      <c r="L89" s="48"/>
    </row>
    <row r="90" spans="1:12">
      <c r="A90" s="48"/>
      <c r="B90" s="48"/>
      <c r="C90" s="48"/>
      <c r="D90" s="48"/>
      <c r="E90" s="48"/>
      <c r="F90" s="48"/>
      <c r="G90" s="48"/>
      <c r="H90" s="48"/>
      <c r="I90" s="48"/>
      <c r="J90" s="48"/>
      <c r="K90" s="48"/>
      <c r="L90" s="48"/>
    </row>
    <row r="91" spans="1:12">
      <c r="A91" s="48"/>
      <c r="B91" s="48"/>
      <c r="C91" s="48"/>
      <c r="D91" s="48"/>
      <c r="E91" s="48"/>
      <c r="F91" s="48"/>
      <c r="G91" s="48"/>
      <c r="H91" s="48"/>
      <c r="I91" s="48"/>
      <c r="J91" s="48"/>
      <c r="K91" s="48"/>
      <c r="L91" s="48"/>
    </row>
    <row r="92" spans="1:12">
      <c r="A92" s="48"/>
      <c r="B92" s="48"/>
      <c r="C92" s="48"/>
      <c r="D92" s="48"/>
      <c r="E92" s="48"/>
      <c r="F92" s="48"/>
      <c r="G92" s="48"/>
      <c r="H92" s="48"/>
      <c r="I92" s="48"/>
      <c r="J92" s="48"/>
      <c r="K92" s="48"/>
      <c r="L92" s="48"/>
    </row>
    <row r="93" spans="1:12">
      <c r="A93" s="48"/>
      <c r="B93" s="48"/>
      <c r="C93" s="48"/>
      <c r="D93" s="48"/>
      <c r="E93" s="48"/>
      <c r="F93" s="48"/>
      <c r="G93" s="48"/>
      <c r="H93" s="48"/>
      <c r="I93" s="48"/>
      <c r="J93" s="48"/>
      <c r="K93" s="48"/>
      <c r="L93" s="48"/>
    </row>
    <row r="94" spans="1:12">
      <c r="A94" s="48"/>
      <c r="B94" s="48"/>
      <c r="C94" s="48"/>
      <c r="D94" s="48"/>
      <c r="E94" s="48"/>
      <c r="F94" s="48"/>
      <c r="G94" s="48"/>
      <c r="H94" s="48"/>
      <c r="I94" s="48"/>
      <c r="J94" s="48"/>
      <c r="K94" s="48"/>
      <c r="L94" s="48"/>
    </row>
    <row r="95" spans="1:12">
      <c r="A95" s="48"/>
      <c r="B95" s="48"/>
      <c r="C95" s="48"/>
      <c r="D95" s="48"/>
      <c r="E95" s="48"/>
      <c r="F95" s="48"/>
      <c r="G95" s="48"/>
      <c r="H95" s="48"/>
      <c r="I95" s="48"/>
      <c r="J95" s="48"/>
      <c r="K95" s="48"/>
      <c r="L95" s="48"/>
    </row>
    <row r="96" spans="1:12">
      <c r="A96" s="48"/>
      <c r="B96" s="48"/>
      <c r="C96" s="48"/>
      <c r="D96" s="48"/>
      <c r="E96" s="48"/>
      <c r="F96" s="48"/>
      <c r="G96" s="48"/>
      <c r="H96" s="48"/>
      <c r="I96" s="48"/>
      <c r="J96" s="48"/>
      <c r="K96" s="48"/>
      <c r="L96" s="48"/>
    </row>
    <row r="97" spans="1:12">
      <c r="A97" s="48"/>
      <c r="B97" s="48"/>
      <c r="C97" s="48"/>
      <c r="D97" s="48"/>
      <c r="E97" s="48"/>
      <c r="F97" s="48"/>
      <c r="G97" s="48"/>
      <c r="H97" s="48"/>
      <c r="I97" s="48"/>
      <c r="J97" s="48"/>
      <c r="K97" s="48"/>
      <c r="L97" s="48"/>
    </row>
    <row r="98" spans="1:12">
      <c r="A98" s="48"/>
      <c r="B98" s="48"/>
      <c r="C98" s="48"/>
      <c r="D98" s="48"/>
      <c r="E98" s="48"/>
      <c r="F98" s="48"/>
      <c r="G98" s="48"/>
      <c r="H98" s="48"/>
      <c r="I98" s="48"/>
      <c r="J98" s="48"/>
      <c r="K98" s="48"/>
      <c r="L98" s="48"/>
    </row>
    <row r="99" spans="1:12">
      <c r="A99" s="48"/>
      <c r="B99" s="48"/>
      <c r="C99" s="48"/>
      <c r="D99" s="48"/>
      <c r="E99" s="48"/>
      <c r="F99" s="48"/>
      <c r="G99" s="48"/>
      <c r="H99" s="48"/>
      <c r="I99" s="48"/>
      <c r="J99" s="48"/>
      <c r="K99" s="48"/>
      <c r="L99" s="48"/>
    </row>
    <row r="100" spans="1:12">
      <c r="A100" s="48"/>
      <c r="B100" s="48"/>
      <c r="C100" s="48"/>
      <c r="D100" s="48"/>
      <c r="E100" s="48"/>
      <c r="F100" s="48"/>
      <c r="G100" s="48"/>
      <c r="H100" s="48"/>
      <c r="I100" s="48"/>
      <c r="J100" s="48"/>
      <c r="K100" s="48"/>
      <c r="L100" s="48"/>
    </row>
    <row r="101" spans="1:12">
      <c r="A101" s="48"/>
      <c r="B101" s="48"/>
      <c r="C101" s="48"/>
      <c r="D101" s="48"/>
      <c r="E101" s="48"/>
      <c r="F101" s="48"/>
      <c r="G101" s="48"/>
      <c r="H101" s="48"/>
      <c r="I101" s="48"/>
      <c r="J101" s="48"/>
      <c r="K101" s="48"/>
      <c r="L101" s="48"/>
    </row>
    <row r="102" spans="1:12">
      <c r="A102" s="48"/>
      <c r="B102" s="48"/>
      <c r="C102" s="48"/>
      <c r="D102" s="48"/>
      <c r="E102" s="48"/>
      <c r="F102" s="48"/>
      <c r="G102" s="48"/>
      <c r="H102" s="48"/>
      <c r="I102" s="48"/>
      <c r="J102" s="48"/>
      <c r="K102" s="48"/>
      <c r="L102" s="48"/>
    </row>
    <row r="103" spans="1:12">
      <c r="A103" s="48"/>
      <c r="B103" s="48"/>
      <c r="C103" s="48"/>
      <c r="D103" s="48"/>
      <c r="E103" s="48"/>
      <c r="F103" s="48"/>
      <c r="G103" s="48"/>
      <c r="H103" s="48"/>
      <c r="I103" s="48"/>
      <c r="J103" s="48"/>
      <c r="K103" s="48"/>
      <c r="L103" s="48"/>
    </row>
    <row r="104" spans="1:12">
      <c r="A104" s="48"/>
      <c r="B104" s="48"/>
      <c r="C104" s="48"/>
      <c r="D104" s="48"/>
      <c r="E104" s="48"/>
      <c r="F104" s="48"/>
      <c r="G104" s="48"/>
      <c r="H104" s="48"/>
      <c r="I104" s="48"/>
      <c r="J104" s="48"/>
      <c r="K104" s="48"/>
      <c r="L104" s="48"/>
    </row>
    <row r="105" spans="1:12">
      <c r="A105" s="48"/>
      <c r="B105" s="48"/>
      <c r="C105" s="48"/>
      <c r="D105" s="48"/>
      <c r="E105" s="48"/>
      <c r="F105" s="48"/>
      <c r="G105" s="48"/>
      <c r="H105" s="48"/>
      <c r="I105" s="48"/>
      <c r="J105" s="48"/>
      <c r="K105" s="48"/>
      <c r="L105" s="48"/>
    </row>
    <row r="106" spans="1:12">
      <c r="A106" s="48"/>
      <c r="B106" s="48"/>
      <c r="C106" s="48"/>
      <c r="D106" s="48"/>
      <c r="E106" s="48"/>
      <c r="F106" s="48"/>
      <c r="G106" s="48"/>
      <c r="H106" s="48"/>
      <c r="I106" s="48"/>
      <c r="J106" s="48"/>
      <c r="K106" s="48"/>
      <c r="L106" s="48"/>
    </row>
    <row r="107" spans="1:12">
      <c r="A107" s="48"/>
      <c r="B107" s="48"/>
      <c r="C107" s="48"/>
      <c r="D107" s="48"/>
      <c r="E107" s="48"/>
      <c r="F107" s="48"/>
      <c r="G107" s="48"/>
      <c r="H107" s="48"/>
      <c r="I107" s="48"/>
      <c r="J107" s="48"/>
      <c r="K107" s="48"/>
      <c r="L107" s="48"/>
    </row>
    <row r="108" spans="1:12">
      <c r="A108" s="48"/>
      <c r="B108" s="48"/>
      <c r="C108" s="48"/>
      <c r="D108" s="48"/>
      <c r="E108" s="48"/>
      <c r="F108" s="48"/>
      <c r="G108" s="48"/>
      <c r="H108" s="48"/>
      <c r="I108" s="48"/>
      <c r="J108" s="48"/>
      <c r="K108" s="48"/>
      <c r="L108" s="48"/>
    </row>
    <row r="109" spans="1:12">
      <c r="A109" s="48"/>
      <c r="B109" s="48"/>
      <c r="C109" s="48"/>
      <c r="D109" s="48"/>
      <c r="E109" s="48"/>
      <c r="F109" s="48"/>
      <c r="G109" s="48"/>
      <c r="H109" s="48"/>
      <c r="I109" s="48"/>
      <c r="J109" s="48"/>
      <c r="K109" s="48"/>
      <c r="L109" s="48"/>
    </row>
    <row r="110" spans="1:12">
      <c r="A110" s="48"/>
      <c r="B110" s="48"/>
      <c r="C110" s="48"/>
      <c r="D110" s="48"/>
      <c r="E110" s="48"/>
      <c r="F110" s="48"/>
      <c r="G110" s="48"/>
      <c r="H110" s="48"/>
      <c r="I110" s="48"/>
      <c r="J110" s="48"/>
      <c r="K110" s="48"/>
      <c r="L110" s="48"/>
    </row>
    <row r="111" spans="1:12">
      <c r="A111" s="48"/>
      <c r="B111" s="48"/>
      <c r="C111" s="48"/>
      <c r="D111" s="48"/>
      <c r="E111" s="48"/>
      <c r="F111" s="48"/>
      <c r="G111" s="48"/>
      <c r="H111" s="48"/>
      <c r="I111" s="48"/>
      <c r="J111" s="48"/>
      <c r="K111" s="48"/>
      <c r="L111" s="48"/>
    </row>
    <row r="112" spans="1:12">
      <c r="A112" s="48"/>
      <c r="B112" s="48"/>
      <c r="C112" s="48"/>
      <c r="D112" s="48"/>
      <c r="E112" s="48"/>
      <c r="F112" s="48"/>
      <c r="G112" s="48"/>
      <c r="H112" s="48"/>
      <c r="I112" s="48"/>
      <c r="J112" s="48"/>
      <c r="K112" s="48"/>
      <c r="L112" s="48"/>
    </row>
    <row r="113" spans="1:12">
      <c r="A113" s="48"/>
      <c r="B113" s="48"/>
      <c r="C113" s="48"/>
      <c r="D113" s="48"/>
      <c r="E113" s="48"/>
      <c r="F113" s="48"/>
      <c r="G113" s="48"/>
      <c r="H113" s="48"/>
      <c r="I113" s="48"/>
      <c r="J113" s="48"/>
      <c r="K113" s="48"/>
      <c r="L113" s="48"/>
    </row>
    <row r="114" spans="1:12">
      <c r="A114" s="48"/>
      <c r="B114" s="48"/>
      <c r="C114" s="48"/>
      <c r="D114" s="48"/>
      <c r="E114" s="48"/>
      <c r="F114" s="48"/>
      <c r="G114" s="48"/>
      <c r="H114" s="48"/>
      <c r="I114" s="48"/>
      <c r="J114" s="48"/>
      <c r="K114" s="48"/>
      <c r="L114" s="48"/>
    </row>
    <row r="115" spans="1:12">
      <c r="A115" s="48"/>
      <c r="B115" s="48"/>
      <c r="C115" s="48"/>
      <c r="D115" s="48"/>
      <c r="E115" s="48"/>
      <c r="F115" s="48"/>
      <c r="G115" s="48"/>
      <c r="H115" s="48"/>
      <c r="I115" s="48"/>
      <c r="J115" s="48"/>
      <c r="K115" s="48"/>
      <c r="L115" s="48"/>
    </row>
    <row r="116" spans="1:12">
      <c r="A116" s="48"/>
      <c r="B116" s="48"/>
      <c r="C116" s="48"/>
      <c r="D116" s="48"/>
      <c r="E116" s="48"/>
      <c r="F116" s="48"/>
      <c r="G116" s="48"/>
      <c r="H116" s="48"/>
      <c r="I116" s="48"/>
      <c r="J116" s="48"/>
      <c r="K116" s="48"/>
      <c r="L116" s="48"/>
    </row>
    <row r="117" spans="1:12">
      <c r="A117" s="48"/>
      <c r="B117" s="48"/>
      <c r="C117" s="48"/>
      <c r="D117" s="48"/>
      <c r="E117" s="48"/>
      <c r="F117" s="48"/>
      <c r="G117" s="48"/>
      <c r="H117" s="48"/>
      <c r="I117" s="48"/>
      <c r="J117" s="48"/>
      <c r="K117" s="48"/>
      <c r="L117" s="48"/>
    </row>
    <row r="118" spans="1:12">
      <c r="A118" s="48"/>
      <c r="B118" s="48"/>
      <c r="C118" s="48"/>
      <c r="D118" s="48"/>
      <c r="E118" s="48"/>
      <c r="F118" s="48"/>
      <c r="G118" s="48"/>
      <c r="H118" s="48"/>
      <c r="I118" s="48"/>
      <c r="J118" s="48"/>
      <c r="K118" s="48"/>
      <c r="L118" s="48"/>
    </row>
    <row r="119" spans="1:12">
      <c r="A119" s="48"/>
      <c r="B119" s="48"/>
      <c r="C119" s="48"/>
      <c r="D119" s="48"/>
      <c r="E119" s="48"/>
      <c r="F119" s="48"/>
      <c r="G119" s="48"/>
      <c r="H119" s="48"/>
      <c r="I119" s="48"/>
      <c r="J119" s="48"/>
      <c r="K119" s="48"/>
      <c r="L119" s="48"/>
    </row>
    <row r="120" spans="1:12">
      <c r="A120" s="48"/>
      <c r="B120" s="48"/>
      <c r="C120" s="48"/>
      <c r="D120" s="48"/>
      <c r="E120" s="48"/>
      <c r="F120" s="48"/>
      <c r="G120" s="48"/>
      <c r="H120" s="48"/>
      <c r="I120" s="48"/>
      <c r="J120" s="48"/>
      <c r="K120" s="48"/>
      <c r="L120" s="48"/>
    </row>
    <row r="121" spans="1:12">
      <c r="A121" s="48"/>
      <c r="B121" s="48"/>
      <c r="C121" s="48"/>
      <c r="D121" s="48"/>
      <c r="E121" s="48"/>
      <c r="F121" s="48"/>
      <c r="G121" s="48"/>
      <c r="H121" s="48"/>
      <c r="I121" s="48"/>
      <c r="J121" s="48"/>
      <c r="K121" s="48"/>
      <c r="L121" s="48"/>
    </row>
    <row r="122" spans="1:12">
      <c r="A122" s="48"/>
      <c r="B122" s="48"/>
      <c r="C122" s="48"/>
      <c r="D122" s="48"/>
      <c r="E122" s="48"/>
      <c r="F122" s="48"/>
      <c r="G122" s="48"/>
      <c r="H122" s="48"/>
      <c r="I122" s="48"/>
      <c r="J122" s="48"/>
      <c r="K122" s="48"/>
      <c r="L122" s="48"/>
    </row>
    <row r="123" spans="1:12">
      <c r="A123" s="48"/>
      <c r="B123" s="48"/>
      <c r="C123" s="48"/>
      <c r="D123" s="48"/>
      <c r="E123" s="48"/>
      <c r="F123" s="48"/>
      <c r="G123" s="48"/>
      <c r="H123" s="48"/>
      <c r="I123" s="48"/>
      <c r="J123" s="48"/>
      <c r="K123" s="48"/>
      <c r="L123" s="48"/>
    </row>
    <row r="124" spans="1:12">
      <c r="A124" s="48"/>
      <c r="B124" s="48"/>
      <c r="C124" s="48"/>
      <c r="D124" s="48"/>
      <c r="E124" s="48"/>
      <c r="F124" s="48"/>
      <c r="G124" s="48"/>
      <c r="H124" s="48"/>
      <c r="I124" s="48"/>
      <c r="J124" s="48"/>
      <c r="K124" s="48"/>
      <c r="L124" s="48"/>
    </row>
    <row r="125" spans="1:12">
      <c r="A125" s="48"/>
      <c r="B125" s="48"/>
      <c r="C125" s="48"/>
      <c r="D125" s="48"/>
      <c r="E125" s="48"/>
      <c r="F125" s="48"/>
      <c r="G125" s="48"/>
      <c r="H125" s="48"/>
      <c r="I125" s="48"/>
      <c r="J125" s="48"/>
      <c r="K125" s="48"/>
      <c r="L125" s="48"/>
    </row>
    <row r="126" spans="1:12">
      <c r="A126" s="48"/>
      <c r="B126" s="48"/>
      <c r="C126" s="48"/>
      <c r="D126" s="48"/>
      <c r="E126" s="48"/>
      <c r="F126" s="48"/>
      <c r="G126" s="48"/>
      <c r="H126" s="48"/>
      <c r="I126" s="48"/>
      <c r="J126" s="48"/>
      <c r="K126" s="48"/>
      <c r="L126" s="48"/>
    </row>
    <row r="127" spans="1:12">
      <c r="A127" s="48"/>
      <c r="B127" s="48"/>
      <c r="C127" s="48"/>
      <c r="D127" s="48"/>
      <c r="E127" s="48"/>
      <c r="F127" s="48"/>
      <c r="G127" s="48"/>
      <c r="H127" s="48"/>
      <c r="I127" s="48"/>
      <c r="J127" s="48"/>
      <c r="K127" s="48"/>
      <c r="L127" s="48"/>
    </row>
    <row r="128" spans="1:12">
      <c r="A128" s="48"/>
      <c r="B128" s="48"/>
      <c r="C128" s="48"/>
      <c r="D128" s="48"/>
      <c r="E128" s="48"/>
      <c r="F128" s="48"/>
      <c r="G128" s="48"/>
      <c r="H128" s="48"/>
      <c r="I128" s="48"/>
      <c r="J128" s="48"/>
      <c r="K128" s="48"/>
      <c r="L128" s="48"/>
    </row>
    <row r="129" spans="1:12">
      <c r="A129" s="48"/>
      <c r="B129" s="48"/>
      <c r="C129" s="48"/>
      <c r="D129" s="48"/>
      <c r="E129" s="48"/>
      <c r="F129" s="48"/>
      <c r="G129" s="48"/>
      <c r="H129" s="48"/>
      <c r="I129" s="48"/>
      <c r="J129" s="48"/>
      <c r="K129" s="48"/>
      <c r="L129" s="48"/>
    </row>
    <row r="130" spans="1:12">
      <c r="A130" s="48"/>
      <c r="B130" s="48"/>
      <c r="C130" s="48"/>
      <c r="D130" s="48"/>
      <c r="E130" s="48"/>
      <c r="F130" s="48"/>
      <c r="G130" s="48"/>
      <c r="H130" s="48"/>
      <c r="I130" s="48"/>
      <c r="J130" s="48"/>
      <c r="K130" s="48"/>
      <c r="L130" s="48"/>
    </row>
    <row r="131" spans="1:12">
      <c r="A131" s="48"/>
      <c r="B131" s="48"/>
      <c r="C131" s="48"/>
      <c r="D131" s="48"/>
      <c r="E131" s="48"/>
      <c r="F131" s="48"/>
      <c r="G131" s="48"/>
      <c r="H131" s="48"/>
      <c r="I131" s="48"/>
      <c r="J131" s="48"/>
      <c r="K131" s="48"/>
      <c r="L131" s="48"/>
    </row>
    <row r="132" spans="1:12">
      <c r="A132" s="48"/>
      <c r="B132" s="48"/>
      <c r="C132" s="48"/>
      <c r="D132" s="48"/>
      <c r="E132" s="48"/>
      <c r="F132" s="48"/>
      <c r="G132" s="48"/>
      <c r="H132" s="48"/>
      <c r="I132" s="48"/>
      <c r="J132" s="48"/>
      <c r="K132" s="48"/>
      <c r="L132" s="48"/>
    </row>
    <row r="133" spans="1:12">
      <c r="A133" s="48"/>
      <c r="B133" s="48"/>
      <c r="C133" s="48"/>
      <c r="D133" s="48"/>
      <c r="E133" s="48"/>
      <c r="F133" s="48"/>
      <c r="G133" s="48"/>
      <c r="H133" s="48"/>
      <c r="I133" s="48"/>
      <c r="J133" s="48"/>
      <c r="K133" s="48"/>
      <c r="L133" s="48"/>
    </row>
    <row r="134" spans="1:12">
      <c r="A134" s="48"/>
      <c r="B134" s="48"/>
      <c r="C134" s="48"/>
      <c r="D134" s="48"/>
      <c r="E134" s="48"/>
      <c r="F134" s="48"/>
      <c r="G134" s="48"/>
      <c r="H134" s="48"/>
      <c r="I134" s="48"/>
      <c r="J134" s="48"/>
      <c r="K134" s="48"/>
      <c r="L134" s="48"/>
    </row>
    <row r="135" spans="1:12">
      <c r="A135" s="48"/>
      <c r="B135" s="48"/>
      <c r="C135" s="48"/>
      <c r="D135" s="48"/>
      <c r="E135" s="48"/>
      <c r="F135" s="48"/>
      <c r="G135" s="48"/>
      <c r="H135" s="48"/>
      <c r="I135" s="48"/>
      <c r="J135" s="48"/>
      <c r="K135" s="48"/>
      <c r="L135" s="48"/>
    </row>
    <row r="136" spans="1:12">
      <c r="A136" s="48"/>
      <c r="B136" s="48"/>
      <c r="C136" s="48"/>
      <c r="D136" s="48"/>
      <c r="E136" s="48"/>
      <c r="F136" s="48"/>
      <c r="G136" s="48"/>
      <c r="H136" s="48"/>
      <c r="I136" s="48"/>
      <c r="J136" s="48"/>
      <c r="K136" s="48"/>
      <c r="L136" s="48"/>
    </row>
    <row r="137" spans="1:12">
      <c r="A137" s="48"/>
      <c r="B137" s="48"/>
      <c r="C137" s="48"/>
      <c r="D137" s="48"/>
      <c r="E137" s="48"/>
      <c r="F137" s="48"/>
      <c r="G137" s="48"/>
      <c r="H137" s="48"/>
      <c r="I137" s="48"/>
      <c r="J137" s="48"/>
      <c r="K137" s="48"/>
      <c r="L137" s="48"/>
    </row>
    <row r="138" spans="1:12">
      <c r="A138" s="48"/>
      <c r="B138" s="48"/>
      <c r="C138" s="48"/>
      <c r="D138" s="48"/>
      <c r="E138" s="48"/>
      <c r="F138" s="48"/>
      <c r="G138" s="48"/>
      <c r="H138" s="48"/>
      <c r="I138" s="48"/>
      <c r="J138" s="48"/>
      <c r="K138" s="48"/>
      <c r="L138" s="48"/>
    </row>
    <row r="139" spans="1:12">
      <c r="A139" s="48"/>
      <c r="B139" s="48"/>
      <c r="C139" s="48"/>
      <c r="D139" s="48"/>
      <c r="E139" s="48"/>
      <c r="F139" s="48"/>
      <c r="G139" s="48"/>
      <c r="H139" s="48"/>
      <c r="I139" s="48"/>
      <c r="J139" s="48"/>
      <c r="K139" s="48"/>
      <c r="L139" s="48"/>
    </row>
    <row r="140" spans="1:12">
      <c r="A140" s="48"/>
      <c r="B140" s="48"/>
      <c r="C140" s="48"/>
      <c r="D140" s="48"/>
      <c r="E140" s="48"/>
      <c r="F140" s="48"/>
      <c r="G140" s="48"/>
      <c r="H140" s="48"/>
      <c r="I140" s="48"/>
      <c r="J140" s="48"/>
      <c r="K140" s="48"/>
      <c r="L140" s="48"/>
    </row>
    <row r="141" spans="1:12">
      <c r="A141" s="48"/>
      <c r="B141" s="48"/>
      <c r="C141" s="48"/>
      <c r="D141" s="48"/>
      <c r="E141" s="48"/>
      <c r="F141" s="48"/>
      <c r="G141" s="48"/>
      <c r="H141" s="48"/>
      <c r="I141" s="48"/>
      <c r="J141" s="48"/>
      <c r="K141" s="48"/>
      <c r="L141" s="48"/>
    </row>
    <row r="142" spans="1:12">
      <c r="A142" s="48"/>
      <c r="B142" s="48"/>
      <c r="C142" s="48"/>
      <c r="D142" s="48"/>
      <c r="E142" s="48"/>
      <c r="F142" s="48"/>
      <c r="G142" s="48"/>
      <c r="H142" s="48"/>
      <c r="I142" s="48"/>
      <c r="J142" s="48"/>
      <c r="K142" s="48"/>
      <c r="L142" s="48"/>
    </row>
    <row r="143" spans="1:12">
      <c r="A143" s="48"/>
      <c r="B143" s="48"/>
      <c r="C143" s="48"/>
      <c r="D143" s="48"/>
      <c r="E143" s="48"/>
      <c r="F143" s="48"/>
      <c r="G143" s="48"/>
      <c r="H143" s="48"/>
      <c r="I143" s="48"/>
      <c r="J143" s="48"/>
      <c r="K143" s="48"/>
      <c r="L143" s="48"/>
    </row>
    <row r="144" spans="1:12">
      <c r="A144" s="48"/>
      <c r="B144" s="48"/>
      <c r="C144" s="48"/>
      <c r="D144" s="48"/>
      <c r="E144" s="48"/>
      <c r="F144" s="48"/>
      <c r="G144" s="48"/>
      <c r="H144" s="48"/>
      <c r="I144" s="48"/>
      <c r="J144" s="48"/>
      <c r="K144" s="48"/>
      <c r="L144" s="48"/>
    </row>
    <row r="145" spans="1:12">
      <c r="A145" s="48"/>
      <c r="B145" s="48"/>
      <c r="C145" s="48"/>
      <c r="D145" s="48"/>
      <c r="E145" s="48"/>
      <c r="F145" s="48"/>
      <c r="G145" s="48"/>
      <c r="H145" s="48"/>
      <c r="I145" s="48"/>
      <c r="J145" s="48"/>
      <c r="K145" s="48"/>
      <c r="L145" s="48"/>
    </row>
    <row r="146" spans="1:12">
      <c r="A146" s="48"/>
      <c r="B146" s="48"/>
      <c r="C146" s="48"/>
      <c r="D146" s="48"/>
      <c r="E146" s="48"/>
      <c r="F146" s="48"/>
      <c r="G146" s="48"/>
      <c r="H146" s="48"/>
      <c r="I146" s="48"/>
      <c r="J146" s="48"/>
      <c r="K146" s="48"/>
      <c r="L146" s="48"/>
    </row>
    <row r="147" spans="1:12">
      <c r="A147" s="48"/>
      <c r="B147" s="48"/>
      <c r="C147" s="48"/>
      <c r="D147" s="48"/>
      <c r="E147" s="48"/>
      <c r="F147" s="48"/>
      <c r="G147" s="48"/>
      <c r="H147" s="48"/>
      <c r="I147" s="48"/>
      <c r="J147" s="48"/>
      <c r="K147" s="48"/>
      <c r="L147" s="48"/>
    </row>
    <row r="148" spans="1:12">
      <c r="A148" s="48"/>
      <c r="B148" s="48"/>
      <c r="C148" s="48"/>
      <c r="D148" s="48"/>
      <c r="E148" s="48"/>
      <c r="F148" s="48"/>
      <c r="G148" s="48"/>
      <c r="H148" s="48"/>
      <c r="I148" s="48"/>
      <c r="J148" s="48"/>
      <c r="K148" s="48"/>
      <c r="L148" s="48"/>
    </row>
    <row r="149" spans="1:12">
      <c r="A149" s="48"/>
      <c r="B149" s="48"/>
      <c r="C149" s="48"/>
      <c r="D149" s="48"/>
      <c r="E149" s="48"/>
      <c r="F149" s="48"/>
      <c r="G149" s="48"/>
      <c r="H149" s="48"/>
      <c r="I149" s="48"/>
      <c r="J149" s="48"/>
      <c r="K149" s="48"/>
      <c r="L149" s="48"/>
    </row>
    <row r="150" spans="1:12">
      <c r="A150" s="48"/>
      <c r="B150" s="48"/>
      <c r="C150" s="48"/>
      <c r="D150" s="48"/>
      <c r="E150" s="48"/>
      <c r="F150" s="48"/>
      <c r="G150" s="48"/>
      <c r="H150" s="48"/>
      <c r="I150" s="48"/>
      <c r="J150" s="48"/>
      <c r="K150" s="48"/>
      <c r="L150" s="48"/>
    </row>
    <row r="151" spans="1:12">
      <c r="A151" s="48"/>
      <c r="B151" s="48"/>
      <c r="C151" s="48"/>
      <c r="D151" s="48"/>
      <c r="E151" s="48"/>
      <c r="F151" s="48"/>
      <c r="G151" s="48"/>
      <c r="H151" s="48"/>
      <c r="I151" s="48"/>
      <c r="J151" s="48"/>
      <c r="K151" s="48"/>
      <c r="L151" s="48"/>
    </row>
    <row r="152" spans="1:12">
      <c r="A152" s="48"/>
      <c r="B152" s="48"/>
      <c r="C152" s="48"/>
      <c r="D152" s="48"/>
      <c r="E152" s="48"/>
      <c r="F152" s="48"/>
      <c r="G152" s="48"/>
      <c r="H152" s="48"/>
      <c r="I152" s="48"/>
      <c r="J152" s="48"/>
      <c r="K152" s="48"/>
      <c r="L152" s="48"/>
    </row>
    <row r="153" spans="1:12">
      <c r="A153" s="48"/>
      <c r="B153" s="48"/>
      <c r="C153" s="48"/>
      <c r="D153" s="48"/>
      <c r="E153" s="48"/>
      <c r="F153" s="48"/>
      <c r="G153" s="48"/>
      <c r="H153" s="48"/>
      <c r="I153" s="48"/>
      <c r="J153" s="48"/>
      <c r="K153" s="48"/>
      <c r="L153" s="48"/>
    </row>
    <row r="154" spans="1:12">
      <c r="A154" s="48"/>
      <c r="B154" s="48"/>
      <c r="C154" s="48"/>
      <c r="D154" s="48"/>
      <c r="E154" s="48"/>
      <c r="F154" s="48"/>
      <c r="G154" s="48"/>
      <c r="H154" s="48"/>
      <c r="I154" s="48"/>
      <c r="J154" s="48"/>
      <c r="K154" s="48"/>
      <c r="L154" s="48"/>
    </row>
    <row r="155" spans="1:12">
      <c r="A155" s="48"/>
      <c r="B155" s="48"/>
      <c r="C155" s="48"/>
      <c r="D155" s="48"/>
      <c r="E155" s="48"/>
      <c r="F155" s="48"/>
      <c r="G155" s="48"/>
      <c r="H155" s="48"/>
      <c r="I155" s="48"/>
      <c r="J155" s="48"/>
      <c r="K155" s="48"/>
      <c r="L155" s="48"/>
    </row>
    <row r="156" spans="1:12">
      <c r="A156" s="48"/>
      <c r="B156" s="48"/>
      <c r="C156" s="48"/>
      <c r="D156" s="48"/>
      <c r="E156" s="48"/>
      <c r="F156" s="48"/>
      <c r="G156" s="48"/>
      <c r="H156" s="48"/>
      <c r="I156" s="48"/>
      <c r="J156" s="48"/>
      <c r="K156" s="48"/>
      <c r="L156" s="48"/>
    </row>
    <row r="157" spans="1:12">
      <c r="A157" s="48"/>
      <c r="B157" s="48"/>
      <c r="C157" s="48"/>
      <c r="D157" s="48"/>
      <c r="E157" s="48"/>
      <c r="F157" s="48"/>
      <c r="G157" s="48"/>
      <c r="H157" s="48"/>
      <c r="I157" s="48"/>
      <c r="J157" s="48"/>
      <c r="K157" s="48"/>
      <c r="L157" s="48"/>
    </row>
    <row r="158" spans="1:12">
      <c r="A158" s="48"/>
      <c r="B158" s="48"/>
      <c r="C158" s="48"/>
      <c r="D158" s="48"/>
      <c r="E158" s="48"/>
      <c r="F158" s="48"/>
      <c r="G158" s="48"/>
      <c r="H158" s="48"/>
      <c r="I158" s="48"/>
      <c r="J158" s="48"/>
      <c r="K158" s="48"/>
      <c r="L158" s="48"/>
    </row>
    <row r="159" spans="1:12">
      <c r="A159" s="48"/>
      <c r="B159" s="48"/>
      <c r="C159" s="48"/>
      <c r="D159" s="48"/>
      <c r="E159" s="48"/>
      <c r="F159" s="48"/>
      <c r="G159" s="48"/>
      <c r="H159" s="48"/>
      <c r="I159" s="48"/>
      <c r="J159" s="48"/>
      <c r="K159" s="48"/>
      <c r="L159" s="48"/>
    </row>
    <row r="160" spans="1:12">
      <c r="A160" s="48"/>
      <c r="B160" s="48"/>
      <c r="C160" s="48"/>
      <c r="D160" s="48"/>
      <c r="E160" s="48"/>
      <c r="F160" s="48"/>
      <c r="G160" s="48"/>
      <c r="H160" s="48"/>
      <c r="I160" s="48"/>
      <c r="J160" s="48"/>
      <c r="K160" s="48"/>
      <c r="L160" s="48"/>
    </row>
    <row r="161" spans="1:12">
      <c r="A161" s="48"/>
      <c r="B161" s="48"/>
      <c r="C161" s="48"/>
      <c r="D161" s="48"/>
      <c r="E161" s="48"/>
      <c r="F161" s="48"/>
      <c r="G161" s="48"/>
      <c r="H161" s="48"/>
      <c r="I161" s="48"/>
      <c r="J161" s="48"/>
      <c r="K161" s="48"/>
      <c r="L161" s="48"/>
    </row>
    <row r="162" spans="1:12">
      <c r="A162" s="48"/>
      <c r="B162" s="48"/>
      <c r="C162" s="48"/>
      <c r="D162" s="48"/>
      <c r="E162" s="48"/>
      <c r="F162" s="48"/>
      <c r="G162" s="48"/>
      <c r="H162" s="48"/>
      <c r="I162" s="48"/>
      <c r="J162" s="48"/>
      <c r="K162" s="48"/>
      <c r="L162" s="48"/>
    </row>
    <row r="163" spans="1:12">
      <c r="A163" s="48"/>
      <c r="B163" s="48"/>
      <c r="C163" s="48"/>
      <c r="D163" s="48"/>
      <c r="E163" s="48"/>
      <c r="F163" s="48"/>
      <c r="G163" s="48"/>
      <c r="H163" s="48"/>
      <c r="I163" s="48"/>
      <c r="J163" s="48"/>
      <c r="K163" s="48"/>
      <c r="L163" s="48"/>
    </row>
    <row r="164" spans="1:12">
      <c r="A164" s="48"/>
      <c r="B164" s="48"/>
      <c r="C164" s="48"/>
      <c r="D164" s="48"/>
      <c r="E164" s="48"/>
      <c r="F164" s="48"/>
      <c r="G164" s="48"/>
      <c r="H164" s="48"/>
      <c r="I164" s="48"/>
      <c r="J164" s="48"/>
      <c r="K164" s="48"/>
      <c r="L164" s="48"/>
    </row>
    <row r="165" spans="1:12">
      <c r="A165" s="48"/>
      <c r="B165" s="48"/>
      <c r="C165" s="48"/>
      <c r="D165" s="48"/>
      <c r="E165" s="48"/>
      <c r="F165" s="48"/>
      <c r="G165" s="48"/>
      <c r="H165" s="48"/>
      <c r="I165" s="48"/>
      <c r="J165" s="48"/>
      <c r="K165" s="48"/>
      <c r="L165" s="48"/>
    </row>
    <row r="166" spans="1:12">
      <c r="A166" s="48"/>
      <c r="B166" s="48"/>
      <c r="C166" s="48"/>
      <c r="D166" s="48"/>
      <c r="E166" s="48"/>
      <c r="F166" s="48"/>
      <c r="G166" s="48"/>
      <c r="H166" s="48"/>
      <c r="I166" s="48"/>
      <c r="J166" s="48"/>
      <c r="K166" s="48"/>
      <c r="L166" s="48"/>
    </row>
    <row r="167" spans="1:12">
      <c r="A167" s="48"/>
      <c r="B167" s="48"/>
      <c r="C167" s="48"/>
      <c r="D167" s="48"/>
      <c r="E167" s="48"/>
      <c r="F167" s="48"/>
      <c r="G167" s="48"/>
      <c r="H167" s="48"/>
      <c r="I167" s="48"/>
      <c r="J167" s="48"/>
      <c r="K167" s="48"/>
      <c r="L167" s="48"/>
    </row>
    <row r="168" spans="1:12">
      <c r="A168" s="48"/>
      <c r="B168" s="48"/>
      <c r="C168" s="48"/>
      <c r="D168" s="48"/>
      <c r="E168" s="48"/>
      <c r="F168" s="48"/>
      <c r="G168" s="48"/>
      <c r="H168" s="48"/>
      <c r="I168" s="48"/>
      <c r="J168" s="48"/>
      <c r="K168" s="48"/>
      <c r="L168" s="48"/>
    </row>
    <row r="169" spans="1:12">
      <c r="A169" s="48"/>
      <c r="B169" s="48"/>
      <c r="C169" s="48"/>
      <c r="D169" s="48"/>
      <c r="E169" s="48"/>
      <c r="F169" s="48"/>
      <c r="G169" s="48"/>
      <c r="H169" s="48"/>
      <c r="I169" s="48"/>
      <c r="J169" s="48"/>
      <c r="K169" s="48"/>
      <c r="L169" s="48"/>
    </row>
    <row r="170" spans="1:12">
      <c r="A170" s="48"/>
      <c r="B170" s="48"/>
      <c r="C170" s="48"/>
      <c r="D170" s="48"/>
      <c r="E170" s="48"/>
      <c r="F170" s="48"/>
      <c r="G170" s="48"/>
      <c r="H170" s="48"/>
      <c r="I170" s="48"/>
      <c r="J170" s="48"/>
      <c r="K170" s="48"/>
      <c r="L170" s="48"/>
    </row>
    <row r="171" spans="1:12">
      <c r="A171" s="48"/>
      <c r="B171" s="48"/>
      <c r="C171" s="48"/>
      <c r="D171" s="48"/>
      <c r="E171" s="48"/>
      <c r="F171" s="48"/>
      <c r="G171" s="48"/>
      <c r="H171" s="48"/>
      <c r="I171" s="48"/>
      <c r="J171" s="48"/>
      <c r="K171" s="48"/>
      <c r="L171" s="48"/>
    </row>
    <row r="172" spans="1:12">
      <c r="A172" s="48"/>
      <c r="B172" s="48"/>
      <c r="C172" s="48"/>
      <c r="D172" s="48"/>
      <c r="E172" s="48"/>
      <c r="F172" s="48"/>
      <c r="G172" s="48"/>
      <c r="H172" s="48"/>
      <c r="I172" s="48"/>
      <c r="J172" s="48"/>
      <c r="K172" s="48"/>
      <c r="L172" s="48"/>
    </row>
    <row r="173" spans="1:12">
      <c r="A173" s="48"/>
      <c r="B173" s="48"/>
      <c r="C173" s="48"/>
      <c r="D173" s="48"/>
      <c r="E173" s="48"/>
      <c r="F173" s="48"/>
      <c r="G173" s="48"/>
      <c r="H173" s="48"/>
      <c r="I173" s="48"/>
      <c r="J173" s="48"/>
      <c r="K173" s="48"/>
      <c r="L173" s="48"/>
    </row>
    <row r="174" spans="1:12">
      <c r="A174" s="48"/>
      <c r="B174" s="48"/>
      <c r="C174" s="48"/>
      <c r="D174" s="48"/>
      <c r="E174" s="48"/>
      <c r="F174" s="48"/>
      <c r="G174" s="48"/>
      <c r="H174" s="48"/>
      <c r="I174" s="48"/>
      <c r="J174" s="48"/>
      <c r="K174" s="48"/>
      <c r="L174" s="48"/>
    </row>
    <row r="175" spans="1:12">
      <c r="A175" s="48"/>
      <c r="B175" s="48"/>
      <c r="C175" s="48"/>
      <c r="D175" s="48"/>
      <c r="E175" s="48"/>
      <c r="F175" s="48"/>
      <c r="G175" s="48"/>
      <c r="H175" s="48"/>
      <c r="I175" s="48"/>
      <c r="J175" s="48"/>
      <c r="K175" s="48"/>
      <c r="L175" s="48"/>
    </row>
    <row r="176" spans="1:12">
      <c r="A176" s="48"/>
      <c r="B176" s="48"/>
      <c r="C176" s="48"/>
      <c r="D176" s="48"/>
      <c r="E176" s="48"/>
      <c r="F176" s="48"/>
      <c r="G176" s="48"/>
      <c r="H176" s="48"/>
      <c r="I176" s="48"/>
      <c r="J176" s="48"/>
      <c r="K176" s="48"/>
      <c r="L176" s="48"/>
    </row>
    <row r="177" spans="1:12">
      <c r="A177" s="48"/>
      <c r="B177" s="48"/>
      <c r="C177" s="48"/>
      <c r="D177" s="48"/>
      <c r="E177" s="48"/>
      <c r="F177" s="48"/>
      <c r="G177" s="48"/>
      <c r="H177" s="48"/>
      <c r="I177" s="48"/>
      <c r="J177" s="48"/>
      <c r="K177" s="48"/>
      <c r="L177" s="48"/>
    </row>
    <row r="178" spans="1:12">
      <c r="A178" s="48"/>
      <c r="B178" s="48"/>
      <c r="C178" s="48"/>
      <c r="D178" s="48"/>
      <c r="E178" s="48"/>
      <c r="F178" s="48"/>
      <c r="G178" s="48"/>
      <c r="H178" s="48"/>
      <c r="I178" s="48"/>
      <c r="J178" s="48"/>
      <c r="K178" s="48"/>
      <c r="L178" s="48"/>
    </row>
    <row r="179" spans="1:12">
      <c r="A179" s="48"/>
      <c r="B179" s="48"/>
      <c r="C179" s="48"/>
      <c r="D179" s="48"/>
      <c r="E179" s="48"/>
      <c r="F179" s="48"/>
      <c r="G179" s="48"/>
      <c r="H179" s="48"/>
      <c r="I179" s="48"/>
      <c r="J179" s="48"/>
      <c r="K179" s="48"/>
      <c r="L179" s="48"/>
    </row>
    <row r="180" spans="1:12">
      <c r="A180" s="48"/>
      <c r="B180" s="48"/>
      <c r="C180" s="48"/>
      <c r="D180" s="48"/>
      <c r="E180" s="48"/>
      <c r="F180" s="48"/>
      <c r="G180" s="48"/>
      <c r="H180" s="48"/>
      <c r="I180" s="48"/>
      <c r="J180" s="48"/>
      <c r="K180" s="48"/>
      <c r="L180" s="48"/>
    </row>
    <row r="181" spans="1:12">
      <c r="A181" s="48"/>
      <c r="B181" s="48"/>
      <c r="C181" s="48"/>
      <c r="D181" s="48"/>
      <c r="E181" s="48"/>
      <c r="F181" s="48"/>
      <c r="G181" s="48"/>
      <c r="H181" s="48"/>
      <c r="I181" s="48"/>
      <c r="J181" s="48"/>
      <c r="K181" s="48"/>
      <c r="L181" s="48"/>
    </row>
    <row r="182" spans="1:12">
      <c r="A182" s="48"/>
      <c r="B182" s="48"/>
      <c r="C182" s="48"/>
      <c r="D182" s="48"/>
      <c r="E182" s="48"/>
      <c r="F182" s="48"/>
      <c r="G182" s="48"/>
      <c r="H182" s="48"/>
      <c r="I182" s="48"/>
      <c r="J182" s="48"/>
      <c r="K182" s="48"/>
      <c r="L182" s="48"/>
    </row>
    <row r="183" spans="1:12">
      <c r="A183" s="48"/>
      <c r="B183" s="48"/>
      <c r="C183" s="48"/>
      <c r="D183" s="48"/>
      <c r="E183" s="48"/>
      <c r="F183" s="48"/>
      <c r="G183" s="48"/>
      <c r="H183" s="48"/>
      <c r="I183" s="48"/>
      <c r="J183" s="48"/>
      <c r="K183" s="48"/>
      <c r="L183" s="48"/>
    </row>
    <row r="184" spans="1:12">
      <c r="A184" s="48"/>
      <c r="B184" s="48"/>
      <c r="C184" s="48"/>
      <c r="D184" s="48"/>
      <c r="E184" s="48"/>
      <c r="F184" s="48"/>
      <c r="G184" s="48"/>
      <c r="H184" s="48"/>
      <c r="I184" s="48"/>
      <c r="J184" s="48"/>
      <c r="K184" s="48"/>
      <c r="L184" s="48"/>
    </row>
    <row r="185" spans="1:12">
      <c r="A185" s="48"/>
      <c r="B185" s="48"/>
      <c r="C185" s="48"/>
      <c r="D185" s="48"/>
      <c r="E185" s="48"/>
      <c r="F185" s="48"/>
      <c r="G185" s="48"/>
      <c r="H185" s="48"/>
      <c r="I185" s="48"/>
      <c r="J185" s="48"/>
      <c r="K185" s="48"/>
      <c r="L185" s="48"/>
    </row>
    <row r="186" spans="1:12">
      <c r="A186" s="48"/>
      <c r="B186" s="48"/>
      <c r="C186" s="48"/>
      <c r="D186" s="48"/>
      <c r="E186" s="48"/>
      <c r="F186" s="48"/>
      <c r="G186" s="48"/>
      <c r="H186" s="48"/>
      <c r="I186" s="48"/>
      <c r="J186" s="48"/>
      <c r="K186" s="48"/>
      <c r="L186" s="48"/>
    </row>
    <row r="187" spans="1:12">
      <c r="A187" s="48"/>
      <c r="B187" s="48"/>
      <c r="C187" s="48"/>
      <c r="D187" s="48"/>
      <c r="E187" s="48"/>
      <c r="F187" s="48"/>
      <c r="G187" s="48"/>
      <c r="H187" s="48"/>
      <c r="I187" s="48"/>
      <c r="J187" s="48"/>
      <c r="K187" s="48"/>
      <c r="L187" s="48"/>
    </row>
    <row r="188" spans="1:12">
      <c r="A188" s="48"/>
      <c r="B188" s="48"/>
      <c r="C188" s="48"/>
      <c r="D188" s="48"/>
      <c r="E188" s="48"/>
      <c r="F188" s="48"/>
      <c r="G188" s="48"/>
      <c r="H188" s="48"/>
      <c r="I188" s="48"/>
      <c r="J188" s="48"/>
      <c r="K188" s="48"/>
      <c r="L188" s="48"/>
    </row>
    <row r="189" spans="1:12">
      <c r="A189" s="48"/>
      <c r="B189" s="48"/>
      <c r="C189" s="48"/>
      <c r="D189" s="48"/>
      <c r="E189" s="48"/>
      <c r="F189" s="48"/>
      <c r="G189" s="48"/>
      <c r="H189" s="48"/>
      <c r="I189" s="48"/>
      <c r="J189" s="48"/>
      <c r="K189" s="48"/>
      <c r="L189" s="48"/>
    </row>
    <row r="190" spans="1:12">
      <c r="A190" s="48"/>
      <c r="B190" s="48"/>
      <c r="C190" s="48"/>
      <c r="D190" s="48"/>
      <c r="E190" s="48"/>
      <c r="F190" s="48"/>
      <c r="G190" s="48"/>
      <c r="H190" s="48"/>
      <c r="I190" s="48"/>
      <c r="J190" s="48"/>
      <c r="K190" s="48"/>
      <c r="L190" s="48"/>
    </row>
    <row r="191" spans="1:12">
      <c r="A191" s="48"/>
      <c r="B191" s="48"/>
      <c r="C191" s="48"/>
      <c r="D191" s="48"/>
      <c r="E191" s="48"/>
      <c r="F191" s="48"/>
      <c r="G191" s="48"/>
      <c r="H191" s="48"/>
      <c r="I191" s="48"/>
      <c r="J191" s="48"/>
      <c r="K191" s="48"/>
      <c r="L191" s="48"/>
    </row>
    <row r="192" spans="1:12">
      <c r="A192" s="48"/>
      <c r="B192" s="48"/>
      <c r="C192" s="48"/>
      <c r="D192" s="48"/>
      <c r="E192" s="48"/>
      <c r="F192" s="48"/>
      <c r="G192" s="48"/>
      <c r="H192" s="48"/>
      <c r="I192" s="48"/>
      <c r="J192" s="48"/>
      <c r="K192" s="48"/>
      <c r="L192" s="48"/>
    </row>
    <row r="193" spans="1:12">
      <c r="A193" s="48"/>
      <c r="B193" s="48"/>
      <c r="C193" s="48"/>
      <c r="D193" s="48"/>
      <c r="E193" s="48"/>
      <c r="F193" s="48"/>
      <c r="G193" s="48"/>
      <c r="H193" s="48"/>
      <c r="I193" s="48"/>
      <c r="J193" s="48"/>
      <c r="K193" s="48"/>
      <c r="L193" s="48"/>
    </row>
    <row r="194" spans="1:12">
      <c r="A194" s="48"/>
      <c r="B194" s="48"/>
      <c r="C194" s="48"/>
      <c r="D194" s="48"/>
      <c r="E194" s="48"/>
      <c r="F194" s="48"/>
      <c r="G194" s="48"/>
      <c r="H194" s="48"/>
      <c r="I194" s="48"/>
      <c r="J194" s="48"/>
      <c r="K194" s="48"/>
      <c r="L194" s="48"/>
    </row>
    <row r="195" spans="1:12">
      <c r="A195" s="48"/>
      <c r="B195" s="48"/>
      <c r="C195" s="48"/>
      <c r="D195" s="48"/>
      <c r="E195" s="48"/>
      <c r="F195" s="48"/>
      <c r="G195" s="48"/>
      <c r="H195" s="48"/>
      <c r="I195" s="48"/>
      <c r="J195" s="48"/>
      <c r="K195" s="48"/>
      <c r="L195" s="48"/>
    </row>
    <row r="196" spans="1:12">
      <c r="A196" s="48"/>
      <c r="B196" s="48"/>
      <c r="C196" s="48"/>
      <c r="D196" s="48"/>
      <c r="E196" s="48"/>
      <c r="F196" s="48"/>
      <c r="G196" s="48"/>
      <c r="H196" s="48"/>
      <c r="I196" s="48"/>
      <c r="J196" s="48"/>
      <c r="K196" s="48"/>
      <c r="L196" s="48"/>
    </row>
    <row r="197" spans="1:12">
      <c r="A197" s="48"/>
      <c r="B197" s="48"/>
      <c r="C197" s="48"/>
      <c r="D197" s="48"/>
      <c r="E197" s="48"/>
      <c r="F197" s="48"/>
      <c r="G197" s="48"/>
      <c r="H197" s="48"/>
      <c r="I197" s="48"/>
      <c r="J197" s="48"/>
      <c r="K197" s="48"/>
      <c r="L197" s="48"/>
    </row>
    <row r="198" spans="1:12">
      <c r="A198" s="48"/>
      <c r="B198" s="48"/>
      <c r="C198" s="48"/>
      <c r="D198" s="48"/>
      <c r="E198" s="48"/>
      <c r="F198" s="48"/>
      <c r="G198" s="48"/>
      <c r="H198" s="48"/>
      <c r="I198" s="48"/>
      <c r="J198" s="48"/>
      <c r="K198" s="48"/>
      <c r="L198" s="48"/>
    </row>
    <row r="199" spans="1:12">
      <c r="A199" s="48"/>
      <c r="B199" s="48"/>
      <c r="C199" s="48"/>
      <c r="D199" s="48"/>
      <c r="E199" s="48"/>
      <c r="F199" s="48"/>
      <c r="G199" s="48"/>
      <c r="H199" s="48"/>
      <c r="I199" s="48"/>
      <c r="J199" s="48"/>
      <c r="K199" s="48"/>
      <c r="L199" s="48"/>
    </row>
    <row r="200" spans="1:12">
      <c r="A200" s="48"/>
      <c r="B200" s="48"/>
      <c r="C200" s="48"/>
      <c r="D200" s="48"/>
      <c r="E200" s="48"/>
      <c r="F200" s="48"/>
      <c r="G200" s="48"/>
      <c r="H200" s="48"/>
      <c r="I200" s="48"/>
      <c r="J200" s="48"/>
      <c r="K200" s="48"/>
      <c r="L200" s="48"/>
    </row>
    <row r="201" spans="1:12">
      <c r="A201" s="48"/>
      <c r="B201" s="48"/>
      <c r="C201" s="48"/>
      <c r="D201" s="48"/>
      <c r="E201" s="48"/>
      <c r="F201" s="48"/>
      <c r="G201" s="48"/>
      <c r="H201" s="48"/>
      <c r="I201" s="48"/>
      <c r="J201" s="48"/>
      <c r="K201" s="48"/>
      <c r="L201" s="48"/>
    </row>
    <row r="202" spans="1:12">
      <c r="A202" s="48"/>
      <c r="B202" s="48"/>
      <c r="C202" s="48"/>
      <c r="D202" s="48"/>
      <c r="E202" s="48"/>
      <c r="F202" s="48"/>
      <c r="G202" s="48"/>
      <c r="H202" s="48"/>
      <c r="I202" s="48"/>
      <c r="J202" s="48"/>
      <c r="K202" s="48"/>
      <c r="L202" s="48"/>
    </row>
    <row r="203" spans="1:12">
      <c r="A203" s="48"/>
      <c r="B203" s="48"/>
      <c r="C203" s="48"/>
      <c r="D203" s="48"/>
      <c r="E203" s="48"/>
      <c r="F203" s="48"/>
      <c r="G203" s="48"/>
      <c r="H203" s="48"/>
      <c r="I203" s="48"/>
      <c r="J203" s="48"/>
      <c r="K203" s="48"/>
      <c r="L203" s="48"/>
    </row>
    <row r="204" spans="1:12">
      <c r="A204" s="48"/>
      <c r="B204" s="48"/>
      <c r="C204" s="48"/>
      <c r="D204" s="48"/>
      <c r="E204" s="48"/>
      <c r="F204" s="48"/>
      <c r="G204" s="48"/>
      <c r="H204" s="48"/>
      <c r="I204" s="48"/>
      <c r="J204" s="48"/>
      <c r="K204" s="48"/>
      <c r="L204" s="48"/>
    </row>
    <row r="205" spans="1:12">
      <c r="A205" s="48"/>
      <c r="B205" s="48"/>
      <c r="C205" s="48"/>
      <c r="D205" s="48"/>
      <c r="E205" s="48"/>
      <c r="F205" s="48"/>
      <c r="G205" s="48"/>
      <c r="H205" s="48"/>
      <c r="I205" s="48"/>
      <c r="J205" s="48"/>
      <c r="K205" s="48"/>
      <c r="L205" s="48"/>
    </row>
    <row r="206" spans="1:12">
      <c r="A206" s="48"/>
      <c r="B206" s="48"/>
      <c r="C206" s="48"/>
      <c r="D206" s="48"/>
      <c r="E206" s="48"/>
      <c r="F206" s="48"/>
      <c r="G206" s="48"/>
      <c r="H206" s="48"/>
      <c r="I206" s="48"/>
      <c r="J206" s="48"/>
      <c r="K206" s="48"/>
      <c r="L206" s="48"/>
    </row>
    <row r="207" spans="1:12">
      <c r="A207" s="48"/>
      <c r="B207" s="48"/>
      <c r="C207" s="48"/>
      <c r="D207" s="48"/>
      <c r="E207" s="48"/>
      <c r="F207" s="48"/>
      <c r="G207" s="48"/>
      <c r="H207" s="48"/>
      <c r="I207" s="48"/>
      <c r="J207" s="48"/>
      <c r="K207" s="48"/>
      <c r="L207" s="48"/>
    </row>
    <row r="208" spans="1:12">
      <c r="A208" s="48"/>
      <c r="B208" s="48"/>
      <c r="C208" s="48"/>
      <c r="D208" s="48"/>
      <c r="E208" s="48"/>
      <c r="F208" s="48"/>
      <c r="G208" s="48"/>
      <c r="H208" s="48"/>
      <c r="I208" s="48"/>
      <c r="J208" s="48"/>
      <c r="K208" s="48"/>
      <c r="L208" s="48"/>
    </row>
    <row r="209" spans="1:12">
      <c r="A209" s="48"/>
      <c r="B209" s="48"/>
      <c r="C209" s="48"/>
      <c r="D209" s="48"/>
      <c r="E209" s="48"/>
      <c r="F209" s="48"/>
      <c r="G209" s="48"/>
      <c r="H209" s="48"/>
      <c r="I209" s="48"/>
      <c r="J209" s="48"/>
      <c r="K209" s="48"/>
      <c r="L209" s="48"/>
    </row>
    <row r="210" spans="1:12">
      <c r="A210" s="48"/>
      <c r="B210" s="48"/>
      <c r="C210" s="48"/>
      <c r="D210" s="48"/>
      <c r="E210" s="48"/>
      <c r="F210" s="48"/>
      <c r="G210" s="48"/>
      <c r="H210" s="48"/>
      <c r="I210" s="48"/>
      <c r="J210" s="48"/>
      <c r="K210" s="48"/>
      <c r="L210" s="48"/>
    </row>
    <row r="211" spans="1:12">
      <c r="A211" s="48"/>
      <c r="B211" s="48"/>
      <c r="C211" s="48"/>
      <c r="D211" s="48"/>
      <c r="E211" s="48"/>
      <c r="F211" s="48"/>
      <c r="G211" s="48"/>
      <c r="H211" s="48"/>
      <c r="I211" s="48"/>
      <c r="J211" s="48"/>
      <c r="K211" s="48"/>
      <c r="L211" s="48"/>
    </row>
    <row r="212" spans="1:12">
      <c r="A212" s="48"/>
      <c r="B212" s="48"/>
      <c r="C212" s="48"/>
      <c r="D212" s="48"/>
      <c r="E212" s="48"/>
      <c r="F212" s="48"/>
      <c r="G212" s="48"/>
      <c r="H212" s="48"/>
      <c r="I212" s="48"/>
      <c r="J212" s="48"/>
      <c r="K212" s="48"/>
      <c r="L212" s="48"/>
    </row>
    <row r="213" spans="1:12">
      <c r="A213" s="48"/>
      <c r="B213" s="48"/>
      <c r="C213" s="48"/>
      <c r="D213" s="48"/>
      <c r="E213" s="48"/>
      <c r="F213" s="48"/>
      <c r="G213" s="48"/>
      <c r="H213" s="48"/>
      <c r="I213" s="48"/>
      <c r="J213" s="48"/>
      <c r="K213" s="48"/>
      <c r="L213" s="48"/>
    </row>
    <row r="214" spans="1:12">
      <c r="A214" s="48"/>
      <c r="B214" s="48"/>
      <c r="C214" s="48"/>
      <c r="D214" s="48"/>
      <c r="E214" s="48"/>
      <c r="F214" s="48"/>
      <c r="G214" s="48"/>
      <c r="H214" s="48"/>
      <c r="I214" s="48"/>
      <c r="J214" s="48"/>
      <c r="K214" s="48"/>
      <c r="L214" s="48"/>
    </row>
    <row r="215" spans="1:12">
      <c r="A215" s="48"/>
      <c r="B215" s="48"/>
      <c r="C215" s="48"/>
      <c r="D215" s="48"/>
      <c r="E215" s="48"/>
      <c r="F215" s="48"/>
      <c r="G215" s="48"/>
      <c r="H215" s="48"/>
      <c r="I215" s="48"/>
      <c r="J215" s="48"/>
      <c r="K215" s="48"/>
      <c r="L215" s="48"/>
    </row>
    <row r="216" spans="1:12">
      <c r="A216" s="48"/>
      <c r="B216" s="48"/>
      <c r="C216" s="48"/>
      <c r="D216" s="48"/>
      <c r="E216" s="48"/>
      <c r="F216" s="48"/>
      <c r="G216" s="48"/>
      <c r="H216" s="48"/>
      <c r="I216" s="48"/>
      <c r="J216" s="48"/>
      <c r="K216" s="48"/>
      <c r="L216" s="48"/>
    </row>
    <row r="217" spans="1:12">
      <c r="A217" s="48"/>
      <c r="B217" s="48"/>
      <c r="C217" s="48"/>
      <c r="D217" s="48"/>
      <c r="E217" s="48"/>
      <c r="F217" s="48"/>
      <c r="G217" s="48"/>
      <c r="H217" s="48"/>
      <c r="I217" s="48"/>
      <c r="J217" s="48"/>
      <c r="K217" s="48"/>
      <c r="L217" s="48"/>
    </row>
    <row r="218" spans="1:12">
      <c r="A218" s="48"/>
      <c r="B218" s="48"/>
      <c r="C218" s="48"/>
      <c r="D218" s="48"/>
      <c r="E218" s="48"/>
      <c r="F218" s="48"/>
      <c r="G218" s="48"/>
      <c r="H218" s="48"/>
      <c r="I218" s="48"/>
      <c r="J218" s="48"/>
      <c r="K218" s="48"/>
      <c r="L218" s="48"/>
    </row>
    <row r="219" spans="1:12">
      <c r="A219" s="48"/>
      <c r="B219" s="48"/>
      <c r="C219" s="48"/>
      <c r="D219" s="48"/>
      <c r="E219" s="48"/>
      <c r="F219" s="48"/>
      <c r="G219" s="48"/>
      <c r="H219" s="48"/>
      <c r="I219" s="48"/>
      <c r="J219" s="48"/>
      <c r="K219" s="48"/>
      <c r="L219" s="48"/>
    </row>
    <row r="220" spans="1:12">
      <c r="A220" s="48"/>
      <c r="B220" s="48"/>
      <c r="C220" s="48"/>
      <c r="D220" s="48"/>
      <c r="E220" s="48"/>
      <c r="F220" s="48"/>
      <c r="G220" s="48"/>
      <c r="H220" s="48"/>
      <c r="I220" s="48"/>
      <c r="J220" s="48"/>
      <c r="K220" s="48"/>
      <c r="L220" s="48"/>
    </row>
    <row r="221" spans="1:12">
      <c r="A221" s="48"/>
      <c r="B221" s="48"/>
      <c r="C221" s="48"/>
      <c r="D221" s="48"/>
      <c r="E221" s="48"/>
      <c r="F221" s="48"/>
      <c r="G221" s="48"/>
      <c r="H221" s="48"/>
      <c r="I221" s="48"/>
      <c r="J221" s="48"/>
      <c r="K221" s="48"/>
      <c r="L221" s="48"/>
    </row>
    <row r="222" spans="1:12">
      <c r="A222" s="48"/>
      <c r="B222" s="48"/>
      <c r="C222" s="48"/>
      <c r="D222" s="48"/>
      <c r="E222" s="48"/>
      <c r="F222" s="48"/>
      <c r="G222" s="48"/>
      <c r="H222" s="48"/>
      <c r="I222" s="48"/>
      <c r="J222" s="48"/>
      <c r="K222" s="48"/>
      <c r="L222" s="48"/>
    </row>
    <row r="223" spans="1:12">
      <c r="A223" s="48"/>
      <c r="B223" s="48"/>
      <c r="C223" s="48"/>
      <c r="D223" s="48"/>
      <c r="E223" s="48"/>
      <c r="F223" s="48"/>
      <c r="G223" s="48"/>
      <c r="H223" s="48"/>
      <c r="I223" s="48"/>
      <c r="J223" s="48"/>
      <c r="K223" s="48"/>
      <c r="L223" s="48"/>
    </row>
    <row r="224" spans="1:12">
      <c r="A224" s="48"/>
      <c r="B224" s="48"/>
      <c r="C224" s="48"/>
      <c r="D224" s="48"/>
      <c r="E224" s="48"/>
      <c r="F224" s="48"/>
      <c r="G224" s="48"/>
      <c r="H224" s="48"/>
      <c r="I224" s="48"/>
      <c r="J224" s="48"/>
      <c r="K224" s="48"/>
      <c r="L224" s="48"/>
    </row>
    <row r="225" spans="1:12">
      <c r="A225" s="48"/>
      <c r="B225" s="48"/>
      <c r="C225" s="48"/>
      <c r="D225" s="48"/>
      <c r="E225" s="48"/>
      <c r="F225" s="48"/>
      <c r="G225" s="48"/>
      <c r="H225" s="48"/>
      <c r="I225" s="48"/>
      <c r="J225" s="48"/>
      <c r="K225" s="48"/>
      <c r="L225" s="48"/>
    </row>
    <row r="226" spans="1:12">
      <c r="A226" s="48"/>
      <c r="B226" s="48"/>
      <c r="C226" s="48"/>
      <c r="D226" s="48"/>
      <c r="E226" s="48"/>
      <c r="F226" s="48"/>
      <c r="G226" s="48"/>
      <c r="H226" s="48"/>
      <c r="I226" s="48"/>
      <c r="J226" s="48"/>
      <c r="K226" s="48"/>
      <c r="L226" s="48"/>
    </row>
    <row r="227" spans="1:12">
      <c r="A227" s="48"/>
      <c r="B227" s="48"/>
      <c r="C227" s="48"/>
      <c r="D227" s="48"/>
      <c r="E227" s="48"/>
      <c r="F227" s="48"/>
      <c r="G227" s="48"/>
      <c r="H227" s="48"/>
      <c r="I227" s="48"/>
      <c r="J227" s="48"/>
      <c r="K227" s="48"/>
      <c r="L227" s="48"/>
    </row>
    <row r="228" spans="1:12">
      <c r="A228" s="48"/>
      <c r="B228" s="48"/>
      <c r="C228" s="48"/>
      <c r="D228" s="48"/>
      <c r="E228" s="48"/>
      <c r="F228" s="48"/>
      <c r="G228" s="48"/>
      <c r="H228" s="48"/>
      <c r="I228" s="48"/>
      <c r="J228" s="48"/>
      <c r="K228" s="48"/>
      <c r="L228" s="48"/>
    </row>
    <row r="229" spans="1:12">
      <c r="A229" s="48"/>
      <c r="B229" s="48"/>
      <c r="C229" s="48"/>
      <c r="D229" s="48"/>
      <c r="E229" s="48"/>
      <c r="F229" s="48"/>
      <c r="G229" s="48"/>
      <c r="H229" s="48"/>
      <c r="I229" s="48"/>
      <c r="J229" s="48"/>
      <c r="K229" s="48"/>
      <c r="L229" s="48"/>
    </row>
    <row r="230" spans="1:12">
      <c r="A230" s="48"/>
      <c r="B230" s="48"/>
      <c r="C230" s="48"/>
      <c r="D230" s="48"/>
      <c r="E230" s="48"/>
      <c r="F230" s="48"/>
      <c r="G230" s="48"/>
      <c r="H230" s="48"/>
      <c r="I230" s="48"/>
      <c r="J230" s="48"/>
      <c r="K230" s="48"/>
      <c r="L230" s="48"/>
    </row>
    <row r="231" spans="1:12">
      <c r="A231" s="48"/>
      <c r="B231" s="48"/>
      <c r="C231" s="48"/>
      <c r="D231" s="48"/>
      <c r="E231" s="48"/>
      <c r="F231" s="48"/>
      <c r="G231" s="48"/>
      <c r="H231" s="48"/>
      <c r="I231" s="48"/>
      <c r="J231" s="48"/>
      <c r="K231" s="48"/>
      <c r="L231" s="48"/>
    </row>
    <row r="232" spans="1:12">
      <c r="A232" s="48"/>
      <c r="B232" s="48"/>
      <c r="C232" s="48"/>
      <c r="D232" s="48"/>
      <c r="E232" s="48"/>
      <c r="F232" s="48"/>
      <c r="G232" s="48"/>
      <c r="H232" s="48"/>
      <c r="I232" s="48"/>
      <c r="J232" s="48"/>
      <c r="K232" s="48"/>
      <c r="L232" s="48"/>
    </row>
    <row r="233" spans="1:12">
      <c r="A233" s="48"/>
      <c r="B233" s="48"/>
      <c r="C233" s="48"/>
      <c r="D233" s="48"/>
      <c r="E233" s="48"/>
      <c r="F233" s="48"/>
      <c r="G233" s="48"/>
      <c r="H233" s="48"/>
      <c r="I233" s="48"/>
      <c r="J233" s="48"/>
      <c r="K233" s="48"/>
      <c r="L233" s="48"/>
    </row>
    <row r="234" spans="1:12">
      <c r="A234" s="48"/>
      <c r="B234" s="48"/>
      <c r="C234" s="48"/>
      <c r="D234" s="48"/>
      <c r="E234" s="48"/>
      <c r="F234" s="48"/>
      <c r="G234" s="48"/>
      <c r="H234" s="48"/>
      <c r="I234" s="48"/>
      <c r="J234" s="48"/>
      <c r="K234" s="48"/>
      <c r="L234" s="48"/>
    </row>
    <row r="235" spans="1:12">
      <c r="A235" s="48"/>
      <c r="B235" s="48"/>
      <c r="C235" s="48"/>
      <c r="D235" s="48"/>
      <c r="E235" s="48"/>
      <c r="F235" s="48"/>
      <c r="G235" s="48"/>
      <c r="H235" s="48"/>
      <c r="I235" s="48"/>
      <c r="J235" s="48"/>
      <c r="K235" s="48"/>
      <c r="L235" s="48"/>
    </row>
    <row r="236" spans="1:12">
      <c r="A236" s="48"/>
      <c r="B236" s="48"/>
      <c r="C236" s="48"/>
      <c r="D236" s="48"/>
      <c r="E236" s="48"/>
      <c r="F236" s="48"/>
      <c r="G236" s="48"/>
      <c r="H236" s="48"/>
      <c r="I236" s="48"/>
      <c r="J236" s="48"/>
      <c r="K236" s="48"/>
      <c r="L236" s="48"/>
    </row>
    <row r="237" spans="1:12">
      <c r="A237" s="48"/>
      <c r="B237" s="48"/>
      <c r="C237" s="48"/>
      <c r="D237" s="48"/>
      <c r="E237" s="48"/>
      <c r="F237" s="48"/>
      <c r="G237" s="48"/>
      <c r="H237" s="48"/>
      <c r="I237" s="48"/>
      <c r="J237" s="48"/>
      <c r="K237" s="48"/>
      <c r="L237" s="48"/>
    </row>
    <row r="238" spans="1:12">
      <c r="A238" s="48"/>
      <c r="B238" s="48"/>
      <c r="C238" s="48"/>
      <c r="D238" s="48"/>
      <c r="E238" s="48"/>
      <c r="F238" s="48"/>
      <c r="G238" s="48"/>
      <c r="H238" s="48"/>
      <c r="I238" s="48"/>
      <c r="J238" s="48"/>
      <c r="K238" s="48"/>
      <c r="L238" s="48"/>
    </row>
    <row r="239" spans="1:12">
      <c r="A239" s="48"/>
      <c r="B239" s="48"/>
      <c r="C239" s="48"/>
      <c r="D239" s="48"/>
      <c r="E239" s="48"/>
      <c r="F239" s="48"/>
      <c r="G239" s="48"/>
      <c r="H239" s="48"/>
      <c r="I239" s="48"/>
      <c r="J239" s="48"/>
      <c r="K239" s="48"/>
      <c r="L239" s="48"/>
    </row>
    <row r="240" spans="1:12">
      <c r="A240" s="48"/>
      <c r="B240" s="48"/>
      <c r="C240" s="48"/>
      <c r="D240" s="48"/>
      <c r="E240" s="48"/>
      <c r="F240" s="48"/>
      <c r="G240" s="48"/>
      <c r="H240" s="48"/>
      <c r="I240" s="48"/>
      <c r="J240" s="48"/>
      <c r="K240" s="48"/>
      <c r="L240" s="48"/>
    </row>
    <row r="241" spans="1:12">
      <c r="A241" s="48"/>
      <c r="B241" s="48"/>
      <c r="C241" s="48"/>
      <c r="D241" s="48"/>
      <c r="E241" s="48"/>
      <c r="F241" s="48"/>
      <c r="G241" s="48"/>
      <c r="H241" s="48"/>
      <c r="I241" s="48"/>
      <c r="J241" s="48"/>
      <c r="K241" s="48"/>
      <c r="L241" s="48"/>
    </row>
    <row r="242" spans="1:12">
      <c r="A242" s="48"/>
      <c r="B242" s="48"/>
      <c r="C242" s="48"/>
      <c r="D242" s="48"/>
      <c r="E242" s="48"/>
      <c r="F242" s="48"/>
      <c r="G242" s="48"/>
      <c r="H242" s="48"/>
      <c r="I242" s="48"/>
      <c r="J242" s="48"/>
      <c r="K242" s="48"/>
      <c r="L242" s="48"/>
    </row>
    <row r="243" spans="1:12">
      <c r="A243" s="48"/>
      <c r="B243" s="48"/>
      <c r="C243" s="48"/>
      <c r="D243" s="48"/>
      <c r="E243" s="48"/>
      <c r="F243" s="48"/>
      <c r="G243" s="48"/>
      <c r="H243" s="48"/>
      <c r="I243" s="48"/>
      <c r="J243" s="48"/>
      <c r="K243" s="48"/>
      <c r="L243" s="48"/>
    </row>
    <row r="244" spans="1:12">
      <c r="A244" s="48"/>
      <c r="B244" s="48"/>
      <c r="C244" s="48"/>
      <c r="D244" s="48"/>
      <c r="E244" s="48"/>
      <c r="F244" s="48"/>
      <c r="G244" s="48"/>
      <c r="H244" s="48"/>
      <c r="I244" s="48"/>
      <c r="J244" s="48"/>
      <c r="K244" s="48"/>
      <c r="L244" s="48"/>
    </row>
    <row r="245" spans="1:12">
      <c r="A245" s="48"/>
      <c r="B245" s="48"/>
      <c r="C245" s="48"/>
      <c r="D245" s="48"/>
      <c r="E245" s="48"/>
      <c r="F245" s="48"/>
      <c r="G245" s="48"/>
      <c r="H245" s="48"/>
      <c r="I245" s="48"/>
      <c r="J245" s="48"/>
      <c r="K245" s="48"/>
      <c r="L245" s="48"/>
    </row>
    <row r="246" spans="1:12">
      <c r="A246" s="48"/>
      <c r="B246" s="48"/>
      <c r="C246" s="48"/>
      <c r="D246" s="48"/>
      <c r="E246" s="48"/>
      <c r="F246" s="48"/>
      <c r="G246" s="48"/>
      <c r="H246" s="48"/>
      <c r="I246" s="48"/>
      <c r="J246" s="48"/>
      <c r="K246" s="48"/>
      <c r="L246" s="48"/>
    </row>
    <row r="247" spans="1:12">
      <c r="A247" s="48"/>
      <c r="B247" s="48"/>
      <c r="C247" s="48"/>
      <c r="D247" s="48"/>
      <c r="E247" s="48"/>
      <c r="F247" s="48"/>
      <c r="G247" s="48"/>
      <c r="H247" s="48"/>
      <c r="I247" s="48"/>
      <c r="J247" s="48"/>
      <c r="K247" s="48"/>
      <c r="L247" s="48"/>
    </row>
    <row r="248" spans="1:12">
      <c r="A248" s="48"/>
      <c r="B248" s="48"/>
      <c r="C248" s="48"/>
      <c r="D248" s="48"/>
      <c r="E248" s="48"/>
      <c r="F248" s="48"/>
      <c r="G248" s="48"/>
      <c r="H248" s="48"/>
      <c r="I248" s="48"/>
      <c r="J248" s="48"/>
      <c r="K248" s="48"/>
      <c r="L248" s="48"/>
    </row>
    <row r="249" spans="1:12">
      <c r="A249" s="48"/>
      <c r="B249" s="48"/>
      <c r="C249" s="48"/>
      <c r="D249" s="48"/>
      <c r="E249" s="48"/>
      <c r="F249" s="48"/>
      <c r="G249" s="48"/>
      <c r="H249" s="48"/>
      <c r="I249" s="48"/>
      <c r="J249" s="48"/>
      <c r="K249" s="48"/>
      <c r="L249" s="48"/>
    </row>
    <row r="250" spans="1:12">
      <c r="A250" s="48"/>
      <c r="B250" s="48"/>
      <c r="C250" s="48"/>
      <c r="D250" s="48"/>
      <c r="E250" s="48"/>
      <c r="F250" s="48"/>
      <c r="G250" s="48"/>
      <c r="H250" s="48"/>
      <c r="I250" s="48"/>
      <c r="J250" s="48"/>
      <c r="K250" s="48"/>
      <c r="L250" s="48"/>
    </row>
    <row r="251" spans="1:12">
      <c r="A251" s="48"/>
      <c r="B251" s="48"/>
      <c r="C251" s="48"/>
      <c r="D251" s="48"/>
      <c r="E251" s="48"/>
      <c r="F251" s="48"/>
      <c r="G251" s="48"/>
      <c r="H251" s="48"/>
      <c r="I251" s="48"/>
      <c r="J251" s="48"/>
      <c r="K251" s="48"/>
      <c r="L251" s="48"/>
    </row>
    <row r="252" spans="1:12">
      <c r="A252" s="48"/>
      <c r="B252" s="48"/>
      <c r="C252" s="48"/>
      <c r="D252" s="48"/>
      <c r="E252" s="48"/>
      <c r="F252" s="48"/>
      <c r="G252" s="48"/>
      <c r="H252" s="48"/>
      <c r="I252" s="48"/>
      <c r="J252" s="48"/>
      <c r="K252" s="48"/>
      <c r="L252" s="48"/>
    </row>
    <row r="253" spans="1:12">
      <c r="A253" s="48"/>
      <c r="B253" s="48"/>
      <c r="C253" s="48"/>
      <c r="D253" s="48"/>
      <c r="E253" s="48"/>
      <c r="F253" s="48"/>
      <c r="G253" s="48"/>
      <c r="H253" s="48"/>
      <c r="I253" s="48"/>
      <c r="J253" s="48"/>
      <c r="K253" s="48"/>
      <c r="L253" s="48"/>
    </row>
    <row r="254" spans="1:12">
      <c r="A254" s="48"/>
      <c r="B254" s="48"/>
      <c r="C254" s="48"/>
      <c r="D254" s="48"/>
      <c r="E254" s="48"/>
      <c r="F254" s="48"/>
      <c r="G254" s="48"/>
      <c r="H254" s="48"/>
      <c r="I254" s="48"/>
      <c r="J254" s="48"/>
      <c r="K254" s="48"/>
      <c r="L254" s="48"/>
    </row>
    <row r="255" spans="1:12">
      <c r="A255" s="48"/>
      <c r="B255" s="48"/>
      <c r="C255" s="48"/>
      <c r="D255" s="48"/>
      <c r="E255" s="48"/>
      <c r="F255" s="48"/>
      <c r="G255" s="48"/>
      <c r="H255" s="48"/>
      <c r="I255" s="48"/>
      <c r="J255" s="48"/>
      <c r="K255" s="48"/>
      <c r="L255" s="48"/>
    </row>
    <row r="256" spans="1:12">
      <c r="A256" s="48"/>
      <c r="B256" s="48"/>
      <c r="C256" s="48"/>
      <c r="D256" s="48"/>
      <c r="E256" s="48"/>
      <c r="F256" s="48"/>
      <c r="G256" s="48"/>
      <c r="H256" s="48"/>
      <c r="I256" s="48"/>
      <c r="J256" s="48"/>
      <c r="K256" s="48"/>
      <c r="L256" s="48"/>
    </row>
    <row r="257" spans="1:12">
      <c r="A257" s="48"/>
      <c r="B257" s="48"/>
      <c r="C257" s="48"/>
      <c r="D257" s="48"/>
      <c r="E257" s="48"/>
      <c r="F257" s="48"/>
      <c r="G257" s="48"/>
      <c r="H257" s="48"/>
      <c r="I257" s="48"/>
      <c r="J257" s="48"/>
      <c r="K257" s="48"/>
      <c r="L257" s="48"/>
    </row>
    <row r="258" spans="1:12">
      <c r="A258" s="48"/>
      <c r="B258" s="48"/>
      <c r="C258" s="48"/>
      <c r="D258" s="48"/>
      <c r="E258" s="48"/>
      <c r="F258" s="48"/>
      <c r="G258" s="48"/>
      <c r="H258" s="48"/>
      <c r="I258" s="48"/>
      <c r="J258" s="48"/>
      <c r="K258" s="48"/>
      <c r="L258" s="48"/>
    </row>
    <row r="259" spans="1:12">
      <c r="A259" s="48"/>
      <c r="B259" s="48"/>
      <c r="C259" s="48"/>
      <c r="D259" s="48"/>
      <c r="E259" s="48"/>
      <c r="F259" s="48"/>
      <c r="G259" s="48"/>
      <c r="H259" s="48"/>
      <c r="I259" s="48"/>
      <c r="J259" s="48"/>
      <c r="K259" s="48"/>
      <c r="L259" s="48"/>
    </row>
    <row r="260" spans="1:12">
      <c r="A260" s="48"/>
      <c r="B260" s="48"/>
      <c r="C260" s="48"/>
      <c r="D260" s="48"/>
      <c r="E260" s="48"/>
      <c r="F260" s="48"/>
      <c r="G260" s="48"/>
      <c r="H260" s="48"/>
      <c r="I260" s="48"/>
      <c r="J260" s="48"/>
      <c r="K260" s="48"/>
      <c r="L260" s="48"/>
    </row>
    <row r="261" spans="1:12">
      <c r="A261" s="48"/>
      <c r="B261" s="48"/>
      <c r="C261" s="48"/>
      <c r="D261" s="48"/>
      <c r="E261" s="48"/>
      <c r="F261" s="48"/>
      <c r="G261" s="48"/>
      <c r="H261" s="48"/>
      <c r="I261" s="48"/>
      <c r="J261" s="48"/>
      <c r="K261" s="48"/>
      <c r="L261" s="48"/>
    </row>
    <row r="262" spans="1:12">
      <c r="A262" s="48"/>
      <c r="B262" s="48"/>
      <c r="C262" s="48"/>
      <c r="D262" s="48"/>
      <c r="E262" s="48"/>
      <c r="F262" s="48"/>
      <c r="G262" s="48"/>
      <c r="H262" s="48"/>
      <c r="I262" s="48"/>
      <c r="J262" s="48"/>
      <c r="K262" s="48"/>
      <c r="L262" s="48"/>
    </row>
    <row r="263" spans="1:12">
      <c r="A263" s="48"/>
      <c r="B263" s="48"/>
      <c r="C263" s="48"/>
      <c r="D263" s="48"/>
      <c r="E263" s="48"/>
      <c r="F263" s="48"/>
      <c r="G263" s="48"/>
      <c r="H263" s="48"/>
      <c r="I263" s="48"/>
      <c r="J263" s="48"/>
      <c r="K263" s="48"/>
      <c r="L263" s="48"/>
    </row>
    <row r="264" spans="1:12">
      <c r="A264" s="48"/>
      <c r="B264" s="48"/>
      <c r="C264" s="48"/>
      <c r="D264" s="48"/>
      <c r="E264" s="48"/>
      <c r="F264" s="48"/>
      <c r="G264" s="48"/>
      <c r="H264" s="48"/>
      <c r="I264" s="48"/>
      <c r="J264" s="48"/>
      <c r="K264" s="48"/>
      <c r="L264" s="48"/>
    </row>
    <row r="265" spans="1:12">
      <c r="A265" s="48"/>
      <c r="B265" s="48"/>
      <c r="C265" s="48"/>
      <c r="D265" s="48"/>
      <c r="E265" s="48"/>
      <c r="F265" s="48"/>
      <c r="G265" s="48"/>
      <c r="H265" s="48"/>
      <c r="I265" s="48"/>
      <c r="J265" s="48"/>
      <c r="K265" s="48"/>
      <c r="L265" s="48"/>
    </row>
    <row r="266" spans="1:12">
      <c r="A266" s="48"/>
      <c r="B266" s="48"/>
      <c r="C266" s="48"/>
      <c r="D266" s="48"/>
      <c r="E266" s="48"/>
      <c r="F266" s="48"/>
      <c r="G266" s="48"/>
      <c r="H266" s="48"/>
      <c r="I266" s="48"/>
      <c r="J266" s="48"/>
      <c r="K266" s="48"/>
      <c r="L266" s="48"/>
    </row>
    <row r="267" spans="1:12">
      <c r="A267" s="48"/>
      <c r="B267" s="48"/>
      <c r="C267" s="48"/>
      <c r="D267" s="48"/>
      <c r="E267" s="48"/>
      <c r="F267" s="48"/>
      <c r="G267" s="48"/>
      <c r="H267" s="48"/>
      <c r="I267" s="48"/>
      <c r="J267" s="48"/>
      <c r="K267" s="48"/>
      <c r="L267" s="48"/>
    </row>
    <row r="268" spans="1:12">
      <c r="A268" s="48"/>
      <c r="B268" s="48"/>
      <c r="C268" s="48"/>
      <c r="D268" s="48"/>
      <c r="E268" s="48"/>
      <c r="F268" s="48"/>
      <c r="G268" s="48"/>
      <c r="H268" s="48"/>
      <c r="I268" s="48"/>
      <c r="J268" s="48"/>
      <c r="K268" s="48"/>
      <c r="L268" s="48"/>
    </row>
    <row r="269" spans="1:12">
      <c r="A269" s="48"/>
      <c r="B269" s="48"/>
      <c r="C269" s="48"/>
      <c r="D269" s="48"/>
      <c r="E269" s="48"/>
      <c r="F269" s="48"/>
      <c r="G269" s="48"/>
      <c r="H269" s="48"/>
      <c r="I269" s="48"/>
      <c r="J269" s="48"/>
      <c r="K269" s="48"/>
      <c r="L269" s="48"/>
    </row>
    <row r="270" spans="1:12">
      <c r="A270" s="48"/>
      <c r="B270" s="48"/>
      <c r="C270" s="48"/>
      <c r="D270" s="48"/>
      <c r="E270" s="48"/>
      <c r="F270" s="48"/>
      <c r="G270" s="48"/>
      <c r="H270" s="48"/>
      <c r="I270" s="48"/>
      <c r="J270" s="48"/>
      <c r="K270" s="48"/>
      <c r="L270" s="48"/>
    </row>
    <row r="271" spans="1:12">
      <c r="A271" s="48"/>
      <c r="B271" s="48"/>
      <c r="C271" s="48"/>
      <c r="D271" s="48"/>
      <c r="E271" s="48"/>
      <c r="F271" s="48"/>
      <c r="G271" s="48"/>
      <c r="H271" s="48"/>
      <c r="I271" s="48"/>
      <c r="J271" s="48"/>
      <c r="K271" s="48"/>
      <c r="L271" s="48"/>
    </row>
    <row r="272" spans="1:12">
      <c r="A272" s="48"/>
      <c r="B272" s="48"/>
      <c r="C272" s="48"/>
      <c r="D272" s="48"/>
      <c r="E272" s="48"/>
      <c r="F272" s="48"/>
      <c r="G272" s="48"/>
      <c r="H272" s="48"/>
      <c r="I272" s="48"/>
      <c r="J272" s="48"/>
      <c r="K272" s="48"/>
      <c r="L272" s="48"/>
    </row>
    <row r="273" spans="1:12">
      <c r="A273" s="48"/>
      <c r="B273" s="48"/>
      <c r="C273" s="48"/>
      <c r="D273" s="48"/>
      <c r="E273" s="48"/>
      <c r="F273" s="48"/>
      <c r="G273" s="48"/>
      <c r="H273" s="48"/>
      <c r="I273" s="48"/>
      <c r="J273" s="48"/>
      <c r="K273" s="48"/>
      <c r="L273" s="48"/>
    </row>
    <row r="274" spans="1:12">
      <c r="A274" s="48"/>
      <c r="B274" s="48"/>
      <c r="C274" s="48"/>
      <c r="D274" s="48"/>
      <c r="E274" s="48"/>
      <c r="F274" s="48"/>
      <c r="G274" s="48"/>
      <c r="H274" s="48"/>
      <c r="I274" s="48"/>
      <c r="J274" s="48"/>
      <c r="K274" s="48"/>
      <c r="L274" s="48"/>
    </row>
    <row r="275" spans="1:12">
      <c r="A275" s="48"/>
      <c r="B275" s="48"/>
      <c r="C275" s="48"/>
      <c r="D275" s="48"/>
      <c r="E275" s="48"/>
      <c r="F275" s="48"/>
      <c r="G275" s="48"/>
      <c r="H275" s="48"/>
      <c r="I275" s="48"/>
      <c r="J275" s="48"/>
      <c r="K275" s="48"/>
      <c r="L275" s="48"/>
    </row>
    <row r="276" spans="1:12">
      <c r="A276" s="48"/>
      <c r="B276" s="48"/>
      <c r="C276" s="48"/>
      <c r="D276" s="48"/>
      <c r="E276" s="48"/>
      <c r="F276" s="48"/>
      <c r="G276" s="48"/>
      <c r="H276" s="48"/>
      <c r="I276" s="48"/>
      <c r="J276" s="48"/>
      <c r="K276" s="48"/>
      <c r="L276" s="48"/>
    </row>
    <row r="277" spans="1:12">
      <c r="A277" s="48"/>
      <c r="B277" s="48"/>
      <c r="C277" s="48"/>
      <c r="D277" s="48"/>
      <c r="E277" s="48"/>
      <c r="F277" s="48"/>
      <c r="G277" s="48"/>
      <c r="H277" s="48"/>
      <c r="I277" s="48"/>
      <c r="J277" s="48"/>
      <c r="K277" s="48"/>
      <c r="L277" s="48"/>
    </row>
    <row r="278" spans="1:12">
      <c r="A278" s="48"/>
      <c r="B278" s="48"/>
      <c r="C278" s="48"/>
      <c r="D278" s="48"/>
      <c r="E278" s="48"/>
      <c r="F278" s="48"/>
      <c r="G278" s="48"/>
      <c r="H278" s="48"/>
      <c r="I278" s="48"/>
      <c r="J278" s="48"/>
      <c r="K278" s="48"/>
      <c r="L278" s="48"/>
    </row>
    <row r="279" spans="1:12">
      <c r="A279" s="48"/>
      <c r="B279" s="48"/>
      <c r="C279" s="48"/>
      <c r="D279" s="48"/>
      <c r="E279" s="48"/>
      <c r="F279" s="48"/>
      <c r="G279" s="48"/>
      <c r="H279" s="48"/>
      <c r="I279" s="48"/>
      <c r="J279" s="48"/>
      <c r="K279" s="48"/>
      <c r="L279" s="48"/>
    </row>
    <row r="280" spans="1:12">
      <c r="A280" s="48"/>
      <c r="B280" s="48"/>
      <c r="C280" s="48"/>
      <c r="D280" s="48"/>
      <c r="E280" s="48"/>
      <c r="F280" s="48"/>
      <c r="G280" s="48"/>
      <c r="H280" s="48"/>
      <c r="I280" s="48"/>
      <c r="J280" s="48"/>
      <c r="K280" s="48"/>
      <c r="L280" s="48"/>
    </row>
    <row r="281" spans="1:12">
      <c r="A281" s="48"/>
      <c r="B281" s="48"/>
      <c r="C281" s="48"/>
      <c r="D281" s="48"/>
      <c r="E281" s="48"/>
      <c r="F281" s="48"/>
      <c r="G281" s="48"/>
      <c r="H281" s="48"/>
      <c r="I281" s="48"/>
      <c r="J281" s="48"/>
      <c r="K281" s="48"/>
      <c r="L281" s="48"/>
    </row>
    <row r="282" spans="1:12">
      <c r="A282" s="48"/>
      <c r="B282" s="48"/>
      <c r="C282" s="48"/>
      <c r="D282" s="48"/>
      <c r="E282" s="48"/>
      <c r="F282" s="48"/>
      <c r="G282" s="48"/>
      <c r="H282" s="48"/>
      <c r="I282" s="48"/>
      <c r="J282" s="48"/>
      <c r="K282" s="48"/>
      <c r="L282" s="48"/>
    </row>
    <row r="283" spans="1:12">
      <c r="A283" s="48"/>
      <c r="B283" s="48"/>
      <c r="C283" s="48"/>
      <c r="D283" s="48"/>
      <c r="E283" s="48"/>
      <c r="F283" s="48"/>
      <c r="G283" s="48"/>
      <c r="H283" s="48"/>
      <c r="I283" s="48"/>
      <c r="J283" s="48"/>
      <c r="K283" s="48"/>
      <c r="L283" s="48"/>
    </row>
    <row r="284" spans="1:12">
      <c r="A284" s="48"/>
      <c r="B284" s="48"/>
      <c r="C284" s="48"/>
      <c r="D284" s="48"/>
      <c r="E284" s="48"/>
      <c r="F284" s="48"/>
      <c r="G284" s="48"/>
      <c r="H284" s="48"/>
      <c r="I284" s="48"/>
      <c r="J284" s="48"/>
      <c r="K284" s="48"/>
      <c r="L284" s="48"/>
    </row>
    <row r="285" spans="1:12">
      <c r="A285" s="48"/>
      <c r="B285" s="48"/>
      <c r="C285" s="48"/>
      <c r="D285" s="48"/>
      <c r="E285" s="48"/>
      <c r="F285" s="48"/>
      <c r="G285" s="48"/>
      <c r="H285" s="48"/>
      <c r="I285" s="48"/>
      <c r="J285" s="48"/>
      <c r="K285" s="48"/>
      <c r="L285" s="48"/>
    </row>
    <row r="286" spans="1:12">
      <c r="A286" s="48"/>
      <c r="B286" s="48"/>
      <c r="C286" s="48"/>
      <c r="D286" s="48"/>
      <c r="E286" s="48"/>
      <c r="F286" s="48"/>
      <c r="G286" s="48"/>
      <c r="H286" s="48"/>
      <c r="I286" s="48"/>
      <c r="J286" s="48"/>
      <c r="K286" s="48"/>
      <c r="L286" s="48"/>
    </row>
    <row r="287" spans="1:12">
      <c r="A287" s="48"/>
      <c r="B287" s="48"/>
      <c r="C287" s="48"/>
      <c r="D287" s="48"/>
      <c r="E287" s="48"/>
      <c r="F287" s="48"/>
      <c r="G287" s="48"/>
      <c r="H287" s="48"/>
      <c r="I287" s="48"/>
      <c r="J287" s="48"/>
      <c r="K287" s="48"/>
      <c r="L287" s="48"/>
    </row>
    <row r="288" spans="1:12">
      <c r="A288" s="48"/>
      <c r="B288" s="48"/>
      <c r="C288" s="48"/>
      <c r="D288" s="48"/>
      <c r="E288" s="48"/>
      <c r="F288" s="48"/>
      <c r="G288" s="48"/>
      <c r="H288" s="48"/>
      <c r="I288" s="48"/>
      <c r="J288" s="48"/>
      <c r="K288" s="48"/>
      <c r="L288" s="48"/>
    </row>
    <row r="289" spans="1:12">
      <c r="A289" s="48"/>
      <c r="B289" s="48"/>
      <c r="C289" s="48"/>
      <c r="D289" s="48"/>
      <c r="E289" s="48"/>
      <c r="F289" s="48"/>
      <c r="G289" s="48"/>
      <c r="H289" s="48"/>
      <c r="I289" s="48"/>
      <c r="J289" s="48"/>
      <c r="K289" s="48"/>
      <c r="L289" s="48"/>
    </row>
    <row r="290" spans="1:12">
      <c r="A290" s="48"/>
      <c r="B290" s="48"/>
      <c r="C290" s="48"/>
      <c r="D290" s="48"/>
      <c r="E290" s="48"/>
      <c r="F290" s="48"/>
      <c r="G290" s="48"/>
      <c r="H290" s="48"/>
      <c r="I290" s="48"/>
      <c r="J290" s="48"/>
      <c r="K290" s="48"/>
      <c r="L290" s="48"/>
    </row>
    <row r="291" spans="1:12">
      <c r="A291" s="48"/>
      <c r="B291" s="48"/>
      <c r="C291" s="48"/>
      <c r="D291" s="48"/>
      <c r="E291" s="48"/>
      <c r="F291" s="48"/>
      <c r="G291" s="48"/>
      <c r="H291" s="48"/>
      <c r="I291" s="48"/>
      <c r="J291" s="48"/>
      <c r="K291" s="48"/>
      <c r="L291" s="48"/>
    </row>
    <row r="292" spans="1:12">
      <c r="A292" s="48"/>
      <c r="B292" s="48"/>
      <c r="C292" s="48"/>
      <c r="D292" s="48"/>
      <c r="E292" s="48"/>
      <c r="F292" s="48"/>
      <c r="G292" s="48"/>
      <c r="H292" s="48"/>
      <c r="I292" s="48"/>
      <c r="J292" s="48"/>
      <c r="K292" s="48"/>
      <c r="L292" s="48"/>
    </row>
    <row r="293" spans="1:12">
      <c r="A293" s="48"/>
      <c r="B293" s="48"/>
      <c r="C293" s="48"/>
      <c r="D293" s="48"/>
      <c r="E293" s="48"/>
      <c r="F293" s="48"/>
      <c r="G293" s="48"/>
      <c r="H293" s="48"/>
      <c r="I293" s="48"/>
      <c r="J293" s="48"/>
      <c r="K293" s="48"/>
      <c r="L293" s="48"/>
    </row>
    <row r="294" spans="1:12">
      <c r="A294" s="48"/>
      <c r="B294" s="48"/>
      <c r="C294" s="48"/>
      <c r="D294" s="48"/>
      <c r="E294" s="48"/>
      <c r="F294" s="48"/>
      <c r="G294" s="48"/>
      <c r="H294" s="48"/>
      <c r="I294" s="48"/>
      <c r="J294" s="48"/>
      <c r="K294" s="48"/>
      <c r="L294" s="48"/>
    </row>
    <row r="295" spans="1:12">
      <c r="A295" s="48"/>
      <c r="B295" s="48"/>
      <c r="C295" s="48"/>
      <c r="D295" s="48"/>
      <c r="E295" s="48"/>
      <c r="F295" s="48"/>
      <c r="G295" s="48"/>
      <c r="H295" s="48"/>
      <c r="I295" s="48"/>
      <c r="J295" s="48"/>
      <c r="K295" s="48"/>
      <c r="L295" s="48"/>
    </row>
    <row r="296" spans="1:12">
      <c r="A296" s="48"/>
      <c r="B296" s="48"/>
      <c r="C296" s="48"/>
      <c r="D296" s="48"/>
      <c r="E296" s="48"/>
      <c r="F296" s="48"/>
      <c r="G296" s="48"/>
      <c r="H296" s="48"/>
      <c r="I296" s="48"/>
      <c r="J296" s="48"/>
      <c r="K296" s="48"/>
      <c r="L296" s="48"/>
    </row>
    <row r="297" spans="1:12">
      <c r="A297" s="48"/>
      <c r="B297" s="48"/>
      <c r="C297" s="48"/>
      <c r="D297" s="48"/>
      <c r="E297" s="48"/>
      <c r="F297" s="48"/>
      <c r="G297" s="48"/>
      <c r="H297" s="48"/>
      <c r="I297" s="48"/>
      <c r="J297" s="48"/>
      <c r="K297" s="48"/>
      <c r="L297" s="48"/>
    </row>
    <row r="298" spans="1:12">
      <c r="A298" s="48"/>
      <c r="B298" s="48"/>
      <c r="C298" s="48"/>
      <c r="D298" s="48"/>
      <c r="E298" s="48"/>
      <c r="F298" s="48"/>
      <c r="G298" s="48"/>
      <c r="H298" s="48"/>
      <c r="I298" s="48"/>
      <c r="J298" s="48"/>
      <c r="K298" s="48"/>
      <c r="L298" s="48"/>
    </row>
    <row r="299" spans="1:12">
      <c r="A299" s="48"/>
      <c r="B299" s="48"/>
      <c r="C299" s="48"/>
      <c r="D299" s="48"/>
      <c r="E299" s="48"/>
      <c r="F299" s="48"/>
      <c r="G299" s="48"/>
      <c r="H299" s="48"/>
      <c r="I299" s="48"/>
      <c r="J299" s="48"/>
      <c r="K299" s="48"/>
      <c r="L299" s="48"/>
    </row>
    <row r="300" spans="1:12">
      <c r="A300" s="48"/>
      <c r="B300" s="48"/>
      <c r="C300" s="48"/>
      <c r="D300" s="48"/>
      <c r="E300" s="48"/>
      <c r="F300" s="48"/>
      <c r="G300" s="48"/>
      <c r="H300" s="48"/>
      <c r="I300" s="48"/>
      <c r="J300" s="48"/>
      <c r="K300" s="48"/>
      <c r="L300" s="48"/>
    </row>
    <row r="301" spans="1:12">
      <c r="A301" s="48"/>
      <c r="B301" s="48"/>
      <c r="C301" s="48"/>
      <c r="D301" s="48"/>
      <c r="E301" s="48"/>
      <c r="F301" s="48"/>
      <c r="G301" s="48"/>
      <c r="H301" s="48"/>
      <c r="I301" s="48"/>
      <c r="J301" s="48"/>
      <c r="K301" s="48"/>
      <c r="L301" s="48"/>
    </row>
    <row r="302" spans="1:12">
      <c r="A302" s="48"/>
      <c r="B302" s="48"/>
      <c r="C302" s="48"/>
      <c r="D302" s="48"/>
      <c r="E302" s="48"/>
      <c r="F302" s="48"/>
      <c r="G302" s="48"/>
      <c r="H302" s="48"/>
      <c r="I302" s="48"/>
      <c r="J302" s="48"/>
      <c r="K302" s="48"/>
      <c r="L302" s="48"/>
    </row>
    <row r="303" spans="1:12">
      <c r="A303" s="48"/>
      <c r="B303" s="48"/>
      <c r="C303" s="48"/>
      <c r="D303" s="48"/>
      <c r="E303" s="48"/>
      <c r="F303" s="48"/>
      <c r="G303" s="48"/>
      <c r="H303" s="48"/>
      <c r="I303" s="48"/>
      <c r="J303" s="48"/>
      <c r="K303" s="48"/>
      <c r="L303" s="48"/>
    </row>
    <row r="304" spans="1:12">
      <c r="A304" s="48"/>
      <c r="B304" s="48"/>
      <c r="C304" s="48"/>
      <c r="D304" s="48"/>
      <c r="E304" s="48"/>
      <c r="F304" s="48"/>
      <c r="G304" s="48"/>
      <c r="H304" s="48"/>
      <c r="I304" s="48"/>
      <c r="J304" s="48"/>
      <c r="K304" s="48"/>
      <c r="L304" s="48"/>
    </row>
    <row r="305" spans="1:12">
      <c r="A305" s="48"/>
      <c r="B305" s="48"/>
      <c r="C305" s="48"/>
      <c r="D305" s="48"/>
      <c r="E305" s="48"/>
      <c r="F305" s="48"/>
      <c r="G305" s="48"/>
      <c r="H305" s="48"/>
      <c r="I305" s="48"/>
      <c r="J305" s="48"/>
      <c r="K305" s="48"/>
      <c r="L305" s="48"/>
    </row>
    <row r="306" spans="1:12">
      <c r="A306" s="48"/>
      <c r="B306" s="48"/>
      <c r="C306" s="48"/>
      <c r="D306" s="48"/>
      <c r="E306" s="48"/>
      <c r="F306" s="48"/>
      <c r="G306" s="48"/>
      <c r="H306" s="48"/>
      <c r="I306" s="48"/>
      <c r="J306" s="48"/>
      <c r="K306" s="48"/>
      <c r="L306" s="48"/>
    </row>
    <row r="307" spans="1:12">
      <c r="A307" s="48"/>
      <c r="B307" s="48"/>
      <c r="C307" s="48"/>
      <c r="D307" s="48"/>
      <c r="E307" s="48"/>
      <c r="F307" s="48"/>
      <c r="G307" s="48"/>
      <c r="H307" s="48"/>
      <c r="I307" s="48"/>
      <c r="J307" s="48"/>
      <c r="K307" s="48"/>
      <c r="L307" s="48"/>
    </row>
    <row r="308" spans="1:12">
      <c r="A308" s="48"/>
      <c r="B308" s="48"/>
      <c r="C308" s="48"/>
      <c r="D308" s="48"/>
      <c r="E308" s="48"/>
      <c r="F308" s="48"/>
      <c r="G308" s="48"/>
      <c r="H308" s="48"/>
      <c r="I308" s="48"/>
      <c r="J308" s="48"/>
      <c r="K308" s="48"/>
      <c r="L308" s="48"/>
    </row>
    <row r="309" spans="1:12">
      <c r="A309" s="48"/>
      <c r="B309" s="48"/>
      <c r="C309" s="48"/>
      <c r="D309" s="48"/>
      <c r="E309" s="48"/>
      <c r="F309" s="48"/>
      <c r="G309" s="48"/>
      <c r="H309" s="48"/>
      <c r="I309" s="48"/>
      <c r="J309" s="48"/>
      <c r="K309" s="48"/>
      <c r="L309" s="48"/>
    </row>
    <row r="310" spans="1:12">
      <c r="A310" s="48"/>
      <c r="B310" s="48"/>
      <c r="C310" s="48"/>
      <c r="D310" s="48"/>
      <c r="E310" s="48"/>
      <c r="F310" s="48"/>
      <c r="G310" s="48"/>
      <c r="H310" s="48"/>
      <c r="I310" s="48"/>
      <c r="J310" s="48"/>
      <c r="K310" s="48"/>
      <c r="L310" s="48"/>
    </row>
    <row r="311" spans="1:12">
      <c r="A311" s="48"/>
      <c r="B311" s="48"/>
      <c r="C311" s="48"/>
      <c r="D311" s="48"/>
      <c r="E311" s="48"/>
      <c r="F311" s="48"/>
      <c r="G311" s="48"/>
      <c r="H311" s="48"/>
      <c r="I311" s="48"/>
      <c r="J311" s="48"/>
      <c r="K311" s="48"/>
      <c r="L311" s="48"/>
    </row>
    <row r="312" spans="1:12">
      <c r="A312" s="48"/>
      <c r="B312" s="48"/>
      <c r="C312" s="48"/>
      <c r="D312" s="48"/>
      <c r="E312" s="48"/>
      <c r="F312" s="48"/>
      <c r="G312" s="48"/>
      <c r="H312" s="48"/>
      <c r="I312" s="48"/>
      <c r="J312" s="48"/>
      <c r="K312" s="48"/>
      <c r="L312" s="48"/>
    </row>
    <row r="313" spans="1:12">
      <c r="A313" s="48"/>
      <c r="B313" s="48"/>
      <c r="C313" s="48"/>
      <c r="D313" s="48"/>
      <c r="E313" s="48"/>
      <c r="F313" s="48"/>
      <c r="G313" s="48"/>
      <c r="H313" s="48"/>
      <c r="I313" s="48"/>
      <c r="J313" s="48"/>
      <c r="K313" s="48"/>
      <c r="L313" s="48"/>
    </row>
    <row r="314" spans="1:12">
      <c r="A314" s="48"/>
      <c r="B314" s="48"/>
      <c r="C314" s="48"/>
      <c r="D314" s="48"/>
      <c r="E314" s="48"/>
      <c r="F314" s="48"/>
      <c r="G314" s="48"/>
      <c r="H314" s="48"/>
      <c r="I314" s="48"/>
      <c r="J314" s="48"/>
      <c r="K314" s="48"/>
      <c r="L314" s="48"/>
    </row>
    <row r="315" spans="1:12">
      <c r="A315" s="48"/>
      <c r="B315" s="48"/>
      <c r="C315" s="48"/>
      <c r="D315" s="48"/>
      <c r="E315" s="48"/>
      <c r="F315" s="48"/>
      <c r="G315" s="48"/>
      <c r="H315" s="48"/>
      <c r="I315" s="48"/>
      <c r="J315" s="48"/>
      <c r="K315" s="48"/>
      <c r="L315" s="48"/>
    </row>
    <row r="316" spans="1:12">
      <c r="A316" s="48"/>
      <c r="B316" s="48"/>
      <c r="C316" s="48"/>
      <c r="D316" s="48"/>
      <c r="E316" s="48"/>
      <c r="F316" s="48"/>
      <c r="G316" s="48"/>
      <c r="H316" s="48"/>
      <c r="I316" s="48"/>
      <c r="J316" s="48"/>
      <c r="K316" s="48"/>
      <c r="L316" s="48"/>
    </row>
    <row r="317" spans="1:12">
      <c r="A317" s="48"/>
      <c r="B317" s="48"/>
      <c r="C317" s="48"/>
      <c r="D317" s="48"/>
      <c r="E317" s="48"/>
      <c r="F317" s="48"/>
      <c r="G317" s="48"/>
      <c r="H317" s="48"/>
      <c r="I317" s="48"/>
      <c r="J317" s="48"/>
      <c r="K317" s="48"/>
      <c r="L317" s="48"/>
    </row>
    <row r="318" spans="1:12">
      <c r="A318" s="48"/>
      <c r="B318" s="48"/>
      <c r="C318" s="48"/>
      <c r="D318" s="48"/>
      <c r="E318" s="48"/>
      <c r="F318" s="48"/>
      <c r="G318" s="48"/>
      <c r="H318" s="48"/>
      <c r="I318" s="48"/>
      <c r="J318" s="48"/>
      <c r="K318" s="48"/>
      <c r="L318" s="48"/>
    </row>
    <row r="319" spans="1:12">
      <c r="A319" s="48"/>
      <c r="B319" s="48"/>
      <c r="C319" s="48"/>
      <c r="D319" s="48"/>
      <c r="E319" s="48"/>
      <c r="F319" s="48"/>
      <c r="G319" s="48"/>
      <c r="H319" s="48"/>
      <c r="I319" s="48"/>
      <c r="J319" s="48"/>
      <c r="K319" s="48"/>
      <c r="L319" s="48"/>
    </row>
    <row r="320" spans="1:12">
      <c r="A320" s="48"/>
      <c r="B320" s="48"/>
      <c r="C320" s="48"/>
      <c r="D320" s="48"/>
      <c r="E320" s="48"/>
      <c r="F320" s="48"/>
      <c r="G320" s="48"/>
      <c r="H320" s="48"/>
      <c r="I320" s="48"/>
      <c r="J320" s="48"/>
      <c r="K320" s="48"/>
      <c r="L320" s="48"/>
    </row>
    <row r="321" spans="1:12">
      <c r="A321" s="48"/>
      <c r="B321" s="48"/>
      <c r="C321" s="48"/>
      <c r="D321" s="48"/>
      <c r="E321" s="48"/>
      <c r="F321" s="48"/>
      <c r="G321" s="48"/>
      <c r="H321" s="48"/>
      <c r="I321" s="48"/>
      <c r="J321" s="48"/>
      <c r="K321" s="48"/>
      <c r="L321" s="48"/>
    </row>
    <row r="322" spans="1:12">
      <c r="A322" s="48"/>
      <c r="B322" s="48"/>
      <c r="C322" s="48"/>
      <c r="D322" s="48"/>
      <c r="E322" s="48"/>
      <c r="F322" s="48"/>
      <c r="G322" s="48"/>
      <c r="H322" s="48"/>
      <c r="I322" s="48"/>
      <c r="J322" s="48"/>
      <c r="K322" s="48"/>
      <c r="L322" s="48"/>
    </row>
    <row r="323" spans="1:12">
      <c r="A323" s="48"/>
      <c r="B323" s="48"/>
      <c r="C323" s="48"/>
      <c r="D323" s="48"/>
      <c r="E323" s="48"/>
      <c r="F323" s="48"/>
      <c r="G323" s="48"/>
      <c r="H323" s="48"/>
      <c r="I323" s="48"/>
      <c r="J323" s="48"/>
      <c r="K323" s="48"/>
      <c r="L323" s="48"/>
    </row>
    <row r="324" spans="1:12">
      <c r="A324" s="48"/>
      <c r="B324" s="48"/>
      <c r="C324" s="48"/>
      <c r="D324" s="48"/>
      <c r="E324" s="48"/>
      <c r="F324" s="48"/>
      <c r="G324" s="48"/>
      <c r="H324" s="48"/>
      <c r="I324" s="48"/>
      <c r="J324" s="48"/>
      <c r="K324" s="48"/>
      <c r="L324" s="48"/>
    </row>
    <row r="325" spans="1:12">
      <c r="A325" s="48"/>
      <c r="B325" s="48"/>
      <c r="C325" s="48"/>
      <c r="D325" s="48"/>
      <c r="E325" s="48"/>
      <c r="F325" s="48"/>
      <c r="G325" s="48"/>
      <c r="H325" s="48"/>
      <c r="I325" s="48"/>
      <c r="J325" s="48"/>
      <c r="K325" s="48"/>
      <c r="L325" s="48"/>
    </row>
    <row r="326" spans="1:12">
      <c r="A326" s="48"/>
      <c r="B326" s="48"/>
      <c r="C326" s="48"/>
      <c r="D326" s="48"/>
      <c r="E326" s="48"/>
      <c r="F326" s="48"/>
      <c r="G326" s="48"/>
      <c r="H326" s="48"/>
      <c r="I326" s="48"/>
      <c r="J326" s="48"/>
      <c r="K326" s="48"/>
      <c r="L326" s="48"/>
    </row>
    <row r="327" spans="1:12">
      <c r="A327" s="48"/>
      <c r="B327" s="48"/>
      <c r="C327" s="48"/>
      <c r="D327" s="48"/>
      <c r="E327" s="48"/>
      <c r="F327" s="48"/>
      <c r="G327" s="48"/>
      <c r="H327" s="48"/>
      <c r="I327" s="48"/>
      <c r="J327" s="48"/>
      <c r="K327" s="48"/>
      <c r="L327" s="48"/>
    </row>
    <row r="328" spans="1:12">
      <c r="A328" s="48"/>
      <c r="B328" s="48"/>
      <c r="C328" s="48"/>
      <c r="D328" s="48"/>
      <c r="E328" s="48"/>
      <c r="F328" s="48"/>
      <c r="G328" s="48"/>
      <c r="H328" s="48"/>
      <c r="I328" s="48"/>
      <c r="J328" s="48"/>
      <c r="K328" s="48"/>
      <c r="L328" s="48"/>
    </row>
    <row r="329" spans="1:12">
      <c r="A329" s="48"/>
      <c r="B329" s="48"/>
      <c r="C329" s="48"/>
      <c r="D329" s="48"/>
      <c r="E329" s="48"/>
      <c r="F329" s="48"/>
      <c r="G329" s="48"/>
      <c r="H329" s="48"/>
      <c r="I329" s="48"/>
      <c r="J329" s="48"/>
      <c r="K329" s="48"/>
      <c r="L329" s="48"/>
    </row>
    <row r="330" spans="1:12">
      <c r="A330" s="48"/>
      <c r="B330" s="48"/>
      <c r="C330" s="48"/>
      <c r="D330" s="48"/>
      <c r="E330" s="48"/>
      <c r="F330" s="48"/>
      <c r="G330" s="48"/>
      <c r="H330" s="48"/>
      <c r="I330" s="48"/>
      <c r="J330" s="48"/>
      <c r="K330" s="48"/>
      <c r="L330" s="48"/>
    </row>
    <row r="331" spans="1:12">
      <c r="A331" s="48"/>
      <c r="B331" s="48"/>
      <c r="C331" s="48"/>
      <c r="D331" s="48"/>
      <c r="E331" s="48"/>
      <c r="F331" s="48"/>
      <c r="G331" s="48"/>
      <c r="H331" s="48"/>
      <c r="I331" s="48"/>
      <c r="J331" s="48"/>
      <c r="K331" s="48"/>
      <c r="L331" s="48"/>
    </row>
    <row r="332" spans="1:12">
      <c r="A332" s="48"/>
      <c r="B332" s="48"/>
      <c r="C332" s="48"/>
      <c r="D332" s="48"/>
      <c r="E332" s="48"/>
      <c r="F332" s="48"/>
      <c r="G332" s="48"/>
      <c r="H332" s="48"/>
      <c r="I332" s="48"/>
      <c r="J332" s="48"/>
      <c r="K332" s="48"/>
      <c r="L332" s="48"/>
    </row>
    <row r="333" spans="1:12">
      <c r="A333" s="48"/>
      <c r="B333" s="48"/>
      <c r="C333" s="48"/>
      <c r="D333" s="48"/>
      <c r="E333" s="48"/>
      <c r="F333" s="48"/>
      <c r="G333" s="48"/>
      <c r="H333" s="48"/>
      <c r="I333" s="48"/>
      <c r="J333" s="48"/>
      <c r="K333" s="48"/>
      <c r="L333" s="48"/>
    </row>
  </sheetData>
  <mergeCells count="38">
    <mergeCell ref="A17:D17"/>
    <mergeCell ref="E17:L17"/>
    <mergeCell ref="E24:I24"/>
    <mergeCell ref="E25:I25"/>
    <mergeCell ref="J24:L24"/>
    <mergeCell ref="J25:L25"/>
    <mergeCell ref="A18:L18"/>
    <mergeCell ref="A19:L19"/>
    <mergeCell ref="A21:L21"/>
    <mergeCell ref="A29:D29"/>
    <mergeCell ref="E29:L29"/>
    <mergeCell ref="E23:I23"/>
    <mergeCell ref="E22:I22"/>
    <mergeCell ref="J23:L23"/>
    <mergeCell ref="J22:L22"/>
    <mergeCell ref="A23:D23"/>
    <mergeCell ref="A22:D22"/>
    <mergeCell ref="A24:D24"/>
    <mergeCell ref="A25:D25"/>
    <mergeCell ref="A26:L26"/>
    <mergeCell ref="A28:L28"/>
    <mergeCell ref="F12:L12"/>
    <mergeCell ref="A13:D13"/>
    <mergeCell ref="A14:D14"/>
    <mergeCell ref="A16:D16"/>
    <mergeCell ref="A15:D15"/>
    <mergeCell ref="A2:L4"/>
    <mergeCell ref="H6:L6"/>
    <mergeCell ref="I8:L8"/>
    <mergeCell ref="I9:L9"/>
    <mergeCell ref="I10:L10"/>
    <mergeCell ref="A41:L41"/>
    <mergeCell ref="A30:D30"/>
    <mergeCell ref="A31:D31"/>
    <mergeCell ref="A32:D32"/>
    <mergeCell ref="E30:L30"/>
    <mergeCell ref="E31:L31"/>
    <mergeCell ref="E32:L32"/>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5" zoomScaleNormal="85" zoomScaleSheetLayoutView="80" workbookViewId="0">
      <selection activeCell="J1" sqref="J1"/>
    </sheetView>
  </sheetViews>
  <sheetFormatPr defaultRowHeight="13.5"/>
  <cols>
    <col min="1" max="16384" width="9" style="18"/>
  </cols>
  <sheetData>
    <row r="1" spans="1:9" ht="15.75">
      <c r="A1" s="768" t="s">
        <v>464</v>
      </c>
      <c r="B1" s="768"/>
      <c r="C1" s="768"/>
      <c r="D1" s="768"/>
      <c r="E1" s="768"/>
      <c r="F1" s="768"/>
      <c r="G1" s="768"/>
      <c r="H1" s="768"/>
      <c r="I1" s="768"/>
    </row>
    <row r="2" spans="1:9" ht="27" customHeight="1">
      <c r="A2" s="19"/>
      <c r="B2" s="19"/>
      <c r="C2" s="19"/>
      <c r="D2" s="19"/>
      <c r="E2" s="19"/>
      <c r="F2" s="19"/>
      <c r="G2" s="19"/>
      <c r="H2" s="19"/>
      <c r="I2" s="19"/>
    </row>
    <row r="3" spans="1:9" ht="27" customHeight="1">
      <c r="A3" s="1176" t="s">
        <v>127</v>
      </c>
      <c r="B3" s="1176"/>
      <c r="C3" s="1176"/>
      <c r="D3" s="1176"/>
      <c r="E3" s="1176"/>
      <c r="F3" s="1176"/>
      <c r="G3" s="1176"/>
      <c r="H3" s="1177" t="s">
        <v>126</v>
      </c>
      <c r="I3" s="1177"/>
    </row>
    <row r="4" spans="1:9" ht="27" customHeight="1">
      <c r="A4" s="19"/>
      <c r="B4" s="19"/>
      <c r="C4" s="19"/>
      <c r="D4" s="19"/>
      <c r="E4" s="19"/>
      <c r="F4" s="19"/>
      <c r="G4" s="19"/>
      <c r="H4" s="19"/>
      <c r="I4" s="19"/>
    </row>
    <row r="5" spans="1:9" ht="27" customHeight="1">
      <c r="A5" s="19" t="s">
        <v>80</v>
      </c>
      <c r="B5" s="19"/>
      <c r="C5" s="19"/>
      <c r="D5" s="19"/>
      <c r="E5" s="19"/>
      <c r="F5" s="19"/>
      <c r="G5" s="19"/>
      <c r="H5" s="19"/>
      <c r="I5" s="19"/>
    </row>
    <row r="6" spans="1:9" ht="27" customHeight="1">
      <c r="A6" s="1175" t="s">
        <v>81</v>
      </c>
      <c r="B6" s="1175"/>
      <c r="C6" s="1878" t="s">
        <v>83</v>
      </c>
      <c r="D6" s="1878"/>
      <c r="E6" s="1878"/>
      <c r="F6" s="1878"/>
      <c r="G6" s="1878"/>
      <c r="H6" s="1878"/>
      <c r="I6" s="1878"/>
    </row>
    <row r="7" spans="1:9" ht="39.950000000000003" customHeight="1">
      <c r="A7" s="430" t="s">
        <v>82</v>
      </c>
      <c r="B7" s="431"/>
      <c r="C7" s="1893" t="s">
        <v>1155</v>
      </c>
      <c r="D7" s="1878"/>
      <c r="E7" s="1878"/>
      <c r="F7" s="1878"/>
      <c r="G7" s="1878"/>
      <c r="H7" s="1878"/>
      <c r="I7" s="1878"/>
    </row>
    <row r="8" spans="1:9" ht="27" customHeight="1">
      <c r="B8" s="19"/>
      <c r="C8" s="19"/>
      <c r="D8" s="19"/>
      <c r="E8" s="19"/>
      <c r="F8" s="19"/>
      <c r="G8" s="19"/>
      <c r="H8" s="19"/>
      <c r="I8" s="19"/>
    </row>
    <row r="9" spans="1:9" ht="27" customHeight="1">
      <c r="A9" s="19" t="s">
        <v>636</v>
      </c>
    </row>
    <row r="10" spans="1:9" ht="27" customHeight="1">
      <c r="A10" s="1772" t="s">
        <v>1156</v>
      </c>
      <c r="B10" s="1773"/>
      <c r="C10" s="1773"/>
      <c r="D10" s="1773"/>
      <c r="E10" s="1773"/>
      <c r="F10" s="1773"/>
      <c r="G10" s="1774"/>
      <c r="H10" s="392" t="s">
        <v>975</v>
      </c>
      <c r="I10" s="392">
        <f>IF(LEN(SUBSTITUTE(A11,CHAR(10),""))&gt;400,"文字数オーバーです",LEN(SUBSTITUTE(A11,CHAR(10),"")))</f>
        <v>0</v>
      </c>
    </row>
    <row r="11" spans="1:9" ht="27" customHeight="1">
      <c r="A11" s="1208"/>
      <c r="B11" s="1209"/>
      <c r="C11" s="1209"/>
      <c r="D11" s="1209"/>
      <c r="E11" s="1209"/>
      <c r="F11" s="1209"/>
      <c r="G11" s="1209"/>
      <c r="H11" s="1209"/>
      <c r="I11" s="1210"/>
    </row>
    <row r="12" spans="1:9" ht="27" customHeight="1">
      <c r="A12" s="1211"/>
      <c r="B12" s="1212"/>
      <c r="C12" s="1212"/>
      <c r="D12" s="1212"/>
      <c r="E12" s="1212"/>
      <c r="F12" s="1212"/>
      <c r="G12" s="1212"/>
      <c r="H12" s="1212"/>
      <c r="I12" s="1213"/>
    </row>
    <row r="13" spans="1:9" ht="27" customHeight="1">
      <c r="A13" s="1211"/>
      <c r="B13" s="1212"/>
      <c r="C13" s="1212"/>
      <c r="D13" s="1212"/>
      <c r="E13" s="1212"/>
      <c r="F13" s="1212"/>
      <c r="G13" s="1212"/>
      <c r="H13" s="1212"/>
      <c r="I13" s="1213"/>
    </row>
    <row r="14" spans="1:9" ht="27" customHeight="1">
      <c r="A14" s="1211"/>
      <c r="B14" s="1212"/>
      <c r="C14" s="1212"/>
      <c r="D14" s="1212"/>
      <c r="E14" s="1212"/>
      <c r="F14" s="1212"/>
      <c r="G14" s="1212"/>
      <c r="H14" s="1212"/>
      <c r="I14" s="1213"/>
    </row>
    <row r="15" spans="1:9" ht="27" customHeight="1">
      <c r="A15" s="1211"/>
      <c r="B15" s="1212"/>
      <c r="C15" s="1212"/>
      <c r="D15" s="1212"/>
      <c r="E15" s="1212"/>
      <c r="F15" s="1212"/>
      <c r="G15" s="1212"/>
      <c r="H15" s="1212"/>
      <c r="I15" s="1213"/>
    </row>
    <row r="16" spans="1:9" ht="27" customHeight="1">
      <c r="A16" s="1214"/>
      <c r="B16" s="1215"/>
      <c r="C16" s="1215"/>
      <c r="D16" s="1215"/>
      <c r="E16" s="1215"/>
      <c r="F16" s="1215"/>
      <c r="G16" s="1215"/>
      <c r="H16" s="1215"/>
      <c r="I16" s="1216"/>
    </row>
    <row r="17" spans="1:11" ht="27" customHeight="1">
      <c r="A17" s="1772" t="s">
        <v>1157</v>
      </c>
      <c r="B17" s="1773"/>
      <c r="C17" s="1773"/>
      <c r="D17" s="1773"/>
      <c r="E17" s="1773"/>
      <c r="F17" s="1773"/>
      <c r="G17" s="1774"/>
      <c r="H17" s="392" t="s">
        <v>140</v>
      </c>
      <c r="I17" s="392">
        <f>IF(LEN(SUBSTITUTE(A18,CHAR(10),""))&gt;400,"文字数オーバーです",LEN(SUBSTITUTE(A18,CHAR(10),"")))</f>
        <v>0</v>
      </c>
    </row>
    <row r="18" spans="1:11" ht="27" customHeight="1">
      <c r="A18" s="1208"/>
      <c r="B18" s="1209"/>
      <c r="C18" s="1209"/>
      <c r="D18" s="1209"/>
      <c r="E18" s="1209"/>
      <c r="F18" s="1209"/>
      <c r="G18" s="1209"/>
      <c r="H18" s="1209"/>
      <c r="I18" s="1210"/>
    </row>
    <row r="19" spans="1:11" ht="27" customHeight="1">
      <c r="A19" s="1211"/>
      <c r="B19" s="1212"/>
      <c r="C19" s="1212"/>
      <c r="D19" s="1212"/>
      <c r="E19" s="1212"/>
      <c r="F19" s="1212"/>
      <c r="G19" s="1212"/>
      <c r="H19" s="1212"/>
      <c r="I19" s="1213"/>
    </row>
    <row r="20" spans="1:11" ht="27" customHeight="1">
      <c r="A20" s="1211"/>
      <c r="B20" s="1212"/>
      <c r="C20" s="1212"/>
      <c r="D20" s="1212"/>
      <c r="E20" s="1212"/>
      <c r="F20" s="1212"/>
      <c r="G20" s="1212"/>
      <c r="H20" s="1212"/>
      <c r="I20" s="1213"/>
    </row>
    <row r="21" spans="1:11" ht="27" customHeight="1">
      <c r="A21" s="1211"/>
      <c r="B21" s="1212"/>
      <c r="C21" s="1212"/>
      <c r="D21" s="1212"/>
      <c r="E21" s="1212"/>
      <c r="F21" s="1212"/>
      <c r="G21" s="1212"/>
      <c r="H21" s="1212"/>
      <c r="I21" s="1213"/>
    </row>
    <row r="22" spans="1:11" ht="27" customHeight="1">
      <c r="A22" s="1211"/>
      <c r="B22" s="1212"/>
      <c r="C22" s="1212"/>
      <c r="D22" s="1212"/>
      <c r="E22" s="1212"/>
      <c r="F22" s="1212"/>
      <c r="G22" s="1212"/>
      <c r="H22" s="1212"/>
      <c r="I22" s="1213"/>
    </row>
    <row r="23" spans="1:11" ht="27" customHeight="1">
      <c r="A23" s="1214"/>
      <c r="B23" s="1215"/>
      <c r="C23" s="1215"/>
      <c r="D23" s="1215"/>
      <c r="E23" s="1215"/>
      <c r="F23" s="1215"/>
      <c r="G23" s="1215"/>
      <c r="H23" s="1215"/>
      <c r="I23" s="1216"/>
    </row>
    <row r="24" spans="1:11" ht="27" customHeight="1" thickBot="1">
      <c r="A24" s="278"/>
      <c r="B24" s="278"/>
      <c r="C24" s="278"/>
      <c r="D24" s="278"/>
      <c r="E24" s="278"/>
      <c r="F24" s="278"/>
      <c r="G24" s="278"/>
      <c r="H24" s="278"/>
      <c r="I24" s="278"/>
    </row>
    <row r="25" spans="1:11" ht="20.100000000000001" customHeight="1">
      <c r="A25" s="1269" t="s">
        <v>640</v>
      </c>
      <c r="B25" s="1270"/>
      <c r="C25" s="1270"/>
      <c r="D25" s="1270"/>
      <c r="E25" s="1270"/>
      <c r="F25" s="1270"/>
      <c r="G25" s="1270"/>
      <c r="H25" s="1270"/>
      <c r="I25" s="1271"/>
    </row>
    <row r="26" spans="1:11" ht="20.100000000000001" customHeight="1">
      <c r="A26" s="837" t="s">
        <v>638</v>
      </c>
      <c r="B26" s="835"/>
      <c r="C26" s="835"/>
      <c r="D26" s="835"/>
      <c r="E26" s="835"/>
      <c r="F26" s="835"/>
      <c r="G26" s="835"/>
      <c r="H26" s="835"/>
      <c r="I26" s="421" t="s">
        <v>639</v>
      </c>
    </row>
    <row r="27" spans="1:11" ht="39.950000000000003" customHeight="1">
      <c r="A27" s="1367" t="s">
        <v>807</v>
      </c>
      <c r="B27" s="1368"/>
      <c r="C27" s="1368"/>
      <c r="D27" s="1368"/>
      <c r="E27" s="1368"/>
      <c r="F27" s="1368"/>
      <c r="G27" s="1368"/>
      <c r="H27" s="1369"/>
      <c r="I27" s="445"/>
    </row>
    <row r="28" spans="1:11" ht="39.950000000000003" customHeight="1">
      <c r="A28" s="1361" t="s">
        <v>808</v>
      </c>
      <c r="B28" s="1362"/>
      <c r="C28" s="1362"/>
      <c r="D28" s="1362"/>
      <c r="E28" s="1362"/>
      <c r="F28" s="1362"/>
      <c r="G28" s="1362"/>
      <c r="H28" s="1363"/>
      <c r="I28" s="440"/>
    </row>
    <row r="29" spans="1:11" ht="27" customHeight="1" thickBot="1">
      <c r="A29" s="1172" t="s">
        <v>996</v>
      </c>
      <c r="B29" s="1173"/>
      <c r="C29" s="1173"/>
      <c r="D29" s="1173"/>
      <c r="E29" s="1173"/>
      <c r="F29" s="1173"/>
      <c r="G29" s="1173"/>
      <c r="H29" s="1174"/>
      <c r="I29" s="411"/>
    </row>
    <row r="30" spans="1:11" ht="20.100000000000001" customHeight="1">
      <c r="K30" s="48"/>
    </row>
    <row r="31" spans="1:11" ht="20.100000000000001" customHeight="1">
      <c r="K31" s="48"/>
    </row>
    <row r="32" spans="1:11" ht="37.5" customHeight="1">
      <c r="K32" s="48"/>
    </row>
    <row r="33" ht="37.5" customHeight="1"/>
  </sheetData>
  <sheetProtection sheet="1" objects="1" scenarios="1" formatCells="0" formatColumns="0" formatRows="0"/>
  <dataConsolidate/>
  <mergeCells count="15">
    <mergeCell ref="A18:I23"/>
    <mergeCell ref="A11:I16"/>
    <mergeCell ref="A29:H29"/>
    <mergeCell ref="A10:G10"/>
    <mergeCell ref="A17:G17"/>
    <mergeCell ref="A28:H28"/>
    <mergeCell ref="A25:I25"/>
    <mergeCell ref="A26:H26"/>
    <mergeCell ref="A27:H27"/>
    <mergeCell ref="A1:I1"/>
    <mergeCell ref="A6:B6"/>
    <mergeCell ref="C6:I6"/>
    <mergeCell ref="C7:I7"/>
    <mergeCell ref="A3:G3"/>
    <mergeCell ref="H3:I3"/>
  </mergeCells>
  <phoneticPr fontId="1"/>
  <conditionalFormatting sqref="I27:I28">
    <cfRule type="cellIs" dxfId="3" priority="3" operator="notEqual">
      <formula>"確認済"</formula>
    </cfRule>
  </conditionalFormatting>
  <conditionalFormatting sqref="I29">
    <cfRule type="cellIs" dxfId="2" priority="1" operator="notEqual">
      <formula>"確認済"</formula>
    </cfRule>
  </conditionalFormatting>
  <dataValidations count="1">
    <dataValidation type="list" allowBlank="1" showInputMessage="1" showErrorMessage="1" sqref="I27:I29">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85" zoomScaleNormal="85" zoomScaleSheetLayoutView="85" workbookViewId="0">
      <selection activeCell="J1" sqref="J1:P1"/>
    </sheetView>
  </sheetViews>
  <sheetFormatPr defaultRowHeight="13.5"/>
  <cols>
    <col min="1" max="9" width="9" style="18"/>
    <col min="10" max="16" width="9" style="48"/>
    <col min="17" max="16384" width="9" style="18"/>
  </cols>
  <sheetData>
    <row r="1" spans="1:17" ht="15.75">
      <c r="A1" s="768" t="s">
        <v>465</v>
      </c>
      <c r="B1" s="768"/>
      <c r="C1" s="768"/>
      <c r="D1" s="768"/>
      <c r="E1" s="768"/>
      <c r="F1" s="768"/>
      <c r="G1" s="768"/>
      <c r="H1" s="768"/>
      <c r="I1" s="768"/>
      <c r="J1" s="1331"/>
      <c r="K1" s="1331"/>
      <c r="L1" s="1331"/>
      <c r="M1" s="1331"/>
      <c r="N1" s="1331"/>
      <c r="O1" s="1331"/>
      <c r="P1" s="1331"/>
    </row>
    <row r="2" spans="1:17" ht="27" customHeight="1">
      <c r="A2" s="19"/>
      <c r="B2" s="19"/>
      <c r="C2" s="19"/>
      <c r="D2" s="19"/>
      <c r="E2" s="19"/>
      <c r="F2" s="19"/>
      <c r="G2" s="19"/>
      <c r="H2" s="19"/>
      <c r="I2" s="19"/>
      <c r="J2" s="61"/>
      <c r="K2" s="61"/>
      <c r="L2" s="61"/>
      <c r="M2" s="61"/>
      <c r="N2" s="61"/>
      <c r="O2" s="61"/>
      <c r="P2" s="61"/>
      <c r="Q2" s="62"/>
    </row>
    <row r="3" spans="1:17" ht="27" customHeight="1">
      <c r="A3" s="1176" t="s">
        <v>129</v>
      </c>
      <c r="B3" s="1176"/>
      <c r="C3" s="1176"/>
      <c r="D3" s="1176"/>
      <c r="E3" s="1176"/>
      <c r="F3" s="1176"/>
      <c r="G3" s="1176"/>
      <c r="H3" s="1177" t="s">
        <v>128</v>
      </c>
      <c r="I3" s="1177"/>
      <c r="J3" s="1344"/>
      <c r="K3" s="1344"/>
      <c r="L3" s="1344"/>
      <c r="M3" s="1344"/>
      <c r="N3" s="1344"/>
      <c r="O3" s="1344"/>
      <c r="P3" s="1344"/>
      <c r="Q3" s="62"/>
    </row>
    <row r="4" spans="1:17" ht="27" customHeight="1">
      <c r="A4" s="19"/>
      <c r="B4" s="19"/>
      <c r="C4" s="19"/>
      <c r="D4" s="19"/>
      <c r="E4" s="19"/>
      <c r="F4" s="19"/>
      <c r="G4" s="19"/>
      <c r="H4" s="19"/>
      <c r="I4" s="19"/>
      <c r="J4" s="61"/>
      <c r="K4" s="61"/>
      <c r="L4" s="61"/>
      <c r="M4" s="61"/>
      <c r="N4" s="61"/>
      <c r="O4" s="61"/>
      <c r="P4" s="61"/>
      <c r="Q4" s="62"/>
    </row>
    <row r="5" spans="1:17" ht="27" customHeight="1">
      <c r="A5" s="1223" t="s">
        <v>84</v>
      </c>
      <c r="B5" s="1227"/>
      <c r="C5" s="1227"/>
      <c r="D5" s="1227"/>
      <c r="E5" s="1227"/>
      <c r="F5" s="1227"/>
      <c r="G5" s="1227"/>
      <c r="H5" s="1227"/>
      <c r="I5" s="1224"/>
      <c r="J5" s="61"/>
      <c r="K5" s="61"/>
      <c r="L5" s="61"/>
      <c r="M5" s="61"/>
      <c r="N5" s="61"/>
      <c r="O5" s="61"/>
      <c r="P5" s="61"/>
      <c r="Q5" s="62"/>
    </row>
    <row r="6" spans="1:17" ht="27" customHeight="1">
      <c r="A6" s="1902" t="s">
        <v>466</v>
      </c>
      <c r="B6" s="1903"/>
      <c r="C6" s="1903"/>
      <c r="D6" s="1903"/>
      <c r="E6" s="1903"/>
      <c r="F6" s="1903"/>
      <c r="G6" s="1904"/>
      <c r="H6" s="392" t="s">
        <v>975</v>
      </c>
      <c r="I6" s="392">
        <f>IF(LEN(SUBSTITUTE(A7,CHAR(10),""))&gt;400,"文字数オーバーです",LEN(SUBSTITUTE(A7,CHAR(10),"")))</f>
        <v>0</v>
      </c>
      <c r="J6" s="1901"/>
      <c r="K6" s="1901"/>
      <c r="L6" s="1901"/>
      <c r="M6" s="1901"/>
      <c r="N6" s="1901"/>
      <c r="O6" s="1901"/>
      <c r="P6" s="1901"/>
      <c r="Q6" s="62"/>
    </row>
    <row r="7" spans="1:17" ht="27" customHeight="1">
      <c r="A7" s="1208"/>
      <c r="B7" s="1209"/>
      <c r="C7" s="1209"/>
      <c r="D7" s="1209"/>
      <c r="E7" s="1209"/>
      <c r="F7" s="1209"/>
      <c r="G7" s="1209"/>
      <c r="H7" s="1209"/>
      <c r="I7" s="1210"/>
      <c r="J7" s="1901"/>
      <c r="K7" s="1901"/>
      <c r="L7" s="1901"/>
      <c r="M7" s="1901"/>
      <c r="N7" s="1901"/>
      <c r="O7" s="1901"/>
      <c r="P7" s="1901"/>
      <c r="Q7" s="62"/>
    </row>
    <row r="8" spans="1:17" ht="27" customHeight="1">
      <c r="A8" s="1211"/>
      <c r="B8" s="1212"/>
      <c r="C8" s="1212"/>
      <c r="D8" s="1212"/>
      <c r="E8" s="1212"/>
      <c r="F8" s="1212"/>
      <c r="G8" s="1212"/>
      <c r="H8" s="1212"/>
      <c r="I8" s="1213"/>
      <c r="J8" s="1901"/>
      <c r="K8" s="1901"/>
      <c r="L8" s="1901"/>
      <c r="M8" s="1901"/>
      <c r="N8" s="1901"/>
      <c r="O8" s="1901"/>
      <c r="P8" s="1901"/>
      <c r="Q8" s="62"/>
    </row>
    <row r="9" spans="1:17" ht="27" customHeight="1">
      <c r="A9" s="1211"/>
      <c r="B9" s="1212"/>
      <c r="C9" s="1212"/>
      <c r="D9" s="1212"/>
      <c r="E9" s="1212"/>
      <c r="F9" s="1212"/>
      <c r="G9" s="1212"/>
      <c r="H9" s="1212"/>
      <c r="I9" s="1213"/>
      <c r="J9" s="435"/>
      <c r="K9" s="435"/>
      <c r="L9" s="435"/>
      <c r="M9" s="435"/>
      <c r="N9" s="435"/>
      <c r="O9" s="435"/>
      <c r="P9" s="435"/>
      <c r="Q9" s="62"/>
    </row>
    <row r="10" spans="1:17" ht="27" customHeight="1">
      <c r="A10" s="1211"/>
      <c r="B10" s="1212"/>
      <c r="C10" s="1212"/>
      <c r="D10" s="1212"/>
      <c r="E10" s="1212"/>
      <c r="F10" s="1212"/>
      <c r="G10" s="1212"/>
      <c r="H10" s="1212"/>
      <c r="I10" s="1213"/>
      <c r="J10" s="435"/>
      <c r="K10" s="435"/>
      <c r="L10" s="435"/>
      <c r="M10" s="435"/>
      <c r="N10" s="435"/>
      <c r="O10" s="435"/>
      <c r="P10" s="435"/>
      <c r="Q10" s="62"/>
    </row>
    <row r="11" spans="1:17" ht="27" customHeight="1">
      <c r="A11" s="1211"/>
      <c r="B11" s="1212"/>
      <c r="C11" s="1212"/>
      <c r="D11" s="1212"/>
      <c r="E11" s="1212"/>
      <c r="F11" s="1212"/>
      <c r="G11" s="1212"/>
      <c r="H11" s="1212"/>
      <c r="I11" s="1213"/>
      <c r="J11" s="435"/>
      <c r="K11" s="435"/>
      <c r="L11" s="435"/>
      <c r="M11" s="435"/>
      <c r="N11" s="435"/>
      <c r="O11" s="435"/>
      <c r="P11" s="435"/>
      <c r="Q11" s="62"/>
    </row>
    <row r="12" spans="1:17" ht="27" customHeight="1">
      <c r="A12" s="1214"/>
      <c r="B12" s="1215"/>
      <c r="C12" s="1215"/>
      <c r="D12" s="1215"/>
      <c r="E12" s="1215"/>
      <c r="F12" s="1215"/>
      <c r="G12" s="1215"/>
      <c r="H12" s="1215"/>
      <c r="I12" s="1216"/>
      <c r="J12" s="435"/>
      <c r="K12" s="435"/>
      <c r="L12" s="435"/>
      <c r="M12" s="435"/>
      <c r="N12" s="435"/>
      <c r="O12" s="435"/>
      <c r="P12" s="435"/>
      <c r="Q12" s="62"/>
    </row>
    <row r="13" spans="1:17" ht="27" customHeight="1">
      <c r="A13" s="1905" t="s">
        <v>325</v>
      </c>
      <c r="B13" s="1906"/>
      <c r="C13" s="1906"/>
      <c r="D13" s="1906"/>
      <c r="E13" s="1906"/>
      <c r="F13" s="1906"/>
      <c r="G13" s="1907"/>
      <c r="H13" s="392" t="s">
        <v>975</v>
      </c>
      <c r="I13" s="392">
        <f>IF(LEN(SUBSTITUTE(A14,CHAR(10),""))&gt;400,"文字数オーバーです",LEN(SUBSTITUTE(A14,CHAR(10),"")))</f>
        <v>0</v>
      </c>
      <c r="J13" s="435"/>
      <c r="K13" s="435"/>
      <c r="L13" s="435"/>
      <c r="M13" s="435"/>
      <c r="N13" s="435"/>
      <c r="O13" s="435"/>
      <c r="P13" s="435"/>
      <c r="Q13" s="62"/>
    </row>
    <row r="14" spans="1:17" ht="27" customHeight="1">
      <c r="A14" s="1208"/>
      <c r="B14" s="1209"/>
      <c r="C14" s="1209"/>
      <c r="D14" s="1209"/>
      <c r="E14" s="1209"/>
      <c r="F14" s="1209"/>
      <c r="G14" s="1209"/>
      <c r="H14" s="1209"/>
      <c r="I14" s="1210"/>
      <c r="J14" s="847"/>
      <c r="K14" s="847"/>
      <c r="L14" s="847"/>
      <c r="M14" s="847"/>
      <c r="N14" s="847"/>
      <c r="O14" s="847"/>
      <c r="P14" s="847"/>
      <c r="Q14" s="62"/>
    </row>
    <row r="15" spans="1:17" ht="27" customHeight="1">
      <c r="A15" s="1211"/>
      <c r="B15" s="1212"/>
      <c r="C15" s="1212"/>
      <c r="D15" s="1212"/>
      <c r="E15" s="1212"/>
      <c r="F15" s="1212"/>
      <c r="G15" s="1212"/>
      <c r="H15" s="1212"/>
      <c r="I15" s="1213"/>
      <c r="J15" s="422"/>
      <c r="K15" s="422"/>
      <c r="L15" s="422"/>
      <c r="M15" s="422"/>
      <c r="N15" s="422"/>
      <c r="O15" s="422"/>
      <c r="P15" s="422"/>
      <c r="Q15" s="62"/>
    </row>
    <row r="16" spans="1:17" ht="27" customHeight="1">
      <c r="A16" s="1211"/>
      <c r="B16" s="1212"/>
      <c r="C16" s="1212"/>
      <c r="D16" s="1212"/>
      <c r="E16" s="1212"/>
      <c r="F16" s="1212"/>
      <c r="G16" s="1212"/>
      <c r="H16" s="1212"/>
      <c r="I16" s="1213"/>
      <c r="J16" s="61"/>
      <c r="K16" s="61"/>
      <c r="L16" s="61"/>
      <c r="M16" s="61"/>
      <c r="N16" s="61"/>
      <c r="O16" s="61"/>
      <c r="P16" s="61"/>
      <c r="Q16" s="62"/>
    </row>
    <row r="17" spans="1:17" ht="27" customHeight="1">
      <c r="A17" s="1211"/>
      <c r="B17" s="1212"/>
      <c r="C17" s="1212"/>
      <c r="D17" s="1212"/>
      <c r="E17" s="1212"/>
      <c r="F17" s="1212"/>
      <c r="G17" s="1212"/>
      <c r="H17" s="1212"/>
      <c r="I17" s="1213"/>
      <c r="J17" s="61"/>
      <c r="K17" s="61"/>
      <c r="L17" s="61"/>
      <c r="M17" s="61"/>
      <c r="N17" s="61"/>
      <c r="O17" s="61"/>
      <c r="P17" s="61"/>
      <c r="Q17" s="62"/>
    </row>
    <row r="18" spans="1:17" ht="27" customHeight="1">
      <c r="A18" s="1211"/>
      <c r="B18" s="1212"/>
      <c r="C18" s="1212"/>
      <c r="D18" s="1212"/>
      <c r="E18" s="1212"/>
      <c r="F18" s="1212"/>
      <c r="G18" s="1212"/>
      <c r="H18" s="1212"/>
      <c r="I18" s="1213"/>
      <c r="J18" s="22"/>
      <c r="K18" s="22"/>
      <c r="L18" s="22"/>
      <c r="M18" s="22"/>
      <c r="N18" s="22"/>
      <c r="O18" s="22"/>
      <c r="P18" s="22"/>
    </row>
    <row r="19" spans="1:17" s="56" customFormat="1" ht="27" customHeight="1">
      <c r="A19" s="1214"/>
      <c r="B19" s="1215"/>
      <c r="C19" s="1215"/>
      <c r="D19" s="1215"/>
      <c r="E19" s="1215"/>
      <c r="F19" s="1215"/>
      <c r="G19" s="1215"/>
      <c r="H19" s="1215"/>
      <c r="I19" s="1216"/>
      <c r="J19" s="433"/>
      <c r="K19" s="433"/>
      <c r="L19" s="433"/>
      <c r="M19" s="433"/>
      <c r="N19" s="433"/>
      <c r="O19" s="433"/>
      <c r="P19" s="433"/>
    </row>
    <row r="20" spans="1:17" ht="27.75" customHeight="1">
      <c r="A20" s="273"/>
      <c r="B20" s="273"/>
      <c r="C20" s="273"/>
      <c r="D20" s="273"/>
      <c r="E20" s="273"/>
      <c r="F20" s="273"/>
      <c r="G20" s="565"/>
      <c r="H20" s="1872" t="s">
        <v>195</v>
      </c>
      <c r="I20" s="1872"/>
      <c r="J20" s="433"/>
      <c r="K20" s="433"/>
      <c r="L20" s="433"/>
      <c r="M20" s="433"/>
      <c r="N20" s="433"/>
      <c r="O20" s="433"/>
      <c r="P20" s="433"/>
    </row>
    <row r="21" spans="1:17" ht="15.75">
      <c r="A21" s="768" t="s">
        <v>465</v>
      </c>
      <c r="B21" s="768"/>
      <c r="C21" s="768"/>
      <c r="D21" s="768"/>
      <c r="E21" s="768"/>
      <c r="F21" s="768"/>
      <c r="G21" s="768"/>
      <c r="H21" s="768"/>
      <c r="I21" s="768"/>
      <c r="J21" s="1900"/>
      <c r="K21" s="1900"/>
      <c r="L21" s="1900"/>
      <c r="M21" s="1900"/>
      <c r="N21" s="1900"/>
      <c r="O21" s="1900"/>
      <c r="P21" s="1900"/>
    </row>
    <row r="22" spans="1:17" ht="15.75">
      <c r="A22" s="406"/>
      <c r="B22" s="406"/>
      <c r="C22" s="406"/>
      <c r="D22" s="406"/>
      <c r="E22" s="406"/>
      <c r="F22" s="406"/>
      <c r="G22" s="406"/>
      <c r="H22" s="406"/>
      <c r="I22" s="406"/>
      <c r="J22" s="434"/>
      <c r="K22" s="434"/>
      <c r="L22" s="434"/>
      <c r="M22" s="434"/>
      <c r="N22" s="434"/>
      <c r="O22" s="434"/>
      <c r="P22" s="434"/>
    </row>
    <row r="23" spans="1:17" ht="27" customHeight="1">
      <c r="A23" s="1286" t="s">
        <v>335</v>
      </c>
      <c r="B23" s="1286"/>
      <c r="C23" s="19"/>
      <c r="D23" s="19"/>
      <c r="E23" s="19"/>
      <c r="F23" s="19"/>
      <c r="G23" s="19"/>
      <c r="H23" s="19"/>
      <c r="I23" s="19"/>
      <c r="J23" s="61"/>
      <c r="K23" s="61"/>
      <c r="L23" s="61"/>
      <c r="M23" s="61"/>
      <c r="N23" s="61"/>
      <c r="O23" s="61"/>
      <c r="P23" s="61"/>
    </row>
    <row r="24" spans="1:17" ht="27" customHeight="1">
      <c r="A24" s="835" t="s">
        <v>85</v>
      </c>
      <c r="B24" s="835"/>
      <c r="C24" s="835"/>
      <c r="D24" s="835"/>
      <c r="E24" s="835"/>
      <c r="F24" s="835"/>
      <c r="G24" s="835"/>
      <c r="H24" s="835"/>
      <c r="I24" s="835"/>
      <c r="J24" s="847"/>
      <c r="K24" s="847"/>
      <c r="L24" s="847"/>
      <c r="M24" s="847"/>
      <c r="N24" s="847"/>
      <c r="O24" s="847"/>
      <c r="P24" s="847"/>
    </row>
    <row r="25" spans="1:17" ht="27" customHeight="1">
      <c r="A25" s="1772" t="s">
        <v>324</v>
      </c>
      <c r="B25" s="1773"/>
      <c r="C25" s="1773"/>
      <c r="D25" s="1773"/>
      <c r="E25" s="1773"/>
      <c r="F25" s="1773"/>
      <c r="G25" s="1774"/>
      <c r="H25" s="392" t="s">
        <v>975</v>
      </c>
      <c r="I25" s="392">
        <f>IF(LEN(SUBSTITUTE(A26,CHAR(10),""))&gt;400,"文字数オーバーです",LEN(SUBSTITUTE(A26,CHAR(10),"")))</f>
        <v>0</v>
      </c>
      <c r="J25" s="435"/>
      <c r="K25" s="435"/>
      <c r="L25" s="435"/>
      <c r="M25" s="435"/>
      <c r="N25" s="435"/>
      <c r="O25" s="435"/>
      <c r="P25" s="435"/>
    </row>
    <row r="26" spans="1:17" ht="27" customHeight="1">
      <c r="A26" s="1208"/>
      <c r="B26" s="1209"/>
      <c r="C26" s="1209"/>
      <c r="D26" s="1209"/>
      <c r="E26" s="1209"/>
      <c r="F26" s="1209"/>
      <c r="G26" s="1209"/>
      <c r="H26" s="1209"/>
      <c r="I26" s="1210"/>
      <c r="J26" s="435"/>
      <c r="K26" s="435"/>
      <c r="L26" s="435"/>
      <c r="M26" s="435"/>
      <c r="N26" s="435"/>
      <c r="O26" s="435"/>
      <c r="P26" s="435"/>
    </row>
    <row r="27" spans="1:17" ht="27" customHeight="1">
      <c r="A27" s="1211"/>
      <c r="B27" s="1212"/>
      <c r="C27" s="1212"/>
      <c r="D27" s="1212"/>
      <c r="E27" s="1212"/>
      <c r="F27" s="1212"/>
      <c r="G27" s="1212"/>
      <c r="H27" s="1212"/>
      <c r="I27" s="1213"/>
      <c r="J27" s="435"/>
      <c r="K27" s="435"/>
      <c r="L27" s="435"/>
      <c r="M27" s="435"/>
      <c r="N27" s="435"/>
      <c r="O27" s="435"/>
      <c r="P27" s="435"/>
    </row>
    <row r="28" spans="1:17" ht="27" customHeight="1">
      <c r="A28" s="1211"/>
      <c r="B28" s="1212"/>
      <c r="C28" s="1212"/>
      <c r="D28" s="1212"/>
      <c r="E28" s="1212"/>
      <c r="F28" s="1212"/>
      <c r="G28" s="1212"/>
      <c r="H28" s="1212"/>
      <c r="I28" s="1213"/>
      <c r="J28" s="435"/>
      <c r="K28" s="435"/>
      <c r="L28" s="435"/>
      <c r="M28" s="435"/>
      <c r="N28" s="435"/>
      <c r="O28" s="435"/>
      <c r="P28" s="435"/>
    </row>
    <row r="29" spans="1:17" ht="27" customHeight="1">
      <c r="A29" s="1211"/>
      <c r="B29" s="1212"/>
      <c r="C29" s="1212"/>
      <c r="D29" s="1212"/>
      <c r="E29" s="1212"/>
      <c r="F29" s="1212"/>
      <c r="G29" s="1212"/>
      <c r="H29" s="1212"/>
      <c r="I29" s="1213"/>
      <c r="J29" s="61"/>
      <c r="K29" s="61"/>
      <c r="L29" s="61"/>
      <c r="M29" s="61"/>
      <c r="N29" s="61"/>
      <c r="O29" s="61"/>
      <c r="P29" s="61"/>
    </row>
    <row r="30" spans="1:17" ht="27" customHeight="1">
      <c r="A30" s="1211"/>
      <c r="B30" s="1212"/>
      <c r="C30" s="1212"/>
      <c r="D30" s="1212"/>
      <c r="E30" s="1212"/>
      <c r="F30" s="1212"/>
      <c r="G30" s="1212"/>
      <c r="H30" s="1212"/>
      <c r="I30" s="1213"/>
      <c r="J30" s="172"/>
      <c r="K30" s="173"/>
      <c r="L30" s="173"/>
      <c r="M30" s="173"/>
      <c r="N30" s="173"/>
      <c r="O30" s="173"/>
      <c r="P30" s="173"/>
    </row>
    <row r="31" spans="1:17" ht="27" customHeight="1">
      <c r="A31" s="1214"/>
      <c r="B31" s="1215"/>
      <c r="C31" s="1215"/>
      <c r="D31" s="1215"/>
      <c r="E31" s="1215"/>
      <c r="F31" s="1215"/>
      <c r="G31" s="1215"/>
      <c r="H31" s="1215"/>
      <c r="I31" s="1216"/>
      <c r="J31" s="172"/>
      <c r="K31" s="173"/>
      <c r="L31" s="173"/>
      <c r="M31" s="173"/>
      <c r="N31" s="173"/>
      <c r="O31" s="173"/>
      <c r="P31" s="173"/>
    </row>
    <row r="32" spans="1:17" ht="29.25" customHeight="1">
      <c r="A32" s="1902" t="s">
        <v>327</v>
      </c>
      <c r="B32" s="1903"/>
      <c r="C32" s="1903"/>
      <c r="D32" s="1903"/>
      <c r="E32" s="1903"/>
      <c r="F32" s="1903"/>
      <c r="G32" s="1904"/>
      <c r="H32" s="392" t="s">
        <v>975</v>
      </c>
      <c r="I32" s="392">
        <f>IF(LEN(SUBSTITUTE(A33,CHAR(10),""))&gt;400,"文字数オーバーです",LEN(SUBSTITUTE(A33,CHAR(10),"")))</f>
        <v>0</v>
      </c>
      <c r="J32" s="172"/>
      <c r="K32" s="173"/>
      <c r="L32" s="173"/>
      <c r="M32" s="173"/>
      <c r="N32" s="173"/>
      <c r="O32" s="173"/>
      <c r="P32" s="173"/>
    </row>
    <row r="33" spans="1:16" ht="27" customHeight="1">
      <c r="A33" s="1208"/>
      <c r="B33" s="1209"/>
      <c r="C33" s="1209"/>
      <c r="D33" s="1209"/>
      <c r="E33" s="1209"/>
      <c r="F33" s="1209"/>
      <c r="G33" s="1209"/>
      <c r="H33" s="1209"/>
      <c r="I33" s="1210"/>
      <c r="J33" s="172"/>
      <c r="K33" s="173"/>
      <c r="L33" s="173"/>
      <c r="M33" s="173"/>
      <c r="N33" s="173"/>
      <c r="O33" s="173"/>
      <c r="P33" s="173"/>
    </row>
    <row r="34" spans="1:16" ht="27" customHeight="1">
      <c r="A34" s="1211"/>
      <c r="B34" s="1212"/>
      <c r="C34" s="1212"/>
      <c r="D34" s="1212"/>
      <c r="E34" s="1212"/>
      <c r="F34" s="1212"/>
      <c r="G34" s="1212"/>
      <c r="H34" s="1212"/>
      <c r="I34" s="1213"/>
      <c r="J34" s="172"/>
      <c r="K34" s="173"/>
      <c r="L34" s="173"/>
      <c r="M34" s="173"/>
      <c r="N34" s="173"/>
      <c r="O34" s="173"/>
      <c r="P34" s="173"/>
    </row>
    <row r="35" spans="1:16" ht="27" customHeight="1">
      <c r="A35" s="1211"/>
      <c r="B35" s="1212"/>
      <c r="C35" s="1212"/>
      <c r="D35" s="1212"/>
      <c r="E35" s="1212"/>
      <c r="F35" s="1212"/>
      <c r="G35" s="1212"/>
      <c r="H35" s="1212"/>
      <c r="I35" s="1213"/>
      <c r="J35" s="172"/>
      <c r="K35" s="173"/>
      <c r="L35" s="173"/>
      <c r="M35" s="173"/>
      <c r="N35" s="173"/>
      <c r="O35" s="173"/>
      <c r="P35" s="173"/>
    </row>
    <row r="36" spans="1:16" ht="27" customHeight="1">
      <c r="A36" s="1211"/>
      <c r="B36" s="1212"/>
      <c r="C36" s="1212"/>
      <c r="D36" s="1212"/>
      <c r="E36" s="1212"/>
      <c r="F36" s="1212"/>
      <c r="G36" s="1212"/>
      <c r="H36" s="1212"/>
      <c r="I36" s="1213"/>
      <c r="J36" s="172"/>
      <c r="K36" s="173"/>
      <c r="L36" s="173"/>
      <c r="M36" s="173"/>
      <c r="N36" s="173"/>
      <c r="O36" s="173"/>
      <c r="P36" s="173"/>
    </row>
    <row r="37" spans="1:16" ht="27" customHeight="1">
      <c r="A37" s="1211"/>
      <c r="B37" s="1212"/>
      <c r="C37" s="1212"/>
      <c r="D37" s="1212"/>
      <c r="E37" s="1212"/>
      <c r="F37" s="1212"/>
      <c r="G37" s="1212"/>
      <c r="H37" s="1212"/>
      <c r="I37" s="1213"/>
      <c r="J37" s="172"/>
      <c r="K37" s="173"/>
      <c r="L37" s="173"/>
      <c r="M37" s="173"/>
      <c r="N37" s="173"/>
      <c r="O37" s="173"/>
      <c r="P37" s="173"/>
    </row>
    <row r="38" spans="1:16" ht="27" customHeight="1">
      <c r="A38" s="1214"/>
      <c r="B38" s="1215"/>
      <c r="C38" s="1215"/>
      <c r="D38" s="1215"/>
      <c r="E38" s="1215"/>
      <c r="F38" s="1215"/>
      <c r="G38" s="1215"/>
      <c r="H38" s="1215"/>
      <c r="I38" s="1216"/>
      <c r="J38" s="172"/>
      <c r="K38" s="173"/>
      <c r="L38" s="173"/>
      <c r="M38" s="173"/>
      <c r="N38" s="173"/>
      <c r="O38" s="173"/>
      <c r="P38" s="173"/>
    </row>
    <row r="39" spans="1:16" ht="15" customHeight="1">
      <c r="A39" s="405"/>
      <c r="B39" s="405"/>
      <c r="C39" s="405"/>
      <c r="D39" s="405"/>
      <c r="E39" s="405"/>
      <c r="F39" s="405"/>
      <c r="G39" s="405"/>
      <c r="H39" s="405"/>
      <c r="I39" s="405"/>
      <c r="J39" s="173"/>
      <c r="K39" s="173"/>
      <c r="L39" s="173"/>
      <c r="M39" s="173"/>
      <c r="N39" s="173"/>
      <c r="O39" s="173"/>
      <c r="P39" s="173"/>
    </row>
    <row r="40" spans="1:16" ht="27" customHeight="1">
      <c r="A40" s="1223" t="s">
        <v>60</v>
      </c>
      <c r="B40" s="1227"/>
      <c r="C40" s="1227"/>
      <c r="D40" s="1227"/>
      <c r="E40" s="1227"/>
      <c r="F40" s="1227"/>
      <c r="G40" s="1224"/>
      <c r="H40" s="392" t="s">
        <v>975</v>
      </c>
      <c r="I40" s="392">
        <f>IF(LEN(SUBSTITUTE(A41,CHAR(10),""))&gt;400,"文字数オーバーです",LEN(SUBSTITUTE(A41,CHAR(10),"")))</f>
        <v>0</v>
      </c>
      <c r="J40" s="55"/>
      <c r="K40" s="22"/>
      <c r="L40" s="22"/>
      <c r="M40" s="22"/>
      <c r="N40" s="22"/>
      <c r="O40" s="22"/>
      <c r="P40" s="22"/>
    </row>
    <row r="41" spans="1:16" s="56" customFormat="1" ht="27" customHeight="1">
      <c r="A41" s="1208"/>
      <c r="B41" s="1209"/>
      <c r="C41" s="1209"/>
      <c r="D41" s="1209"/>
      <c r="E41" s="1209"/>
      <c r="F41" s="1209"/>
      <c r="G41" s="1209"/>
      <c r="H41" s="1209"/>
      <c r="I41" s="1210"/>
      <c r="J41" s="22"/>
      <c r="K41" s="22"/>
      <c r="L41" s="22"/>
      <c r="M41" s="22"/>
      <c r="N41" s="22"/>
      <c r="O41" s="22"/>
      <c r="P41" s="22"/>
    </row>
    <row r="42" spans="1:16" ht="27" customHeight="1">
      <c r="A42" s="1211"/>
      <c r="B42" s="1212"/>
      <c r="C42" s="1212"/>
      <c r="D42" s="1212"/>
      <c r="E42" s="1212"/>
      <c r="F42" s="1212"/>
      <c r="G42" s="1212"/>
      <c r="H42" s="1212"/>
      <c r="I42" s="1213"/>
      <c r="J42" s="22"/>
      <c r="K42" s="22"/>
      <c r="L42" s="22"/>
      <c r="M42" s="22"/>
      <c r="N42" s="22"/>
      <c r="O42" s="22"/>
      <c r="P42" s="22"/>
    </row>
    <row r="43" spans="1:16" ht="27" customHeight="1">
      <c r="A43" s="1211"/>
      <c r="B43" s="1212"/>
      <c r="C43" s="1212"/>
      <c r="D43" s="1212"/>
      <c r="E43" s="1212"/>
      <c r="F43" s="1212"/>
      <c r="G43" s="1212"/>
      <c r="H43" s="1212"/>
      <c r="I43" s="1213"/>
      <c r="J43" s="22"/>
      <c r="K43" s="22"/>
      <c r="L43" s="22"/>
      <c r="M43" s="22"/>
      <c r="N43" s="22"/>
      <c r="O43" s="22"/>
      <c r="P43" s="22"/>
    </row>
    <row r="44" spans="1:16" ht="27" customHeight="1">
      <c r="A44" s="1211"/>
      <c r="B44" s="1212"/>
      <c r="C44" s="1212"/>
      <c r="D44" s="1212"/>
      <c r="E44" s="1212"/>
      <c r="F44" s="1212"/>
      <c r="G44" s="1212"/>
      <c r="H44" s="1212"/>
      <c r="I44" s="1213"/>
      <c r="J44" s="22"/>
      <c r="K44" s="22"/>
      <c r="L44" s="22"/>
      <c r="M44" s="22"/>
      <c r="N44" s="22"/>
      <c r="O44" s="22"/>
      <c r="P44" s="22"/>
    </row>
    <row r="45" spans="1:16" ht="27" customHeight="1">
      <c r="A45" s="1211"/>
      <c r="B45" s="1212"/>
      <c r="C45" s="1212"/>
      <c r="D45" s="1212"/>
      <c r="E45" s="1212"/>
      <c r="F45" s="1212"/>
      <c r="G45" s="1212"/>
      <c r="H45" s="1212"/>
      <c r="I45" s="1213"/>
      <c r="J45" s="22"/>
      <c r="K45" s="22"/>
      <c r="L45" s="22"/>
      <c r="M45" s="22"/>
      <c r="N45" s="22"/>
      <c r="O45" s="22"/>
      <c r="P45" s="22"/>
    </row>
    <row r="46" spans="1:16" ht="27" customHeight="1">
      <c r="A46" s="1214"/>
      <c r="B46" s="1215"/>
      <c r="C46" s="1215"/>
      <c r="D46" s="1215"/>
      <c r="E46" s="1215"/>
      <c r="F46" s="1215"/>
      <c r="G46" s="1215"/>
      <c r="H46" s="1215"/>
      <c r="I46" s="1216"/>
      <c r="J46" s="61"/>
      <c r="K46" s="61"/>
      <c r="L46" s="61"/>
      <c r="M46" s="61"/>
      <c r="N46" s="61"/>
      <c r="O46" s="61"/>
      <c r="P46" s="61"/>
    </row>
    <row r="47" spans="1:16" ht="20.100000000000001" customHeight="1" thickBot="1">
      <c r="A47" s="273"/>
      <c r="B47" s="273"/>
      <c r="C47" s="273"/>
      <c r="D47" s="273"/>
      <c r="E47" s="273"/>
      <c r="F47" s="273"/>
      <c r="G47" s="424"/>
      <c r="H47" s="424"/>
      <c r="I47" s="424"/>
      <c r="J47" s="433"/>
      <c r="K47" s="433"/>
      <c r="L47" s="433"/>
      <c r="M47" s="433"/>
      <c r="N47" s="433"/>
      <c r="O47" s="433"/>
      <c r="P47" s="433"/>
    </row>
    <row r="48" spans="1:16" ht="20.100000000000001" customHeight="1">
      <c r="A48" s="1894" t="s">
        <v>640</v>
      </c>
      <c r="B48" s="1895"/>
      <c r="C48" s="1895"/>
      <c r="D48" s="1895"/>
      <c r="E48" s="1895"/>
      <c r="F48" s="1895"/>
      <c r="G48" s="1895"/>
      <c r="H48" s="1895"/>
      <c r="I48" s="1896"/>
      <c r="J48" s="61"/>
      <c r="K48" s="61"/>
      <c r="L48" s="61"/>
      <c r="M48" s="61"/>
      <c r="N48" s="61"/>
      <c r="O48" s="61"/>
      <c r="P48" s="61"/>
    </row>
    <row r="49" spans="1:16" ht="20.100000000000001" customHeight="1">
      <c r="A49" s="1272" t="s">
        <v>638</v>
      </c>
      <c r="B49" s="1227"/>
      <c r="C49" s="1227"/>
      <c r="D49" s="1227"/>
      <c r="E49" s="1227"/>
      <c r="F49" s="1227"/>
      <c r="G49" s="1227"/>
      <c r="H49" s="1224"/>
      <c r="I49" s="421" t="s">
        <v>639</v>
      </c>
      <c r="J49" s="435"/>
      <c r="K49" s="435"/>
      <c r="L49" s="435"/>
      <c r="M49" s="435"/>
      <c r="N49" s="435"/>
      <c r="O49" s="435"/>
      <c r="P49" s="435"/>
    </row>
    <row r="50" spans="1:16" ht="39.950000000000003" customHeight="1">
      <c r="A50" s="1869" t="s">
        <v>809</v>
      </c>
      <c r="B50" s="1870"/>
      <c r="C50" s="1870"/>
      <c r="D50" s="1870"/>
      <c r="E50" s="1870"/>
      <c r="F50" s="1870"/>
      <c r="G50" s="1870"/>
      <c r="H50" s="1871"/>
      <c r="I50" s="445"/>
      <c r="J50" s="435"/>
      <c r="K50" s="435"/>
      <c r="L50" s="435"/>
      <c r="M50" s="435"/>
      <c r="N50" s="435"/>
      <c r="O50" s="435"/>
      <c r="P50" s="435"/>
    </row>
    <row r="51" spans="1:16" ht="27.75" customHeight="1" thickBot="1">
      <c r="A51" s="1897" t="s">
        <v>757</v>
      </c>
      <c r="B51" s="1898"/>
      <c r="C51" s="1898"/>
      <c r="D51" s="1898"/>
      <c r="E51" s="1898"/>
      <c r="F51" s="1898"/>
      <c r="G51" s="1898"/>
      <c r="H51" s="1899"/>
      <c r="I51" s="411"/>
      <c r="J51" s="61"/>
      <c r="K51" s="61"/>
      <c r="L51" s="61"/>
      <c r="M51" s="61"/>
      <c r="N51" s="61"/>
      <c r="O51" s="61"/>
      <c r="P51" s="61"/>
    </row>
  </sheetData>
  <sheetProtection sheet="1" objects="1" scenarios="1" formatCells="0" formatColumns="0" formatRows="0"/>
  <mergeCells count="28">
    <mergeCell ref="A33:I38"/>
    <mergeCell ref="J21:P21"/>
    <mergeCell ref="J1:P1"/>
    <mergeCell ref="J3:P3"/>
    <mergeCell ref="J6:P8"/>
    <mergeCell ref="J14:P14"/>
    <mergeCell ref="A1:I1"/>
    <mergeCell ref="A3:G3"/>
    <mergeCell ref="H3:I3"/>
    <mergeCell ref="A5:I5"/>
    <mergeCell ref="J24:P24"/>
    <mergeCell ref="A6:G6"/>
    <mergeCell ref="A13:G13"/>
    <mergeCell ref="A25:G25"/>
    <mergeCell ref="A32:G32"/>
    <mergeCell ref="A23:B23"/>
    <mergeCell ref="A48:I48"/>
    <mergeCell ref="A49:H49"/>
    <mergeCell ref="A50:H50"/>
    <mergeCell ref="A51:H51"/>
    <mergeCell ref="A40:G40"/>
    <mergeCell ref="A41:I46"/>
    <mergeCell ref="A26:I31"/>
    <mergeCell ref="A7:I12"/>
    <mergeCell ref="A14:I19"/>
    <mergeCell ref="A21:I21"/>
    <mergeCell ref="A24:I24"/>
    <mergeCell ref="H20:I20"/>
  </mergeCells>
  <phoneticPr fontId="1"/>
  <conditionalFormatting sqref="I50:I51">
    <cfRule type="cellIs" dxfId="1" priority="1" operator="notEqual">
      <formula>"確認済"</formula>
    </cfRule>
  </conditionalFormatting>
  <dataValidations count="1">
    <dataValidation type="list" allowBlank="1" showInputMessage="1" showErrorMessage="1" sqref="I50:I5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85" zoomScaleNormal="85" zoomScaleSheetLayoutView="80" workbookViewId="0">
      <selection activeCell="J1" sqref="J1"/>
    </sheetView>
  </sheetViews>
  <sheetFormatPr defaultRowHeight="13.5"/>
  <cols>
    <col min="1" max="1" width="10.625" style="18" customWidth="1"/>
    <col min="2" max="2" width="11.5" style="18" customWidth="1"/>
    <col min="3" max="3" width="5.625" style="18" customWidth="1"/>
    <col min="4" max="7" width="9" style="18"/>
    <col min="8" max="8" width="5.625" style="18" customWidth="1"/>
    <col min="9" max="9" width="18" style="18" customWidth="1"/>
    <col min="10" max="16384" width="9" style="18"/>
  </cols>
  <sheetData>
    <row r="1" spans="1:9" ht="15.75">
      <c r="A1" s="768" t="s">
        <v>465</v>
      </c>
      <c r="B1" s="768"/>
      <c r="C1" s="768"/>
      <c r="D1" s="768"/>
      <c r="E1" s="768"/>
      <c r="F1" s="768"/>
      <c r="G1" s="768"/>
      <c r="H1" s="768"/>
      <c r="I1" s="768"/>
    </row>
    <row r="2" spans="1:9" ht="27" customHeight="1">
      <c r="A2" s="26"/>
      <c r="B2" s="19"/>
      <c r="C2" s="19"/>
      <c r="D2" s="19"/>
      <c r="E2" s="19"/>
      <c r="F2" s="19"/>
      <c r="G2" s="19"/>
      <c r="H2" s="19"/>
      <c r="I2" s="19"/>
    </row>
    <row r="3" spans="1:9" ht="27" customHeight="1">
      <c r="A3" s="1176" t="s">
        <v>131</v>
      </c>
      <c r="B3" s="1176"/>
      <c r="C3" s="1176"/>
      <c r="D3" s="1176"/>
      <c r="E3" s="1176"/>
      <c r="F3" s="1176"/>
      <c r="G3" s="1176"/>
      <c r="H3" s="1176"/>
      <c r="I3" s="605" t="s">
        <v>130</v>
      </c>
    </row>
    <row r="4" spans="1:9" ht="27" customHeight="1">
      <c r="A4" s="26"/>
      <c r="B4" s="19"/>
      <c r="C4" s="19"/>
      <c r="D4" s="19"/>
      <c r="E4" s="19"/>
      <c r="F4" s="19"/>
      <c r="G4" s="19"/>
      <c r="H4" s="19"/>
      <c r="I4" s="19"/>
    </row>
    <row r="5" spans="1:9" ht="39.950000000000003" customHeight="1">
      <c r="A5" s="1357" t="s">
        <v>1033</v>
      </c>
      <c r="B5" s="835"/>
      <c r="C5" s="835"/>
      <c r="D5" s="835"/>
      <c r="E5" s="835"/>
      <c r="F5" s="835"/>
      <c r="G5" s="835"/>
      <c r="H5" s="835"/>
      <c r="I5" s="835"/>
    </row>
    <row r="6" spans="1:9" ht="27" customHeight="1">
      <c r="A6" s="1772" t="s">
        <v>940</v>
      </c>
      <c r="B6" s="1773"/>
      <c r="C6" s="1773"/>
      <c r="D6" s="1773"/>
      <c r="E6" s="1773"/>
      <c r="F6" s="1773"/>
      <c r="G6" s="1774"/>
      <c r="H6" s="392" t="s">
        <v>975</v>
      </c>
      <c r="I6" s="392">
        <f>IF(LEN(SUBSTITUTE(A7,CHAR(10),""))&gt;400,"文字数オーバーです",LEN(SUBSTITUTE(A7,CHAR(10),"")))</f>
        <v>0</v>
      </c>
    </row>
    <row r="7" spans="1:9" ht="27" customHeight="1">
      <c r="A7" s="1208"/>
      <c r="B7" s="1209"/>
      <c r="C7" s="1209"/>
      <c r="D7" s="1209"/>
      <c r="E7" s="1209"/>
      <c r="F7" s="1209"/>
      <c r="G7" s="1209"/>
      <c r="H7" s="1209"/>
      <c r="I7" s="1210"/>
    </row>
    <row r="8" spans="1:9" ht="27" customHeight="1">
      <c r="A8" s="1211"/>
      <c r="B8" s="1212"/>
      <c r="C8" s="1212"/>
      <c r="D8" s="1212"/>
      <c r="E8" s="1212"/>
      <c r="F8" s="1212"/>
      <c r="G8" s="1212"/>
      <c r="H8" s="1212"/>
      <c r="I8" s="1213"/>
    </row>
    <row r="9" spans="1:9" ht="27" customHeight="1">
      <c r="A9" s="1211"/>
      <c r="B9" s="1212"/>
      <c r="C9" s="1212"/>
      <c r="D9" s="1212"/>
      <c r="E9" s="1212"/>
      <c r="F9" s="1212"/>
      <c r="G9" s="1212"/>
      <c r="H9" s="1212"/>
      <c r="I9" s="1213"/>
    </row>
    <row r="10" spans="1:9" ht="27" customHeight="1">
      <c r="A10" s="1211"/>
      <c r="B10" s="1212"/>
      <c r="C10" s="1212"/>
      <c r="D10" s="1212"/>
      <c r="E10" s="1212"/>
      <c r="F10" s="1212"/>
      <c r="G10" s="1212"/>
      <c r="H10" s="1212"/>
      <c r="I10" s="1213"/>
    </row>
    <row r="11" spans="1:9" ht="27" customHeight="1">
      <c r="A11" s="1211"/>
      <c r="B11" s="1212"/>
      <c r="C11" s="1212"/>
      <c r="D11" s="1212"/>
      <c r="E11" s="1212"/>
      <c r="F11" s="1212"/>
      <c r="G11" s="1212"/>
      <c r="H11" s="1212"/>
      <c r="I11" s="1213"/>
    </row>
    <row r="12" spans="1:9" ht="27" customHeight="1">
      <c r="A12" s="1214"/>
      <c r="B12" s="1215"/>
      <c r="C12" s="1215"/>
      <c r="D12" s="1215"/>
      <c r="E12" s="1215"/>
      <c r="F12" s="1215"/>
      <c r="G12" s="1215"/>
      <c r="H12" s="1215"/>
      <c r="I12" s="1216"/>
    </row>
    <row r="13" spans="1:9" ht="27" customHeight="1">
      <c r="A13" s="1772" t="s">
        <v>941</v>
      </c>
      <c r="B13" s="1773"/>
      <c r="C13" s="1773"/>
      <c r="D13" s="1773"/>
      <c r="E13" s="1773"/>
      <c r="F13" s="1773"/>
      <c r="G13" s="1774"/>
      <c r="H13" s="392" t="s">
        <v>975</v>
      </c>
      <c r="I13" s="392">
        <f>IF(LEN(SUBSTITUTE(A14,CHAR(10),""))&gt;400,"文字数オーバーです",LEN(SUBSTITUTE(A14,CHAR(10),"")))</f>
        <v>0</v>
      </c>
    </row>
    <row r="14" spans="1:9" ht="27" customHeight="1">
      <c r="A14" s="1208"/>
      <c r="B14" s="1209"/>
      <c r="C14" s="1209"/>
      <c r="D14" s="1209"/>
      <c r="E14" s="1209"/>
      <c r="F14" s="1209"/>
      <c r="G14" s="1209"/>
      <c r="H14" s="1209"/>
      <c r="I14" s="1210"/>
    </row>
    <row r="15" spans="1:9" ht="27" customHeight="1">
      <c r="A15" s="1211"/>
      <c r="B15" s="1212"/>
      <c r="C15" s="1212"/>
      <c r="D15" s="1212"/>
      <c r="E15" s="1212"/>
      <c r="F15" s="1212"/>
      <c r="G15" s="1212"/>
      <c r="H15" s="1212"/>
      <c r="I15" s="1213"/>
    </row>
    <row r="16" spans="1:9" ht="27" customHeight="1">
      <c r="A16" s="1211"/>
      <c r="B16" s="1212"/>
      <c r="C16" s="1212"/>
      <c r="D16" s="1212"/>
      <c r="E16" s="1212"/>
      <c r="F16" s="1212"/>
      <c r="G16" s="1212"/>
      <c r="H16" s="1212"/>
      <c r="I16" s="1213"/>
    </row>
    <row r="17" spans="1:9" ht="27" customHeight="1">
      <c r="A17" s="1211"/>
      <c r="B17" s="1212"/>
      <c r="C17" s="1212"/>
      <c r="D17" s="1212"/>
      <c r="E17" s="1212"/>
      <c r="F17" s="1212"/>
      <c r="G17" s="1212"/>
      <c r="H17" s="1212"/>
      <c r="I17" s="1213"/>
    </row>
    <row r="18" spans="1:9" ht="27" customHeight="1">
      <c r="A18" s="1211"/>
      <c r="B18" s="1212"/>
      <c r="C18" s="1212"/>
      <c r="D18" s="1212"/>
      <c r="E18" s="1212"/>
      <c r="F18" s="1212"/>
      <c r="G18" s="1212"/>
      <c r="H18" s="1212"/>
      <c r="I18" s="1213"/>
    </row>
    <row r="19" spans="1:9" ht="27" customHeight="1">
      <c r="A19" s="1214"/>
      <c r="B19" s="1215"/>
      <c r="C19" s="1215"/>
      <c r="D19" s="1215"/>
      <c r="E19" s="1215"/>
      <c r="F19" s="1215"/>
      <c r="G19" s="1215"/>
      <c r="H19" s="1215"/>
      <c r="I19" s="1216"/>
    </row>
    <row r="20" spans="1:9" ht="27" customHeight="1">
      <c r="A20" s="1772" t="s">
        <v>942</v>
      </c>
      <c r="B20" s="1773"/>
      <c r="C20" s="1773"/>
      <c r="D20" s="1773"/>
      <c r="E20" s="1773"/>
      <c r="F20" s="1773"/>
      <c r="G20" s="1774"/>
      <c r="H20" s="392" t="s">
        <v>975</v>
      </c>
      <c r="I20" s="392">
        <f>IF(LEN(SUBSTITUTE(A21,CHAR(10),""))&gt;400,"文字数オーバーです",LEN(SUBSTITUTE(A21,CHAR(10),"")))</f>
        <v>0</v>
      </c>
    </row>
    <row r="21" spans="1:9" ht="27" customHeight="1">
      <c r="A21" s="1208"/>
      <c r="B21" s="1209"/>
      <c r="C21" s="1209"/>
      <c r="D21" s="1209"/>
      <c r="E21" s="1209"/>
      <c r="F21" s="1209"/>
      <c r="G21" s="1209"/>
      <c r="H21" s="1209"/>
      <c r="I21" s="1210"/>
    </row>
    <row r="22" spans="1:9" ht="27" customHeight="1">
      <c r="A22" s="1211"/>
      <c r="B22" s="1212"/>
      <c r="C22" s="1212"/>
      <c r="D22" s="1212"/>
      <c r="E22" s="1212"/>
      <c r="F22" s="1212"/>
      <c r="G22" s="1212"/>
      <c r="H22" s="1212"/>
      <c r="I22" s="1213"/>
    </row>
    <row r="23" spans="1:9" ht="27" customHeight="1">
      <c r="A23" s="1211"/>
      <c r="B23" s="1212"/>
      <c r="C23" s="1212"/>
      <c r="D23" s="1212"/>
      <c r="E23" s="1212"/>
      <c r="F23" s="1212"/>
      <c r="G23" s="1212"/>
      <c r="H23" s="1212"/>
      <c r="I23" s="1213"/>
    </row>
    <row r="24" spans="1:9" ht="27" customHeight="1">
      <c r="A24" s="1211"/>
      <c r="B24" s="1212"/>
      <c r="C24" s="1212"/>
      <c r="D24" s="1212"/>
      <c r="E24" s="1212"/>
      <c r="F24" s="1212"/>
      <c r="G24" s="1212"/>
      <c r="H24" s="1212"/>
      <c r="I24" s="1213"/>
    </row>
    <row r="25" spans="1:9" ht="18" customHeight="1">
      <c r="A25" s="1211"/>
      <c r="B25" s="1212"/>
      <c r="C25" s="1212"/>
      <c r="D25" s="1212"/>
      <c r="E25" s="1212"/>
      <c r="F25" s="1212"/>
      <c r="G25" s="1212"/>
      <c r="H25" s="1212"/>
      <c r="I25" s="1213"/>
    </row>
    <row r="26" spans="1:9" ht="27" customHeight="1">
      <c r="A26" s="1214"/>
      <c r="B26" s="1215"/>
      <c r="C26" s="1215"/>
      <c r="D26" s="1215"/>
      <c r="E26" s="1215"/>
      <c r="F26" s="1215"/>
      <c r="G26" s="1215"/>
      <c r="H26" s="1215"/>
      <c r="I26" s="1216"/>
    </row>
    <row r="27" spans="1:9" ht="27" customHeight="1">
      <c r="A27" s="19"/>
      <c r="B27" s="19"/>
      <c r="C27" s="19"/>
      <c r="D27" s="19"/>
      <c r="E27" s="19"/>
      <c r="F27" s="19"/>
      <c r="G27" s="19"/>
      <c r="H27" s="19"/>
      <c r="I27" s="613" t="s">
        <v>195</v>
      </c>
    </row>
    <row r="28" spans="1:9" ht="15.75">
      <c r="A28" s="768" t="s">
        <v>465</v>
      </c>
      <c r="B28" s="768"/>
      <c r="C28" s="768"/>
      <c r="D28" s="768"/>
      <c r="E28" s="768"/>
      <c r="F28" s="768"/>
      <c r="G28" s="768"/>
      <c r="H28" s="768"/>
      <c r="I28" s="768"/>
    </row>
    <row r="29" spans="1:9" ht="27" customHeight="1">
      <c r="A29" s="1968" t="s">
        <v>335</v>
      </c>
      <c r="B29" s="1968"/>
      <c r="C29" s="1968"/>
      <c r="D29" s="19"/>
      <c r="E29" s="19"/>
      <c r="F29" s="19"/>
      <c r="G29" s="19"/>
      <c r="H29" s="19"/>
      <c r="I29" s="19"/>
    </row>
    <row r="30" spans="1:9" ht="27" customHeight="1">
      <c r="A30" s="1772" t="s">
        <v>943</v>
      </c>
      <c r="B30" s="1773"/>
      <c r="C30" s="1773"/>
      <c r="D30" s="1773"/>
      <c r="E30" s="1773"/>
      <c r="F30" s="1773"/>
      <c r="G30" s="1774"/>
      <c r="H30" s="392" t="s">
        <v>975</v>
      </c>
      <c r="I30" s="392">
        <f>IF(LEN(SUBSTITUTE(A31,CHAR(10),""))&gt;400,"文字数オーバーです",LEN(SUBSTITUTE(A31,CHAR(10),"")))</f>
        <v>0</v>
      </c>
    </row>
    <row r="31" spans="1:9" ht="27" customHeight="1">
      <c r="A31" s="1208"/>
      <c r="B31" s="1209"/>
      <c r="C31" s="1209"/>
      <c r="D31" s="1209"/>
      <c r="E31" s="1209"/>
      <c r="F31" s="1209"/>
      <c r="G31" s="1209"/>
      <c r="H31" s="1209"/>
      <c r="I31" s="1210"/>
    </row>
    <row r="32" spans="1:9" ht="27" customHeight="1">
      <c r="A32" s="1211"/>
      <c r="B32" s="1212"/>
      <c r="C32" s="1212"/>
      <c r="D32" s="1212"/>
      <c r="E32" s="1212"/>
      <c r="F32" s="1212"/>
      <c r="G32" s="1212"/>
      <c r="H32" s="1212"/>
      <c r="I32" s="1213"/>
    </row>
    <row r="33" spans="1:9" ht="27" customHeight="1">
      <c r="A33" s="1211"/>
      <c r="B33" s="1212"/>
      <c r="C33" s="1212"/>
      <c r="D33" s="1212"/>
      <c r="E33" s="1212"/>
      <c r="F33" s="1212"/>
      <c r="G33" s="1212"/>
      <c r="H33" s="1212"/>
      <c r="I33" s="1213"/>
    </row>
    <row r="34" spans="1:9" ht="27" customHeight="1">
      <c r="A34" s="1211"/>
      <c r="B34" s="1212"/>
      <c r="C34" s="1212"/>
      <c r="D34" s="1212"/>
      <c r="E34" s="1212"/>
      <c r="F34" s="1212"/>
      <c r="G34" s="1212"/>
      <c r="H34" s="1212"/>
      <c r="I34" s="1213"/>
    </row>
    <row r="35" spans="1:9" ht="27" customHeight="1">
      <c r="A35" s="1211"/>
      <c r="B35" s="1212"/>
      <c r="C35" s="1212"/>
      <c r="D35" s="1212"/>
      <c r="E35" s="1212"/>
      <c r="F35" s="1212"/>
      <c r="G35" s="1212"/>
      <c r="H35" s="1212"/>
      <c r="I35" s="1213"/>
    </row>
    <row r="36" spans="1:9" ht="27" customHeight="1">
      <c r="A36" s="1214"/>
      <c r="B36" s="1215"/>
      <c r="C36" s="1215"/>
      <c r="D36" s="1215"/>
      <c r="E36" s="1215"/>
      <c r="F36" s="1215"/>
      <c r="G36" s="1215"/>
      <c r="H36" s="1215"/>
      <c r="I36" s="1216"/>
    </row>
    <row r="37" spans="1:9" ht="36.75" customHeight="1">
      <c r="A37" s="1799" t="s">
        <v>1251</v>
      </c>
      <c r="B37" s="1800"/>
      <c r="C37" s="1800"/>
      <c r="D37" s="1800"/>
      <c r="E37" s="1800"/>
      <c r="F37" s="1800"/>
      <c r="G37" s="1801"/>
      <c r="H37" s="392" t="s">
        <v>140</v>
      </c>
      <c r="I37" s="392">
        <f>IF(LEN(SUBSTITUTE(A38,CHAR(10),""))&gt;400,"文字数オーバーです",LEN(SUBSTITUTE(A38,CHAR(10),"")))</f>
        <v>0</v>
      </c>
    </row>
    <row r="38" spans="1:9" ht="27" customHeight="1">
      <c r="A38" s="1208"/>
      <c r="B38" s="1209"/>
      <c r="C38" s="1209"/>
      <c r="D38" s="1209"/>
      <c r="E38" s="1209"/>
      <c r="F38" s="1209"/>
      <c r="G38" s="1209"/>
      <c r="H38" s="1209"/>
      <c r="I38" s="1210"/>
    </row>
    <row r="39" spans="1:9" ht="27" customHeight="1">
      <c r="A39" s="1211"/>
      <c r="B39" s="1212"/>
      <c r="C39" s="1212"/>
      <c r="D39" s="1212"/>
      <c r="E39" s="1212"/>
      <c r="F39" s="1212"/>
      <c r="G39" s="1212"/>
      <c r="H39" s="1212"/>
      <c r="I39" s="1213"/>
    </row>
    <row r="40" spans="1:9" ht="27" customHeight="1">
      <c r="A40" s="1211"/>
      <c r="B40" s="1212"/>
      <c r="C40" s="1212"/>
      <c r="D40" s="1212"/>
      <c r="E40" s="1212"/>
      <c r="F40" s="1212"/>
      <c r="G40" s="1212"/>
      <c r="H40" s="1212"/>
      <c r="I40" s="1213"/>
    </row>
    <row r="41" spans="1:9" ht="27" customHeight="1">
      <c r="A41" s="1211"/>
      <c r="B41" s="1212"/>
      <c r="C41" s="1212"/>
      <c r="D41" s="1212"/>
      <c r="E41" s="1212"/>
      <c r="F41" s="1212"/>
      <c r="G41" s="1212"/>
      <c r="H41" s="1212"/>
      <c r="I41" s="1213"/>
    </row>
    <row r="42" spans="1:9" ht="27" customHeight="1">
      <c r="A42" s="1211"/>
      <c r="B42" s="1212"/>
      <c r="C42" s="1212"/>
      <c r="D42" s="1212"/>
      <c r="E42" s="1212"/>
      <c r="F42" s="1212"/>
      <c r="G42" s="1212"/>
      <c r="H42" s="1212"/>
      <c r="I42" s="1213"/>
    </row>
    <row r="43" spans="1:9" ht="27" customHeight="1">
      <c r="A43" s="1214"/>
      <c r="B43" s="1215"/>
      <c r="C43" s="1215"/>
      <c r="D43" s="1215"/>
      <c r="E43" s="1215"/>
      <c r="F43" s="1215"/>
      <c r="G43" s="1215"/>
      <c r="H43" s="1215"/>
      <c r="I43" s="1216"/>
    </row>
    <row r="44" spans="1:9" ht="27" customHeight="1">
      <c r="A44" s="19"/>
      <c r="B44" s="19"/>
      <c r="C44" s="19"/>
      <c r="D44" s="19"/>
      <c r="E44" s="19"/>
      <c r="F44" s="19"/>
      <c r="G44" s="19"/>
      <c r="H44" s="19"/>
      <c r="I44" s="613" t="s">
        <v>195</v>
      </c>
    </row>
    <row r="45" spans="1:9" ht="15.75">
      <c r="A45" s="768" t="s">
        <v>465</v>
      </c>
      <c r="B45" s="768"/>
      <c r="C45" s="768"/>
      <c r="D45" s="768"/>
      <c r="E45" s="768"/>
      <c r="F45" s="768"/>
      <c r="G45" s="768"/>
      <c r="H45" s="768"/>
      <c r="I45" s="768"/>
    </row>
    <row r="46" spans="1:9" ht="27" customHeight="1">
      <c r="A46" s="1968" t="s">
        <v>335</v>
      </c>
      <c r="B46" s="1968"/>
      <c r="C46" s="1968"/>
      <c r="D46" s="19"/>
      <c r="E46" s="19"/>
      <c r="F46" s="19"/>
      <c r="G46" s="19"/>
      <c r="H46" s="19"/>
      <c r="I46" s="19"/>
    </row>
    <row r="47" spans="1:9" ht="27" customHeight="1" thickBot="1">
      <c r="A47" s="19" t="s">
        <v>1034</v>
      </c>
      <c r="B47" s="19"/>
      <c r="C47" s="19"/>
      <c r="D47" s="19"/>
      <c r="E47" s="19"/>
      <c r="F47" s="19"/>
      <c r="G47" s="19"/>
      <c r="H47" s="19"/>
      <c r="I47" s="19"/>
    </row>
    <row r="48" spans="1:9" ht="18.75" customHeight="1">
      <c r="A48" s="1980" t="s">
        <v>86</v>
      </c>
      <c r="B48" s="1981"/>
      <c r="C48" s="1984" t="s">
        <v>362</v>
      </c>
      <c r="D48" s="1985"/>
      <c r="E48" s="1985"/>
      <c r="F48" s="1986"/>
      <c r="G48" s="1982" t="s">
        <v>196</v>
      </c>
      <c r="H48" s="1983"/>
      <c r="I48" s="537"/>
    </row>
    <row r="49" spans="1:10" ht="18.75" customHeight="1" thickBot="1">
      <c r="A49" s="1942" t="s">
        <v>447</v>
      </c>
      <c r="B49" s="1943"/>
      <c r="C49" s="1959" t="s">
        <v>361</v>
      </c>
      <c r="D49" s="1960"/>
      <c r="E49" s="1960"/>
      <c r="F49" s="1960"/>
      <c r="G49" s="1961" t="s">
        <v>997</v>
      </c>
      <c r="H49" s="1962"/>
      <c r="I49" s="538"/>
      <c r="J49" s="263"/>
    </row>
    <row r="50" spans="1:10" ht="18.75" customHeight="1">
      <c r="A50" s="612"/>
      <c r="B50" s="612"/>
      <c r="C50" s="583"/>
      <c r="D50" s="583"/>
      <c r="E50" s="583"/>
      <c r="F50" s="583"/>
      <c r="G50" s="583"/>
      <c r="H50" s="583"/>
      <c r="I50" s="263"/>
      <c r="J50" s="263"/>
    </row>
    <row r="51" spans="1:10" ht="18.75" customHeight="1" thickBot="1">
      <c r="A51" s="19" t="s">
        <v>1252</v>
      </c>
      <c r="J51" s="263"/>
    </row>
    <row r="52" spans="1:10" ht="18.75" customHeight="1">
      <c r="A52" s="800" t="s">
        <v>87</v>
      </c>
      <c r="B52" s="802"/>
      <c r="C52" s="594" t="s">
        <v>88</v>
      </c>
      <c r="D52" s="802" t="s">
        <v>446</v>
      </c>
      <c r="E52" s="802"/>
      <c r="F52" s="802" t="s">
        <v>87</v>
      </c>
      <c r="G52" s="802"/>
      <c r="H52" s="594" t="s">
        <v>88</v>
      </c>
      <c r="I52" s="595" t="s">
        <v>446</v>
      </c>
    </row>
    <row r="53" spans="1:10" ht="18.75" customHeight="1">
      <c r="A53" s="1921" t="s">
        <v>102</v>
      </c>
      <c r="B53" s="1356"/>
      <c r="C53" s="539"/>
      <c r="D53" s="1949"/>
      <c r="E53" s="1949"/>
      <c r="F53" s="1356" t="s">
        <v>90</v>
      </c>
      <c r="G53" s="1356"/>
      <c r="H53" s="539"/>
      <c r="I53" s="540"/>
    </row>
    <row r="54" spans="1:10" ht="18.75" customHeight="1">
      <c r="A54" s="1921" t="s">
        <v>103</v>
      </c>
      <c r="B54" s="1356"/>
      <c r="C54" s="539"/>
      <c r="D54" s="1949"/>
      <c r="E54" s="1949"/>
      <c r="F54" s="1356" t="s">
        <v>91</v>
      </c>
      <c r="G54" s="1356"/>
      <c r="H54" s="539"/>
      <c r="I54" s="540"/>
    </row>
    <row r="55" spans="1:10" ht="18.75" customHeight="1">
      <c r="A55" s="1921" t="s">
        <v>104</v>
      </c>
      <c r="B55" s="1356"/>
      <c r="C55" s="539"/>
      <c r="D55" s="1949"/>
      <c r="E55" s="1949"/>
      <c r="F55" s="1356" t="s">
        <v>92</v>
      </c>
      <c r="G55" s="1356"/>
      <c r="H55" s="539"/>
      <c r="I55" s="540"/>
    </row>
    <row r="56" spans="1:10" ht="18.75" customHeight="1">
      <c r="A56" s="1921" t="s">
        <v>105</v>
      </c>
      <c r="B56" s="1356"/>
      <c r="C56" s="539"/>
      <c r="D56" s="1949"/>
      <c r="E56" s="1949"/>
      <c r="F56" s="1356" t="s">
        <v>93</v>
      </c>
      <c r="G56" s="1356"/>
      <c r="H56" s="539"/>
      <c r="I56" s="540"/>
    </row>
    <row r="57" spans="1:10" ht="18.75" customHeight="1">
      <c r="A57" s="1921" t="s">
        <v>106</v>
      </c>
      <c r="B57" s="1356"/>
      <c r="C57" s="539"/>
      <c r="D57" s="1949"/>
      <c r="E57" s="1949"/>
      <c r="F57" s="1356" t="s">
        <v>94</v>
      </c>
      <c r="G57" s="1356"/>
      <c r="H57" s="539"/>
      <c r="I57" s="540"/>
    </row>
    <row r="58" spans="1:10" ht="18.75" customHeight="1">
      <c r="A58" s="1921" t="s">
        <v>107</v>
      </c>
      <c r="B58" s="1356"/>
      <c r="C58" s="539"/>
      <c r="D58" s="1949"/>
      <c r="E58" s="1949"/>
      <c r="F58" s="1356" t="s">
        <v>95</v>
      </c>
      <c r="G58" s="1356"/>
      <c r="H58" s="539"/>
      <c r="I58" s="540"/>
    </row>
    <row r="59" spans="1:10" ht="18.75" customHeight="1" thickBot="1">
      <c r="A59" s="1924" t="s">
        <v>89</v>
      </c>
      <c r="B59" s="1925"/>
      <c r="C59" s="539"/>
      <c r="D59" s="1949"/>
      <c r="E59" s="1949"/>
      <c r="F59" s="1979" t="s">
        <v>96</v>
      </c>
      <c r="G59" s="1979"/>
      <c r="H59" s="541"/>
      <c r="I59" s="542"/>
    </row>
    <row r="60" spans="1:10" ht="18.75" customHeight="1" thickTop="1">
      <c r="A60" s="1924" t="s">
        <v>89</v>
      </c>
      <c r="B60" s="1925"/>
      <c r="C60" s="539"/>
      <c r="D60" s="1949"/>
      <c r="E60" s="1949"/>
      <c r="F60" s="1416" t="s">
        <v>98</v>
      </c>
      <c r="G60" s="1416"/>
      <c r="H60" s="53"/>
      <c r="I60" s="58">
        <f>SUM(I53:I59)</f>
        <v>0</v>
      </c>
    </row>
    <row r="61" spans="1:10" ht="18.75" customHeight="1">
      <c r="A61" s="1924" t="s">
        <v>89</v>
      </c>
      <c r="B61" s="1925"/>
      <c r="C61" s="539"/>
      <c r="D61" s="1949"/>
      <c r="E61" s="1949"/>
      <c r="F61" s="1970"/>
      <c r="G61" s="1971"/>
      <c r="H61" s="1971"/>
      <c r="I61" s="1972"/>
    </row>
    <row r="62" spans="1:10" ht="18.75" customHeight="1">
      <c r="A62" s="1924" t="s">
        <v>89</v>
      </c>
      <c r="B62" s="1925"/>
      <c r="C62" s="539"/>
      <c r="D62" s="1949"/>
      <c r="E62" s="1949"/>
      <c r="F62" s="1973"/>
      <c r="G62" s="1974"/>
      <c r="H62" s="1974"/>
      <c r="I62" s="1975"/>
    </row>
    <row r="63" spans="1:10" ht="18.75" customHeight="1" thickBot="1">
      <c r="A63" s="1926" t="s">
        <v>89</v>
      </c>
      <c r="B63" s="1927"/>
      <c r="C63" s="541"/>
      <c r="D63" s="1969"/>
      <c r="E63" s="1969"/>
      <c r="F63" s="1976"/>
      <c r="G63" s="1977"/>
      <c r="H63" s="1977"/>
      <c r="I63" s="1978"/>
    </row>
    <row r="64" spans="1:10" ht="18.75" customHeight="1" thickTop="1" thickBot="1">
      <c r="A64" s="1928" t="s">
        <v>97</v>
      </c>
      <c r="B64" s="1929"/>
      <c r="C64" s="54"/>
      <c r="D64" s="1930">
        <f>SUM(D53:E63)</f>
        <v>0</v>
      </c>
      <c r="E64" s="1930"/>
      <c r="F64" s="1940" t="s">
        <v>99</v>
      </c>
      <c r="G64" s="1941"/>
      <c r="H64" s="54"/>
      <c r="I64" s="59">
        <f>D64+I60</f>
        <v>0</v>
      </c>
    </row>
    <row r="65" spans="1:11" ht="18.75" customHeight="1">
      <c r="A65" s="583"/>
      <c r="B65" s="583"/>
      <c r="C65" s="61"/>
      <c r="D65" s="264"/>
      <c r="E65" s="264"/>
      <c r="F65" s="583"/>
      <c r="G65" s="583"/>
      <c r="H65" s="61"/>
      <c r="I65" s="264"/>
    </row>
    <row r="66" spans="1:11" ht="18.75" customHeight="1" thickBot="1">
      <c r="A66" s="19" t="s">
        <v>998</v>
      </c>
    </row>
    <row r="67" spans="1:11" ht="18.75" customHeight="1">
      <c r="A67" s="1922" t="s">
        <v>359</v>
      </c>
      <c r="B67" s="1923"/>
      <c r="C67" s="1953"/>
      <c r="D67" s="1954"/>
      <c r="E67" s="1955"/>
      <c r="F67" s="1946" t="s">
        <v>330</v>
      </c>
      <c r="G67" s="568" t="s">
        <v>328</v>
      </c>
      <c r="H67" s="1944"/>
      <c r="I67" s="1945"/>
    </row>
    <row r="68" spans="1:11" ht="18.75" customHeight="1">
      <c r="A68" s="1965" t="s">
        <v>331</v>
      </c>
      <c r="B68" s="1966"/>
      <c r="C68" s="1956"/>
      <c r="D68" s="1957"/>
      <c r="E68" s="1958"/>
      <c r="F68" s="1947"/>
      <c r="G68" s="1938" t="s">
        <v>329</v>
      </c>
      <c r="H68" s="1931"/>
      <c r="I68" s="1932"/>
    </row>
    <row r="69" spans="1:11" ht="18.75" customHeight="1">
      <c r="A69" s="1967" t="s">
        <v>360</v>
      </c>
      <c r="B69" s="1191"/>
      <c r="C69" s="1935"/>
      <c r="D69" s="1936"/>
      <c r="E69" s="1937"/>
      <c r="F69" s="1947"/>
      <c r="G69" s="1938"/>
      <c r="H69" s="1931"/>
      <c r="I69" s="1932"/>
    </row>
    <row r="70" spans="1:11" ht="18.75" customHeight="1" thickBot="1">
      <c r="A70" s="1963" t="s">
        <v>331</v>
      </c>
      <c r="B70" s="1964"/>
      <c r="C70" s="1950"/>
      <c r="D70" s="1951"/>
      <c r="E70" s="1952"/>
      <c r="F70" s="1948"/>
      <c r="G70" s="1939"/>
      <c r="H70" s="1933"/>
      <c r="I70" s="1934"/>
    </row>
    <row r="71" spans="1:11" ht="20.100000000000001" customHeight="1">
      <c r="A71" s="1912" t="s">
        <v>999</v>
      </c>
      <c r="B71" s="175" t="s">
        <v>754</v>
      </c>
      <c r="C71" s="1917"/>
      <c r="D71" s="1917"/>
      <c r="E71" s="1917"/>
      <c r="F71" s="1917"/>
      <c r="G71" s="1917"/>
      <c r="H71" s="1917"/>
      <c r="I71" s="1918"/>
    </row>
    <row r="72" spans="1:11" ht="20.100000000000001" customHeight="1">
      <c r="A72" s="1913"/>
      <c r="B72" s="174" t="s">
        <v>755</v>
      </c>
      <c r="C72" s="1919"/>
      <c r="D72" s="1919"/>
      <c r="E72" s="1919"/>
      <c r="F72" s="1919"/>
      <c r="G72" s="1919"/>
      <c r="H72" s="1919"/>
      <c r="I72" s="1920"/>
    </row>
    <row r="73" spans="1:11" ht="20.100000000000001" customHeight="1">
      <c r="A73" s="1913"/>
      <c r="B73" s="1910" t="s">
        <v>753</v>
      </c>
      <c r="C73" s="1908"/>
      <c r="D73" s="1908"/>
      <c r="E73" s="1908"/>
      <c r="F73" s="1908"/>
      <c r="G73" s="1908"/>
      <c r="H73" s="1908"/>
      <c r="I73" s="1909"/>
    </row>
    <row r="74" spans="1:11" ht="20.100000000000001" customHeight="1" thickBot="1">
      <c r="A74" s="1914"/>
      <c r="B74" s="1911"/>
      <c r="C74" s="1915" t="s">
        <v>756</v>
      </c>
      <c r="D74" s="1915"/>
      <c r="E74" s="1915"/>
      <c r="F74" s="1915"/>
      <c r="G74" s="1915"/>
      <c r="H74" s="1915"/>
      <c r="I74" s="1916"/>
    </row>
    <row r="75" spans="1:11" ht="20.100000000000001" customHeight="1"/>
    <row r="76" spans="1:11" ht="27" customHeight="1">
      <c r="A76" s="19" t="s">
        <v>42</v>
      </c>
      <c r="B76" s="19"/>
      <c r="C76" s="19"/>
      <c r="D76" s="19"/>
      <c r="E76" s="19"/>
      <c r="F76" s="19"/>
      <c r="G76" s="19"/>
      <c r="H76" s="19"/>
      <c r="I76" s="19"/>
    </row>
    <row r="77" spans="1:11" ht="18.75" customHeight="1">
      <c r="A77" s="1228" t="s">
        <v>191</v>
      </c>
      <c r="B77" s="1228"/>
      <c r="C77" s="1228"/>
      <c r="D77" s="1228"/>
      <c r="E77" s="1228"/>
      <c r="F77" s="1228"/>
      <c r="G77" s="1228"/>
      <c r="H77" s="1228"/>
      <c r="I77" s="1228"/>
    </row>
    <row r="78" spans="1:11" ht="18.75" customHeight="1">
      <c r="A78" s="1228" t="s">
        <v>194</v>
      </c>
      <c r="B78" s="1228"/>
      <c r="C78" s="1228"/>
      <c r="D78" s="1228"/>
      <c r="E78" s="1228"/>
      <c r="F78" s="1228"/>
      <c r="G78" s="1228"/>
      <c r="H78" s="1228"/>
      <c r="I78" s="1228"/>
    </row>
    <row r="79" spans="1:11" ht="18.75" customHeight="1" thickBot="1">
      <c r="A79" s="607"/>
      <c r="B79" s="607"/>
      <c r="C79" s="607"/>
      <c r="D79" s="607"/>
      <c r="E79" s="607"/>
      <c r="F79" s="607"/>
      <c r="G79" s="607"/>
      <c r="H79" s="607"/>
      <c r="I79" s="607"/>
    </row>
    <row r="80" spans="1:11" ht="20.100000000000001" customHeight="1">
      <c r="A80" s="1198" t="s">
        <v>640</v>
      </c>
      <c r="B80" s="1199"/>
      <c r="C80" s="1199"/>
      <c r="D80" s="1199"/>
      <c r="E80" s="1199"/>
      <c r="F80" s="1199"/>
      <c r="G80" s="1199"/>
      <c r="H80" s="1199"/>
      <c r="I80" s="1200"/>
      <c r="K80" s="48"/>
    </row>
    <row r="81" spans="1:11" ht="20.100000000000001" customHeight="1">
      <c r="A81" s="837" t="s">
        <v>638</v>
      </c>
      <c r="B81" s="835"/>
      <c r="C81" s="835"/>
      <c r="D81" s="835"/>
      <c r="E81" s="835"/>
      <c r="F81" s="835"/>
      <c r="G81" s="835"/>
      <c r="H81" s="835"/>
      <c r="I81" s="590" t="s">
        <v>639</v>
      </c>
      <c r="K81" s="48"/>
    </row>
    <row r="82" spans="1:11" ht="20.100000000000001" customHeight="1">
      <c r="A82" s="1361" t="s">
        <v>751</v>
      </c>
      <c r="B82" s="1362"/>
      <c r="C82" s="1362"/>
      <c r="D82" s="1362"/>
      <c r="E82" s="1362"/>
      <c r="F82" s="1362"/>
      <c r="G82" s="1362"/>
      <c r="H82" s="1363"/>
      <c r="I82" s="575"/>
      <c r="K82" s="48"/>
    </row>
    <row r="83" spans="1:11" ht="39.950000000000003" customHeight="1">
      <c r="A83" s="1361" t="s">
        <v>752</v>
      </c>
      <c r="B83" s="1362"/>
      <c r="C83" s="1362"/>
      <c r="D83" s="1362"/>
      <c r="E83" s="1362"/>
      <c r="F83" s="1362"/>
      <c r="G83" s="1362"/>
      <c r="H83" s="1363"/>
      <c r="I83" s="575"/>
    </row>
    <row r="84" spans="1:11" ht="39.950000000000003" customHeight="1">
      <c r="A84" s="1361" t="s">
        <v>1158</v>
      </c>
      <c r="B84" s="1362"/>
      <c r="C84" s="1362"/>
      <c r="D84" s="1362"/>
      <c r="E84" s="1362"/>
      <c r="F84" s="1362"/>
      <c r="G84" s="1362"/>
      <c r="H84" s="1363"/>
      <c r="I84" s="575"/>
    </row>
    <row r="85" spans="1:11" ht="39.950000000000003" customHeight="1" thickBot="1">
      <c r="A85" s="1172" t="s">
        <v>810</v>
      </c>
      <c r="B85" s="1173"/>
      <c r="C85" s="1173"/>
      <c r="D85" s="1173"/>
      <c r="E85" s="1173"/>
      <c r="F85" s="1173"/>
      <c r="G85" s="1173"/>
      <c r="H85" s="1174"/>
      <c r="I85" s="591"/>
    </row>
  </sheetData>
  <sheetProtection sheet="1" objects="1" scenarios="1" formatCells="0" formatColumns="0" formatRows="0"/>
  <mergeCells count="86">
    <mergeCell ref="A1:I1"/>
    <mergeCell ref="A5:I5"/>
    <mergeCell ref="A30:G30"/>
    <mergeCell ref="A37:G37"/>
    <mergeCell ref="D61:E61"/>
    <mergeCell ref="D52:E52"/>
    <mergeCell ref="F52:G52"/>
    <mergeCell ref="A48:B48"/>
    <mergeCell ref="A45:I45"/>
    <mergeCell ref="G48:H48"/>
    <mergeCell ref="C48:F48"/>
    <mergeCell ref="A3:H3"/>
    <mergeCell ref="A46:C46"/>
    <mergeCell ref="A38:I43"/>
    <mergeCell ref="A31:I36"/>
    <mergeCell ref="A21:I26"/>
    <mergeCell ref="D63:E63"/>
    <mergeCell ref="F53:G53"/>
    <mergeCell ref="D58:E58"/>
    <mergeCell ref="D59:E59"/>
    <mergeCell ref="D54:E54"/>
    <mergeCell ref="D55:E55"/>
    <mergeCell ref="D60:E60"/>
    <mergeCell ref="F54:G54"/>
    <mergeCell ref="F55:G55"/>
    <mergeCell ref="F56:G56"/>
    <mergeCell ref="F61:I63"/>
    <mergeCell ref="D57:E57"/>
    <mergeCell ref="F57:G57"/>
    <mergeCell ref="F58:G58"/>
    <mergeCell ref="F59:G59"/>
    <mergeCell ref="F60:G60"/>
    <mergeCell ref="A7:I12"/>
    <mergeCell ref="A14:I19"/>
    <mergeCell ref="A28:I28"/>
    <mergeCell ref="A29:C29"/>
    <mergeCell ref="A6:G6"/>
    <mergeCell ref="A13:G13"/>
    <mergeCell ref="A20:G20"/>
    <mergeCell ref="A49:B49"/>
    <mergeCell ref="H67:I67"/>
    <mergeCell ref="A52:B52"/>
    <mergeCell ref="A53:B53"/>
    <mergeCell ref="F67:F70"/>
    <mergeCell ref="D53:E53"/>
    <mergeCell ref="C70:E70"/>
    <mergeCell ref="C67:E67"/>
    <mergeCell ref="C68:E68"/>
    <mergeCell ref="C49:F49"/>
    <mergeCell ref="G49:H49"/>
    <mergeCell ref="D56:E56"/>
    <mergeCell ref="A70:B70"/>
    <mergeCell ref="A68:B68"/>
    <mergeCell ref="A69:B69"/>
    <mergeCell ref="D62:E62"/>
    <mergeCell ref="D64:E64"/>
    <mergeCell ref="H68:I70"/>
    <mergeCell ref="C69:E69"/>
    <mergeCell ref="G68:G70"/>
    <mergeCell ref="F64:G64"/>
    <mergeCell ref="A54:B54"/>
    <mergeCell ref="A67:B67"/>
    <mergeCell ref="A55:B55"/>
    <mergeCell ref="A56:B56"/>
    <mergeCell ref="A57:B57"/>
    <mergeCell ref="A58:B58"/>
    <mergeCell ref="A59:B59"/>
    <mergeCell ref="A61:B61"/>
    <mergeCell ref="A62:B62"/>
    <mergeCell ref="A63:B63"/>
    <mergeCell ref="A60:B60"/>
    <mergeCell ref="A64:B64"/>
    <mergeCell ref="A83:H83"/>
    <mergeCell ref="A85:H85"/>
    <mergeCell ref="A80:I80"/>
    <mergeCell ref="A84:H84"/>
    <mergeCell ref="C73:I73"/>
    <mergeCell ref="B73:B74"/>
    <mergeCell ref="A71:A74"/>
    <mergeCell ref="C74:I74"/>
    <mergeCell ref="A78:I78"/>
    <mergeCell ref="A77:I77"/>
    <mergeCell ref="C71:I71"/>
    <mergeCell ref="C72:I72"/>
    <mergeCell ref="A81:H81"/>
    <mergeCell ref="A82:H82"/>
  </mergeCells>
  <phoneticPr fontId="1"/>
  <conditionalFormatting sqref="I82:I85">
    <cfRule type="cellIs" dxfId="0" priority="2" operator="notEqual">
      <formula>"確認済"</formula>
    </cfRule>
  </conditionalFormatting>
  <dataValidations count="1">
    <dataValidation type="list" allowBlank="1" showInputMessage="1" showErrorMessage="1" sqref="I82:I85">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0" pageOrder="overThenDown" orientation="portrait" r:id="rId1"/>
  <rowBreaks count="2" manualBreakCount="2">
    <brk id="27" max="8" man="1"/>
    <brk id="44"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85" zoomScaleNormal="85" workbookViewId="0">
      <selection activeCell="J1" sqref="J1"/>
    </sheetView>
  </sheetViews>
  <sheetFormatPr defaultRowHeight="13.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c r="A1" s="44"/>
      <c r="B1" s="44"/>
      <c r="C1" s="44"/>
      <c r="D1" s="44"/>
      <c r="E1" s="44"/>
      <c r="F1" s="44"/>
      <c r="G1" s="44"/>
      <c r="H1" s="44"/>
      <c r="I1" s="44"/>
    </row>
    <row r="2" spans="1:9" ht="27.75" customHeight="1">
      <c r="A2" s="1988" t="s">
        <v>192</v>
      </c>
      <c r="B2" s="1988"/>
      <c r="C2" s="1988"/>
      <c r="D2" s="1988"/>
      <c r="E2" s="1988"/>
      <c r="F2" s="1988"/>
      <c r="G2" s="1988"/>
      <c r="H2" s="1988"/>
      <c r="I2" s="1988"/>
    </row>
    <row r="3" spans="1:9">
      <c r="A3" s="44"/>
      <c r="B3" s="44"/>
      <c r="C3" s="44"/>
      <c r="D3" s="44"/>
      <c r="E3" s="44"/>
      <c r="F3" s="44"/>
      <c r="G3" s="44"/>
      <c r="H3" s="44"/>
      <c r="I3" s="44"/>
    </row>
    <row r="4" spans="1:9" ht="27" customHeight="1">
      <c r="A4" s="44"/>
      <c r="B4" s="44"/>
      <c r="C4" s="44"/>
      <c r="D4" s="44"/>
      <c r="E4" s="44"/>
      <c r="F4" s="44"/>
      <c r="G4" s="741" t="s">
        <v>1035</v>
      </c>
      <c r="H4" s="741"/>
      <c r="I4" s="741"/>
    </row>
    <row r="5" spans="1:9">
      <c r="A5" s="44"/>
      <c r="B5" s="44"/>
      <c r="C5" s="44"/>
      <c r="D5" s="44"/>
      <c r="E5" s="44"/>
      <c r="F5" s="44"/>
      <c r="G5" s="44"/>
      <c r="H5" s="44"/>
      <c r="I5" s="44"/>
    </row>
    <row r="6" spans="1:9" ht="27" customHeight="1">
      <c r="A6" s="44" t="s">
        <v>0</v>
      </c>
      <c r="B6" s="44"/>
      <c r="C6" s="44"/>
      <c r="D6" s="44"/>
      <c r="E6" s="420"/>
      <c r="F6" s="44"/>
      <c r="G6" s="44"/>
      <c r="H6" s="44"/>
      <c r="I6" s="44"/>
    </row>
    <row r="7" spans="1:9" ht="27" customHeight="1">
      <c r="A7" s="44"/>
      <c r="B7" s="44"/>
      <c r="C7" s="44"/>
      <c r="D7" s="44"/>
      <c r="E7" s="44"/>
      <c r="F7" s="44"/>
      <c r="G7" s="44"/>
      <c r="H7" s="44"/>
      <c r="I7" s="44"/>
    </row>
    <row r="8" spans="1:9" ht="30" customHeight="1">
      <c r="A8" s="44"/>
      <c r="B8" s="44"/>
      <c r="C8" s="44"/>
      <c r="D8" s="44"/>
      <c r="E8" s="420" t="s">
        <v>418</v>
      </c>
      <c r="F8" s="420"/>
      <c r="G8" s="724"/>
      <c r="H8" s="724"/>
      <c r="I8" s="724"/>
    </row>
    <row r="9" spans="1:9" ht="30" customHeight="1">
      <c r="A9" s="44"/>
      <c r="B9" s="44"/>
      <c r="C9" s="44"/>
      <c r="D9" s="44"/>
      <c r="E9" s="420" t="s">
        <v>420</v>
      </c>
      <c r="F9" s="420"/>
      <c r="G9" s="724"/>
      <c r="H9" s="724"/>
      <c r="I9" s="724"/>
    </row>
    <row r="10" spans="1:9" ht="30" customHeight="1">
      <c r="A10" s="44"/>
      <c r="B10" s="44"/>
      <c r="C10" s="44"/>
      <c r="D10" s="44"/>
      <c r="E10" s="420" t="s">
        <v>2</v>
      </c>
      <c r="F10" s="420"/>
      <c r="G10" s="1991"/>
      <c r="H10" s="1991"/>
      <c r="I10" s="543" t="s">
        <v>3</v>
      </c>
    </row>
    <row r="11" spans="1:9">
      <c r="A11" s="44"/>
      <c r="B11" s="44"/>
      <c r="C11" s="44"/>
      <c r="D11" s="44"/>
      <c r="E11" s="44"/>
      <c r="F11" s="44"/>
      <c r="G11" s="44"/>
      <c r="H11" s="44"/>
      <c r="I11" s="44"/>
    </row>
    <row r="12" spans="1:9">
      <c r="A12" s="44"/>
      <c r="B12" s="44"/>
      <c r="C12" s="44"/>
      <c r="D12" s="44"/>
      <c r="E12" s="44"/>
      <c r="F12" s="44"/>
      <c r="G12" s="44"/>
      <c r="H12" s="44"/>
      <c r="I12" s="44"/>
    </row>
    <row r="13" spans="1:9">
      <c r="A13" s="44"/>
      <c r="B13" s="44"/>
      <c r="C13" s="44"/>
      <c r="D13" s="44"/>
      <c r="E13" s="44"/>
      <c r="F13" s="44"/>
      <c r="G13" s="44"/>
      <c r="H13" s="44"/>
      <c r="I13" s="44"/>
    </row>
    <row r="14" spans="1:9" ht="35.1" customHeight="1">
      <c r="A14" s="689" t="s">
        <v>1036</v>
      </c>
      <c r="B14" s="689"/>
      <c r="C14" s="689"/>
      <c r="D14" s="689"/>
      <c r="E14" s="689"/>
      <c r="F14" s="689"/>
      <c r="G14" s="689"/>
      <c r="H14" s="689"/>
      <c r="I14" s="689"/>
    </row>
    <row r="15" spans="1:9" ht="35.1" customHeight="1">
      <c r="A15" s="689"/>
      <c r="B15" s="689"/>
      <c r="C15" s="689"/>
      <c r="D15" s="689"/>
      <c r="E15" s="689"/>
      <c r="F15" s="689"/>
      <c r="G15" s="689"/>
      <c r="H15" s="689"/>
      <c r="I15" s="689"/>
    </row>
    <row r="16" spans="1:9">
      <c r="A16" s="44"/>
      <c r="B16" s="44"/>
      <c r="C16" s="44"/>
      <c r="D16" s="44"/>
      <c r="E16" s="44"/>
      <c r="F16" s="44"/>
      <c r="G16" s="44"/>
      <c r="H16" s="44"/>
      <c r="I16" s="44"/>
    </row>
    <row r="17" spans="1:9">
      <c r="A17" s="44"/>
      <c r="B17" s="44"/>
      <c r="C17" s="44"/>
      <c r="D17" s="44"/>
      <c r="E17" s="44"/>
      <c r="F17" s="44"/>
      <c r="G17" s="44"/>
      <c r="H17" s="44"/>
      <c r="I17" s="44"/>
    </row>
    <row r="18" spans="1:9" ht="27" customHeight="1">
      <c r="A18" s="1989" t="s">
        <v>5</v>
      </c>
      <c r="B18" s="1989"/>
      <c r="C18" s="1989"/>
      <c r="D18" s="1989"/>
      <c r="E18" s="1989"/>
      <c r="F18" s="1989"/>
      <c r="G18" s="1989"/>
      <c r="H18" s="1989"/>
      <c r="I18" s="1989"/>
    </row>
    <row r="19" spans="1:9" ht="27" customHeight="1">
      <c r="A19" s="44"/>
      <c r="B19" s="44"/>
      <c r="C19" s="44"/>
      <c r="D19" s="44"/>
      <c r="E19" s="44"/>
      <c r="F19" s="44"/>
      <c r="G19" s="44"/>
      <c r="H19" s="44"/>
      <c r="I19" s="44"/>
    </row>
    <row r="20" spans="1:9" ht="45" customHeight="1">
      <c r="A20" s="1987" t="s">
        <v>585</v>
      </c>
      <c r="B20" s="1990"/>
      <c r="C20" s="1990"/>
      <c r="D20" s="1990"/>
      <c r="E20" s="1990"/>
      <c r="F20" s="1990"/>
      <c r="G20" s="1990"/>
      <c r="H20" s="1990"/>
      <c r="I20" s="1990"/>
    </row>
    <row r="21" spans="1:9">
      <c r="A21" s="420"/>
      <c r="B21" s="420"/>
      <c r="C21" s="420"/>
      <c r="D21" s="420"/>
      <c r="E21" s="420"/>
      <c r="F21" s="420"/>
      <c r="G21" s="420"/>
      <c r="H21" s="420"/>
      <c r="I21" s="420"/>
    </row>
    <row r="22" spans="1:9" ht="54" customHeight="1">
      <c r="A22" s="1987" t="s">
        <v>1037</v>
      </c>
      <c r="B22" s="1987"/>
      <c r="C22" s="1987"/>
      <c r="D22" s="1987"/>
      <c r="E22" s="1987"/>
      <c r="F22" s="1987"/>
      <c r="G22" s="1987"/>
      <c r="H22" s="1987"/>
      <c r="I22" s="1987"/>
    </row>
    <row r="23" spans="1:9">
      <c r="A23" s="44"/>
      <c r="B23" s="44"/>
      <c r="C23" s="44"/>
      <c r="D23" s="44"/>
      <c r="E23" s="44"/>
      <c r="F23" s="44"/>
      <c r="G23" s="44"/>
      <c r="H23" s="44"/>
      <c r="I23" s="44"/>
    </row>
    <row r="24" spans="1:9" ht="27" customHeight="1">
      <c r="A24" s="44"/>
      <c r="B24" s="44"/>
      <c r="C24" s="44"/>
      <c r="D24" s="44"/>
      <c r="E24" s="44"/>
      <c r="F24" s="44"/>
      <c r="G24" s="44"/>
      <c r="H24" s="44"/>
      <c r="I24" s="419" t="s">
        <v>193</v>
      </c>
    </row>
    <row r="25" spans="1:9">
      <c r="A25" s="44"/>
      <c r="B25" s="44"/>
      <c r="C25" s="44"/>
      <c r="D25" s="44"/>
      <c r="E25" s="44"/>
      <c r="F25" s="44"/>
      <c r="G25" s="44"/>
      <c r="H25" s="44"/>
      <c r="I25" s="44"/>
    </row>
    <row r="26" spans="1:9">
      <c r="A26" s="44"/>
      <c r="B26" s="44"/>
      <c r="C26" s="44"/>
      <c r="D26" s="44"/>
      <c r="E26" s="44"/>
      <c r="F26" s="44"/>
      <c r="G26" s="44"/>
      <c r="H26" s="44"/>
      <c r="I26" s="44"/>
    </row>
    <row r="27" spans="1:9">
      <c r="A27" s="44"/>
      <c r="B27" s="44"/>
      <c r="C27" s="44"/>
      <c r="D27" s="44"/>
      <c r="E27" s="44"/>
      <c r="F27" s="44"/>
      <c r="G27" s="44"/>
      <c r="H27" s="44"/>
      <c r="I27" s="44"/>
    </row>
    <row r="28" spans="1:9">
      <c r="A28" s="44"/>
      <c r="B28" s="44"/>
      <c r="C28" s="44"/>
      <c r="D28" s="44"/>
      <c r="E28" s="44"/>
      <c r="F28" s="44"/>
      <c r="G28" s="44"/>
      <c r="H28" s="44"/>
      <c r="I28" s="44"/>
    </row>
    <row r="29" spans="1:9">
      <c r="A29" s="44"/>
      <c r="B29" s="44"/>
      <c r="C29" s="44"/>
      <c r="D29" s="44"/>
      <c r="E29" s="44"/>
      <c r="F29" s="44"/>
      <c r="G29" s="44"/>
      <c r="H29" s="44"/>
      <c r="I29" s="44"/>
    </row>
    <row r="30" spans="1:9">
      <c r="A30" s="44"/>
      <c r="B30" s="44"/>
      <c r="C30" s="44"/>
      <c r="D30" s="44"/>
      <c r="E30" s="44"/>
      <c r="F30" s="44"/>
      <c r="G30" s="44"/>
      <c r="H30" s="44"/>
      <c r="I30" s="44"/>
    </row>
    <row r="31" spans="1:9">
      <c r="A31" s="43"/>
      <c r="B31" s="43"/>
      <c r="C31" s="43"/>
      <c r="D31" s="43"/>
      <c r="E31" s="43"/>
      <c r="F31" s="43"/>
      <c r="G31" s="43"/>
      <c r="H31" s="43"/>
      <c r="I31" s="43"/>
    </row>
    <row r="32" spans="1:9">
      <c r="A32" s="43"/>
      <c r="B32" s="43"/>
      <c r="C32" s="43"/>
      <c r="D32" s="43"/>
      <c r="E32" s="43"/>
      <c r="F32" s="43"/>
      <c r="G32" s="43"/>
      <c r="H32" s="43"/>
      <c r="I32" s="43"/>
    </row>
    <row r="33" spans="1:9">
      <c r="A33" s="43"/>
      <c r="B33" s="43"/>
      <c r="C33" s="43"/>
      <c r="D33" s="43"/>
      <c r="E33" s="43"/>
      <c r="F33" s="43"/>
      <c r="G33" s="43"/>
      <c r="H33" s="43"/>
      <c r="I33" s="43"/>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J1" sqref="J1"/>
    </sheetView>
  </sheetViews>
  <sheetFormatPr defaultRowHeight="13.5"/>
  <cols>
    <col min="1" max="8" width="9" style="18"/>
    <col min="9" max="9" width="10" style="18" customWidth="1"/>
    <col min="10" max="16384" width="9" style="18"/>
  </cols>
  <sheetData>
    <row r="1" spans="1:9" ht="15.75">
      <c r="A1" s="768" t="s">
        <v>11</v>
      </c>
      <c r="B1" s="768"/>
      <c r="C1" s="768"/>
      <c r="D1" s="768"/>
      <c r="E1" s="768"/>
      <c r="F1" s="768"/>
      <c r="G1" s="768"/>
      <c r="H1" s="768"/>
      <c r="I1" s="768"/>
    </row>
    <row r="2" spans="1:9" ht="27.75" customHeight="1">
      <c r="A2" s="19"/>
      <c r="B2" s="19"/>
      <c r="C2" s="19"/>
      <c r="D2" s="19"/>
      <c r="E2" s="19"/>
      <c r="F2" s="19"/>
      <c r="G2" s="19"/>
      <c r="H2" s="19"/>
      <c r="I2" s="19"/>
    </row>
    <row r="3" spans="1:9" ht="54" customHeight="1">
      <c r="A3" s="769" t="s">
        <v>815</v>
      </c>
      <c r="B3" s="770"/>
      <c r="C3" s="770"/>
      <c r="D3" s="770"/>
      <c r="E3" s="770"/>
      <c r="F3" s="770"/>
      <c r="G3" s="770"/>
      <c r="H3" s="770"/>
      <c r="I3" s="770"/>
    </row>
    <row r="4" spans="1:9" ht="16.5">
      <c r="A4" s="42"/>
      <c r="B4" s="42"/>
      <c r="C4" s="42"/>
      <c r="D4" s="42"/>
      <c r="E4" s="42"/>
      <c r="F4" s="42"/>
      <c r="G4" s="42"/>
      <c r="H4" s="42"/>
      <c r="I4" s="42"/>
    </row>
    <row r="5" spans="1:9" ht="27" customHeight="1">
      <c r="A5" s="42"/>
      <c r="B5" s="42"/>
      <c r="C5" s="42"/>
      <c r="D5" s="42"/>
      <c r="E5" s="42"/>
      <c r="F5" s="42"/>
      <c r="G5" s="774" t="s">
        <v>1004</v>
      </c>
      <c r="H5" s="774"/>
      <c r="I5" s="774"/>
    </row>
    <row r="6" spans="1:9" ht="16.5">
      <c r="A6" s="42"/>
      <c r="B6" s="42"/>
      <c r="C6" s="42"/>
      <c r="D6" s="42"/>
      <c r="E6" s="42"/>
      <c r="F6" s="42"/>
      <c r="G6" s="42"/>
      <c r="H6" s="42"/>
      <c r="I6" s="42"/>
    </row>
    <row r="7" spans="1:9" ht="27" customHeight="1">
      <c r="A7" s="42" t="s">
        <v>0</v>
      </c>
      <c r="B7" s="42"/>
      <c r="C7" s="42"/>
      <c r="D7" s="42"/>
      <c r="E7" s="42"/>
      <c r="F7" s="42"/>
      <c r="G7" s="42"/>
      <c r="H7" s="42"/>
      <c r="I7" s="42"/>
    </row>
    <row r="8" spans="1:9" ht="27" customHeight="1">
      <c r="A8" s="42"/>
      <c r="B8" s="42"/>
      <c r="C8" s="42"/>
      <c r="D8" s="42"/>
      <c r="E8" s="42"/>
      <c r="F8" s="42"/>
      <c r="G8" s="42"/>
      <c r="H8" s="42"/>
      <c r="I8" s="42"/>
    </row>
    <row r="9" spans="1:9" ht="37.5" customHeight="1">
      <c r="A9" s="42"/>
      <c r="B9" s="42"/>
      <c r="C9" s="42"/>
      <c r="D9" s="120" t="s">
        <v>418</v>
      </c>
      <c r="F9" s="771"/>
      <c r="G9" s="771"/>
      <c r="H9" s="771"/>
      <c r="I9" s="771"/>
    </row>
    <row r="10" spans="1:9" ht="37.5" customHeight="1">
      <c r="A10" s="42"/>
      <c r="B10" s="42"/>
      <c r="C10" s="42"/>
      <c r="D10" s="120" t="s">
        <v>420</v>
      </c>
      <c r="F10" s="771"/>
      <c r="G10" s="771"/>
      <c r="H10" s="771"/>
      <c r="I10" s="771"/>
    </row>
    <row r="11" spans="1:9" ht="37.5" customHeight="1">
      <c r="A11" s="42"/>
      <c r="B11" s="42"/>
      <c r="C11" s="42"/>
      <c r="D11" s="120" t="s">
        <v>12</v>
      </c>
      <c r="F11" s="771"/>
      <c r="G11" s="771"/>
      <c r="H11" s="771"/>
      <c r="I11" s="555" t="s">
        <v>13</v>
      </c>
    </row>
    <row r="12" spans="1:9" ht="18.75" customHeight="1">
      <c r="A12" s="42"/>
      <c r="B12" s="42"/>
      <c r="C12" s="42"/>
      <c r="D12" s="42"/>
      <c r="E12" s="42"/>
      <c r="F12" s="42"/>
      <c r="G12" s="42"/>
      <c r="H12" s="42"/>
      <c r="I12" s="42"/>
    </row>
    <row r="13" spans="1:9" ht="18.75" customHeight="1">
      <c r="A13" s="42"/>
      <c r="B13" s="42"/>
      <c r="C13" s="42"/>
      <c r="D13" s="42"/>
      <c r="E13" s="42"/>
      <c r="F13" s="42"/>
      <c r="G13" s="42"/>
      <c r="H13" s="42"/>
      <c r="I13" s="42"/>
    </row>
    <row r="14" spans="1:9" ht="102.75" customHeight="1">
      <c r="A14" s="771" t="s">
        <v>1092</v>
      </c>
      <c r="B14" s="772"/>
      <c r="C14" s="772"/>
      <c r="D14" s="772"/>
      <c r="E14" s="772"/>
      <c r="F14" s="772"/>
      <c r="G14" s="772"/>
      <c r="H14" s="772"/>
      <c r="I14" s="772"/>
    </row>
    <row r="15" spans="1:9" ht="27" customHeight="1">
      <c r="A15" s="19"/>
      <c r="B15" s="19"/>
      <c r="C15" s="19"/>
      <c r="D15" s="19"/>
      <c r="E15" s="19"/>
      <c r="F15" s="19"/>
      <c r="G15" s="19"/>
      <c r="H15" s="19"/>
      <c r="I15" s="19"/>
    </row>
    <row r="16" spans="1:9" ht="60" customHeight="1">
      <c r="A16" s="19"/>
      <c r="B16" s="773" t="s">
        <v>14</v>
      </c>
      <c r="C16" s="773"/>
      <c r="D16" s="773"/>
      <c r="E16" s="773"/>
      <c r="F16" s="773"/>
      <c r="G16" s="773"/>
      <c r="H16" s="773"/>
      <c r="I16" s="19"/>
    </row>
    <row r="17" spans="1:9" ht="60" customHeight="1">
      <c r="A17" s="19"/>
      <c r="B17" s="773" t="s">
        <v>15</v>
      </c>
      <c r="C17" s="773"/>
      <c r="D17" s="775"/>
      <c r="E17" s="775"/>
      <c r="F17" s="775"/>
      <c r="G17" s="775"/>
      <c r="H17" s="775"/>
      <c r="I17" s="19"/>
    </row>
    <row r="18" spans="1:9" ht="60" customHeight="1">
      <c r="A18" s="19"/>
      <c r="B18" s="773" t="s">
        <v>16</v>
      </c>
      <c r="C18" s="773"/>
      <c r="D18" s="775"/>
      <c r="E18" s="775"/>
      <c r="F18" s="775"/>
      <c r="G18" s="775"/>
      <c r="H18" s="775"/>
      <c r="I18" s="19"/>
    </row>
    <row r="19" spans="1:9" ht="60" customHeight="1">
      <c r="A19" s="19"/>
      <c r="B19" s="773" t="s">
        <v>17</v>
      </c>
      <c r="C19" s="773"/>
      <c r="D19" s="775"/>
      <c r="E19" s="775"/>
      <c r="F19" s="775"/>
      <c r="G19" s="775"/>
      <c r="H19" s="775"/>
      <c r="I19" s="19"/>
    </row>
    <row r="20" spans="1:9" ht="60" customHeight="1">
      <c r="A20" s="19"/>
      <c r="B20" s="773" t="s">
        <v>18</v>
      </c>
      <c r="C20" s="773"/>
      <c r="D20" s="775"/>
      <c r="E20" s="775"/>
      <c r="F20" s="775"/>
      <c r="G20" s="775"/>
      <c r="H20" s="775"/>
      <c r="I20" s="19"/>
    </row>
    <row r="21" spans="1:9">
      <c r="A21" s="43"/>
      <c r="B21" s="43"/>
      <c r="C21" s="43"/>
      <c r="D21" s="43"/>
      <c r="E21" s="43"/>
      <c r="F21" s="43"/>
      <c r="G21" s="43"/>
      <c r="H21" s="43"/>
      <c r="I21" s="43"/>
    </row>
    <row r="22" spans="1:9">
      <c r="A22" s="43"/>
      <c r="B22" s="43"/>
      <c r="C22" s="43"/>
      <c r="D22" s="43"/>
      <c r="E22" s="43"/>
      <c r="F22" s="43"/>
      <c r="G22" s="43"/>
      <c r="H22" s="43"/>
      <c r="I22" s="43"/>
    </row>
  </sheetData>
  <mergeCells count="16">
    <mergeCell ref="B20:C20"/>
    <mergeCell ref="D17:H17"/>
    <mergeCell ref="D18:H18"/>
    <mergeCell ref="D19:H19"/>
    <mergeCell ref="D20:H20"/>
    <mergeCell ref="B17:C17"/>
    <mergeCell ref="B18:C18"/>
    <mergeCell ref="B19:C19"/>
    <mergeCell ref="A1:I1"/>
    <mergeCell ref="A3:I3"/>
    <mergeCell ref="A14:I14"/>
    <mergeCell ref="B16:H16"/>
    <mergeCell ref="G5:I5"/>
    <mergeCell ref="F9:I9"/>
    <mergeCell ref="F10:I10"/>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zoomScale="85" zoomScaleNormal="85" workbookViewId="0">
      <selection activeCell="K1" sqref="K1"/>
    </sheetView>
  </sheetViews>
  <sheetFormatPr defaultRowHeight="20.100000000000001" customHeight="1"/>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5.0999999999999996" customHeight="1" thickBot="1"/>
    <row r="2" spans="1:10" ht="60" customHeight="1">
      <c r="A2" s="800" t="s">
        <v>644</v>
      </c>
      <c r="B2" s="801"/>
      <c r="C2" s="801"/>
      <c r="D2" s="801"/>
      <c r="E2" s="801"/>
      <c r="F2" s="801"/>
      <c r="G2" s="802"/>
      <c r="H2" s="803" t="s">
        <v>1093</v>
      </c>
      <c r="I2" s="802"/>
      <c r="J2" s="804"/>
    </row>
    <row r="3" spans="1:10" ht="20.100000000000001" customHeight="1">
      <c r="A3" s="292" t="s">
        <v>646</v>
      </c>
      <c r="B3" s="293"/>
      <c r="C3" s="793" t="s">
        <v>900</v>
      </c>
      <c r="D3" s="793"/>
      <c r="E3" s="793"/>
      <c r="F3" s="793"/>
      <c r="G3" s="794"/>
      <c r="H3" s="647"/>
      <c r="I3" s="544" t="s">
        <v>645</v>
      </c>
      <c r="J3" s="653"/>
    </row>
    <row r="4" spans="1:10" ht="20.100000000000001" customHeight="1">
      <c r="A4" s="292" t="s">
        <v>647</v>
      </c>
      <c r="B4" s="293"/>
      <c r="C4" s="793" t="s">
        <v>839</v>
      </c>
      <c r="D4" s="793"/>
      <c r="E4" s="793"/>
      <c r="F4" s="793"/>
      <c r="G4" s="794"/>
      <c r="H4" s="647"/>
      <c r="I4" s="544" t="s">
        <v>257</v>
      </c>
      <c r="J4" s="653"/>
    </row>
    <row r="5" spans="1:10" ht="20.100000000000001" customHeight="1">
      <c r="A5" s="805" t="s">
        <v>838</v>
      </c>
      <c r="B5" s="294"/>
      <c r="C5" s="592" t="s">
        <v>1094</v>
      </c>
      <c r="D5" s="295"/>
      <c r="E5" s="587"/>
      <c r="F5" s="587"/>
      <c r="G5" s="588"/>
      <c r="H5" s="648"/>
      <c r="I5" s="545" t="s">
        <v>645</v>
      </c>
      <c r="J5" s="654"/>
    </row>
    <row r="6" spans="1:10" ht="20.100000000000001" customHeight="1">
      <c r="A6" s="806"/>
      <c r="B6" s="296"/>
      <c r="C6" s="579" t="s">
        <v>1095</v>
      </c>
      <c r="D6" s="297"/>
      <c r="E6" s="576"/>
      <c r="F6" s="576"/>
      <c r="G6" s="586"/>
      <c r="H6" s="649"/>
      <c r="I6" s="546" t="s">
        <v>645</v>
      </c>
      <c r="J6" s="655"/>
    </row>
    <row r="7" spans="1:10" ht="20.100000000000001" customHeight="1">
      <c r="A7" s="807"/>
      <c r="B7" s="298"/>
      <c r="C7" s="581" t="s">
        <v>1096</v>
      </c>
      <c r="D7" s="582"/>
      <c r="E7" s="573"/>
      <c r="F7" s="573"/>
      <c r="G7" s="574"/>
      <c r="H7" s="650"/>
      <c r="I7" s="547" t="s">
        <v>645</v>
      </c>
      <c r="J7" s="656"/>
    </row>
    <row r="8" spans="1:10" ht="20.100000000000001" customHeight="1">
      <c r="A8" s="300" t="s">
        <v>767</v>
      </c>
      <c r="B8" s="301"/>
      <c r="C8" s="787" t="s">
        <v>840</v>
      </c>
      <c r="D8" s="787"/>
      <c r="E8" s="787"/>
      <c r="F8" s="787"/>
      <c r="G8" s="788"/>
      <c r="H8" s="651"/>
      <c r="I8" s="548" t="s">
        <v>645</v>
      </c>
      <c r="J8" s="657"/>
    </row>
    <row r="9" spans="1:10" ht="20.100000000000001" customHeight="1">
      <c r="A9" s="810" t="s">
        <v>768</v>
      </c>
      <c r="B9" s="302"/>
      <c r="C9" s="808" t="s">
        <v>1048</v>
      </c>
      <c r="D9" s="808"/>
      <c r="E9" s="808"/>
      <c r="F9" s="808"/>
      <c r="G9" s="809"/>
      <c r="H9" s="649"/>
      <c r="I9" s="546" t="s">
        <v>645</v>
      </c>
      <c r="J9" s="655"/>
    </row>
    <row r="10" spans="1:10" ht="20.100000000000001" customHeight="1">
      <c r="A10" s="811"/>
      <c r="B10" s="303"/>
      <c r="C10" s="808" t="s">
        <v>1049</v>
      </c>
      <c r="D10" s="808"/>
      <c r="E10" s="808"/>
      <c r="F10" s="808"/>
      <c r="G10" s="809"/>
      <c r="H10" s="649"/>
      <c r="I10" s="546" t="s">
        <v>645</v>
      </c>
      <c r="J10" s="655"/>
    </row>
    <row r="11" spans="1:10" ht="20.100000000000001" customHeight="1">
      <c r="A11" s="811"/>
      <c r="B11" s="303"/>
      <c r="C11" s="791" t="s">
        <v>1050</v>
      </c>
      <c r="D11" s="791"/>
      <c r="E11" s="791"/>
      <c r="F11" s="791"/>
      <c r="G11" s="792"/>
      <c r="H11" s="649"/>
      <c r="I11" s="546" t="s">
        <v>645</v>
      </c>
      <c r="J11" s="655"/>
    </row>
    <row r="12" spans="1:10" ht="37.5" customHeight="1">
      <c r="A12" s="811"/>
      <c r="B12" s="303"/>
      <c r="C12" s="808" t="s">
        <v>1097</v>
      </c>
      <c r="D12" s="808"/>
      <c r="E12" s="808"/>
      <c r="F12" s="808"/>
      <c r="G12" s="809"/>
      <c r="H12" s="649"/>
      <c r="I12" s="546" t="s">
        <v>257</v>
      </c>
      <c r="J12" s="655"/>
    </row>
    <row r="13" spans="1:10" ht="20.100000000000001" customHeight="1">
      <c r="A13" s="292" t="s">
        <v>769</v>
      </c>
      <c r="B13" s="293"/>
      <c r="C13" s="793" t="s">
        <v>841</v>
      </c>
      <c r="D13" s="793"/>
      <c r="E13" s="793"/>
      <c r="F13" s="793"/>
      <c r="G13" s="794"/>
      <c r="H13" s="647"/>
      <c r="I13" s="544" t="s">
        <v>257</v>
      </c>
      <c r="J13" s="653"/>
    </row>
    <row r="14" spans="1:10" ht="20.100000000000001" customHeight="1">
      <c r="A14" s="304" t="s">
        <v>770</v>
      </c>
      <c r="B14" s="305"/>
      <c r="C14" s="813" t="s">
        <v>842</v>
      </c>
      <c r="D14" s="813"/>
      <c r="E14" s="813"/>
      <c r="F14" s="813"/>
      <c r="G14" s="814"/>
      <c r="H14" s="648"/>
      <c r="I14" s="545" t="s">
        <v>257</v>
      </c>
      <c r="J14" s="654"/>
    </row>
    <row r="15" spans="1:10" ht="20.100000000000001" customHeight="1">
      <c r="A15" s="306" t="s">
        <v>771</v>
      </c>
      <c r="B15" s="307"/>
      <c r="C15" s="815" t="s">
        <v>843</v>
      </c>
      <c r="D15" s="815"/>
      <c r="E15" s="815"/>
      <c r="F15" s="815"/>
      <c r="G15" s="816"/>
      <c r="H15" s="650"/>
      <c r="I15" s="547" t="s">
        <v>257</v>
      </c>
      <c r="J15" s="656"/>
    </row>
    <row r="16" spans="1:10" ht="60" customHeight="1">
      <c r="A16" s="308" t="s">
        <v>844</v>
      </c>
      <c r="B16" s="305"/>
      <c r="C16" s="793" t="s">
        <v>845</v>
      </c>
      <c r="D16" s="793"/>
      <c r="E16" s="793"/>
      <c r="F16" s="793"/>
      <c r="G16" s="794"/>
      <c r="H16" s="648"/>
      <c r="I16" s="545" t="s">
        <v>257</v>
      </c>
      <c r="J16" s="654"/>
    </row>
    <row r="17" spans="1:24" ht="20.100000000000001" customHeight="1">
      <c r="A17" s="292" t="s">
        <v>772</v>
      </c>
      <c r="B17" s="293"/>
      <c r="C17" s="793" t="s">
        <v>846</v>
      </c>
      <c r="D17" s="793"/>
      <c r="E17" s="793"/>
      <c r="F17" s="793"/>
      <c r="G17" s="794"/>
      <c r="H17" s="647"/>
      <c r="I17" s="544" t="s">
        <v>257</v>
      </c>
      <c r="J17" s="653"/>
    </row>
    <row r="18" spans="1:24" ht="20.100000000000001" customHeight="1">
      <c r="A18" s="300" t="s">
        <v>773</v>
      </c>
      <c r="B18" s="301"/>
      <c r="C18" s="787" t="s">
        <v>1219</v>
      </c>
      <c r="D18" s="787"/>
      <c r="E18" s="787"/>
      <c r="F18" s="787"/>
      <c r="G18" s="788"/>
      <c r="H18" s="651"/>
      <c r="I18" s="548" t="s">
        <v>257</v>
      </c>
      <c r="J18" s="657"/>
    </row>
    <row r="19" spans="1:24" ht="39.950000000000003" customHeight="1">
      <c r="A19" s="309" t="s">
        <v>774</v>
      </c>
      <c r="B19" s="302"/>
      <c r="C19" s="776" t="s">
        <v>1098</v>
      </c>
      <c r="D19" s="776"/>
      <c r="E19" s="776"/>
      <c r="F19" s="776"/>
      <c r="G19" s="812"/>
      <c r="H19" s="652"/>
      <c r="I19" s="549" t="s">
        <v>257</v>
      </c>
      <c r="J19" s="658"/>
    </row>
    <row r="20" spans="1:24" ht="80.099999999999994" customHeight="1">
      <c r="A20" s="310"/>
      <c r="B20" s="311"/>
      <c r="C20" s="791" t="s">
        <v>1220</v>
      </c>
      <c r="D20" s="791"/>
      <c r="E20" s="791"/>
      <c r="F20" s="791"/>
      <c r="G20" s="792"/>
      <c r="H20" s="652"/>
      <c r="I20" s="549" t="s">
        <v>257</v>
      </c>
      <c r="J20" s="658"/>
    </row>
    <row r="21" spans="1:24" ht="20.100000000000001" customHeight="1">
      <c r="A21" s="310"/>
      <c r="B21" s="311"/>
      <c r="C21" s="791" t="s">
        <v>1039</v>
      </c>
      <c r="D21" s="791"/>
      <c r="E21" s="791"/>
      <c r="F21" s="791"/>
      <c r="G21" s="792"/>
      <c r="H21" s="652"/>
      <c r="I21" s="549" t="s">
        <v>257</v>
      </c>
      <c r="J21" s="658"/>
    </row>
    <row r="22" spans="1:24" ht="20.100000000000001" customHeight="1">
      <c r="A22" s="310"/>
      <c r="B22" s="311"/>
      <c r="C22" s="791" t="s">
        <v>1040</v>
      </c>
      <c r="D22" s="791"/>
      <c r="E22" s="791"/>
      <c r="F22" s="791"/>
      <c r="G22" s="792"/>
      <c r="H22" s="652"/>
      <c r="I22" s="549" t="s">
        <v>257</v>
      </c>
      <c r="J22" s="658"/>
    </row>
    <row r="23" spans="1:24" ht="39.950000000000003" customHeight="1">
      <c r="A23" s="310"/>
      <c r="B23" s="311"/>
      <c r="C23" s="791" t="s">
        <v>1199</v>
      </c>
      <c r="D23" s="791"/>
      <c r="E23" s="791"/>
      <c r="F23" s="791"/>
      <c r="G23" s="792"/>
      <c r="H23" s="652"/>
      <c r="I23" s="549" t="s">
        <v>257</v>
      </c>
      <c r="J23" s="658"/>
    </row>
    <row r="24" spans="1:24" ht="20.100000000000001" customHeight="1">
      <c r="A24" s="310"/>
      <c r="B24" s="311"/>
      <c r="C24" s="791" t="s">
        <v>1200</v>
      </c>
      <c r="D24" s="791"/>
      <c r="E24" s="791"/>
      <c r="F24" s="791"/>
      <c r="G24" s="792"/>
      <c r="H24" s="652"/>
      <c r="I24" s="549" t="s">
        <v>257</v>
      </c>
      <c r="J24" s="658"/>
    </row>
    <row r="25" spans="1:24" ht="39.75" customHeight="1">
      <c r="A25" s="310"/>
      <c r="B25" s="311"/>
      <c r="C25" s="791" t="s">
        <v>1201</v>
      </c>
      <c r="D25" s="791"/>
      <c r="E25" s="791"/>
      <c r="F25" s="791"/>
      <c r="G25" s="792"/>
      <c r="H25" s="652"/>
      <c r="I25" s="549" t="s">
        <v>257</v>
      </c>
      <c r="J25" s="658"/>
    </row>
    <row r="26" spans="1:24" ht="20.100000000000001" customHeight="1">
      <c r="A26" s="310"/>
      <c r="B26" s="311"/>
      <c r="C26" s="791" t="s">
        <v>1041</v>
      </c>
      <c r="D26" s="791"/>
      <c r="E26" s="791"/>
      <c r="F26" s="791"/>
      <c r="G26" s="792"/>
      <c r="H26" s="652"/>
      <c r="I26" s="549" t="s">
        <v>257</v>
      </c>
      <c r="J26" s="658"/>
    </row>
    <row r="27" spans="1:24" ht="20.100000000000001" customHeight="1">
      <c r="A27" s="310"/>
      <c r="B27" s="311"/>
      <c r="C27" s="791" t="s">
        <v>1043</v>
      </c>
      <c r="D27" s="791"/>
      <c r="E27" s="791"/>
      <c r="F27" s="791"/>
      <c r="G27" s="792"/>
      <c r="H27" s="652"/>
      <c r="I27" s="549" t="s">
        <v>257</v>
      </c>
      <c r="J27" s="658"/>
      <c r="N27" s="609"/>
      <c r="O27" s="609"/>
      <c r="P27" s="609"/>
      <c r="Q27" s="609"/>
      <c r="R27" s="609"/>
      <c r="S27" s="609"/>
      <c r="T27" s="609"/>
      <c r="U27" s="609"/>
      <c r="V27" s="609"/>
      <c r="W27" s="609"/>
      <c r="X27" s="609"/>
    </row>
    <row r="28" spans="1:24" ht="20.100000000000001" customHeight="1">
      <c r="A28" s="310"/>
      <c r="B28" s="311"/>
      <c r="C28" s="791" t="s">
        <v>1044</v>
      </c>
      <c r="D28" s="791"/>
      <c r="E28" s="791"/>
      <c r="F28" s="791"/>
      <c r="G28" s="792"/>
      <c r="H28" s="652"/>
      <c r="I28" s="549" t="s">
        <v>257</v>
      </c>
      <c r="J28" s="658"/>
      <c r="N28" s="609"/>
      <c r="O28" s="609"/>
      <c r="P28" s="609"/>
      <c r="Q28" s="609"/>
      <c r="R28" s="609"/>
      <c r="S28" s="609"/>
      <c r="T28" s="609"/>
      <c r="U28" s="609"/>
      <c r="V28" s="609"/>
      <c r="W28" s="609"/>
      <c r="X28" s="609"/>
    </row>
    <row r="29" spans="1:24" ht="20.100000000000001" customHeight="1">
      <c r="A29" s="310"/>
      <c r="B29" s="311"/>
      <c r="C29" s="791" t="s">
        <v>1045</v>
      </c>
      <c r="D29" s="791"/>
      <c r="E29" s="791"/>
      <c r="F29" s="791"/>
      <c r="G29" s="792"/>
      <c r="H29" s="652"/>
      <c r="I29" s="549" t="s">
        <v>257</v>
      </c>
      <c r="J29" s="658"/>
    </row>
    <row r="30" spans="1:24" ht="20.100000000000001" customHeight="1">
      <c r="A30" s="310"/>
      <c r="B30" s="311"/>
      <c r="C30" s="791" t="s">
        <v>1046</v>
      </c>
      <c r="D30" s="791"/>
      <c r="E30" s="791"/>
      <c r="F30" s="791"/>
      <c r="G30" s="792"/>
      <c r="H30" s="652"/>
      <c r="I30" s="549" t="s">
        <v>257</v>
      </c>
      <c r="J30" s="658"/>
    </row>
    <row r="31" spans="1:24" ht="20.100000000000001" customHeight="1">
      <c r="A31" s="310"/>
      <c r="B31" s="311"/>
      <c r="C31" s="791" t="s">
        <v>1047</v>
      </c>
      <c r="D31" s="791"/>
      <c r="E31" s="791"/>
      <c r="F31" s="791"/>
      <c r="G31" s="792"/>
      <c r="H31" s="652"/>
      <c r="I31" s="549" t="s">
        <v>257</v>
      </c>
      <c r="J31" s="658"/>
    </row>
    <row r="32" spans="1:24" ht="20.100000000000001" customHeight="1">
      <c r="A32" s="312"/>
      <c r="B32" s="313"/>
      <c r="C32" s="779" t="s">
        <v>1042</v>
      </c>
      <c r="D32" s="779"/>
      <c r="E32" s="779"/>
      <c r="F32" s="779"/>
      <c r="G32" s="780"/>
      <c r="H32" s="781"/>
      <c r="I32" s="782"/>
      <c r="J32" s="783"/>
    </row>
    <row r="33" spans="1:10" ht="20.100000000000001" customHeight="1">
      <c r="A33" s="300" t="s">
        <v>775</v>
      </c>
      <c r="B33" s="301"/>
      <c r="C33" s="787" t="s">
        <v>847</v>
      </c>
      <c r="D33" s="787"/>
      <c r="E33" s="787"/>
      <c r="F33" s="787"/>
      <c r="G33" s="788"/>
      <c r="H33" s="651"/>
      <c r="I33" s="548" t="s">
        <v>257</v>
      </c>
      <c r="J33" s="657"/>
    </row>
    <row r="34" spans="1:10" ht="20.100000000000001" customHeight="1">
      <c r="A34" s="300" t="s">
        <v>776</v>
      </c>
      <c r="B34" s="301"/>
      <c r="C34" s="787" t="s">
        <v>1159</v>
      </c>
      <c r="D34" s="787"/>
      <c r="E34" s="787"/>
      <c r="F34" s="787"/>
      <c r="G34" s="788"/>
      <c r="H34" s="651"/>
      <c r="I34" s="548" t="s">
        <v>257</v>
      </c>
      <c r="J34" s="657"/>
    </row>
    <row r="35" spans="1:10" ht="19.5" customHeight="1">
      <c r="A35" s="810" t="s">
        <v>777</v>
      </c>
      <c r="B35" s="303"/>
      <c r="C35" s="808" t="s">
        <v>1195</v>
      </c>
      <c r="D35" s="808"/>
      <c r="E35" s="808"/>
      <c r="F35" s="808"/>
      <c r="G35" s="809"/>
      <c r="H35" s="649"/>
      <c r="I35" s="546" t="s">
        <v>257</v>
      </c>
      <c r="J35" s="655"/>
    </row>
    <row r="36" spans="1:10" ht="19.5" customHeight="1" thickBot="1">
      <c r="A36" s="826"/>
      <c r="B36" s="314"/>
      <c r="C36" s="817" t="s">
        <v>1196</v>
      </c>
      <c r="D36" s="817"/>
      <c r="E36" s="817"/>
      <c r="F36" s="817"/>
      <c r="G36" s="818"/>
      <c r="H36" s="660"/>
      <c r="I36" s="550" t="s">
        <v>257</v>
      </c>
      <c r="J36" s="659"/>
    </row>
    <row r="37" spans="1:10" ht="20.100000000000001" customHeight="1">
      <c r="A37" s="612"/>
      <c r="B37" s="61"/>
      <c r="C37" s="315"/>
      <c r="D37" s="315"/>
      <c r="E37" s="315"/>
      <c r="F37" s="315"/>
      <c r="G37" s="315"/>
      <c r="H37" s="797" t="s">
        <v>855</v>
      </c>
      <c r="I37" s="797"/>
      <c r="J37" s="797"/>
    </row>
    <row r="38" spans="1:10" ht="20.100000000000001" customHeight="1">
      <c r="A38" s="316" t="s">
        <v>333</v>
      </c>
      <c r="B38" s="316"/>
      <c r="C38" s="317"/>
      <c r="D38" s="317"/>
      <c r="E38" s="317"/>
      <c r="F38" s="317"/>
      <c r="G38" s="819"/>
      <c r="H38" s="819"/>
      <c r="I38" s="819"/>
      <c r="J38" s="819"/>
    </row>
    <row r="39" spans="1:10" ht="5.0999999999999996" customHeight="1" thickBot="1"/>
    <row r="40" spans="1:10" ht="60" customHeight="1">
      <c r="A40" s="820" t="s">
        <v>644</v>
      </c>
      <c r="B40" s="821"/>
      <c r="C40" s="821"/>
      <c r="D40" s="821"/>
      <c r="E40" s="821"/>
      <c r="F40" s="821"/>
      <c r="G40" s="801"/>
      <c r="H40" s="823" t="s">
        <v>1093</v>
      </c>
      <c r="I40" s="824"/>
      <c r="J40" s="825"/>
    </row>
    <row r="41" spans="1:10" ht="20.100000000000001" customHeight="1">
      <c r="A41" s="300" t="s">
        <v>779</v>
      </c>
      <c r="B41" s="301"/>
      <c r="C41" s="787" t="s">
        <v>848</v>
      </c>
      <c r="D41" s="787"/>
      <c r="E41" s="787"/>
      <c r="F41" s="787"/>
      <c r="G41" s="788"/>
      <c r="H41" s="651"/>
      <c r="I41" s="548" t="s">
        <v>257</v>
      </c>
      <c r="J41" s="657"/>
    </row>
    <row r="42" spans="1:10" ht="20.100000000000001" customHeight="1">
      <c r="A42" s="810" t="s">
        <v>856</v>
      </c>
      <c r="B42" s="303"/>
      <c r="C42" s="808" t="s">
        <v>778</v>
      </c>
      <c r="D42" s="808"/>
      <c r="E42" s="808"/>
      <c r="F42" s="808"/>
      <c r="G42" s="809"/>
      <c r="H42" s="649"/>
      <c r="I42" s="546" t="s">
        <v>257</v>
      </c>
      <c r="J42" s="655"/>
    </row>
    <row r="43" spans="1:10" ht="20.100000000000001" customHeight="1">
      <c r="A43" s="811"/>
      <c r="B43" s="827"/>
      <c r="C43" s="776" t="s">
        <v>849</v>
      </c>
      <c r="D43" s="776"/>
      <c r="E43" s="776"/>
      <c r="F43" s="579"/>
      <c r="G43" s="580" t="s">
        <v>780</v>
      </c>
      <c r="H43" s="649"/>
      <c r="I43" s="546" t="s">
        <v>257</v>
      </c>
      <c r="J43" s="655"/>
    </row>
    <row r="44" spans="1:10" ht="20.100000000000001" customHeight="1">
      <c r="A44" s="811"/>
      <c r="B44" s="828"/>
      <c r="C44" s="777"/>
      <c r="D44" s="777"/>
      <c r="E44" s="777"/>
      <c r="F44" s="579"/>
      <c r="G44" s="580" t="s">
        <v>781</v>
      </c>
      <c r="H44" s="649"/>
      <c r="I44" s="546" t="s">
        <v>257</v>
      </c>
      <c r="J44" s="655"/>
    </row>
    <row r="45" spans="1:10" ht="20.100000000000001" customHeight="1">
      <c r="A45" s="811"/>
      <c r="B45" s="829"/>
      <c r="C45" s="778"/>
      <c r="D45" s="778"/>
      <c r="E45" s="778"/>
      <c r="F45" s="579"/>
      <c r="G45" s="580" t="s">
        <v>782</v>
      </c>
      <c r="H45" s="649"/>
      <c r="I45" s="546" t="s">
        <v>257</v>
      </c>
      <c r="J45" s="655"/>
    </row>
    <row r="46" spans="1:10" ht="20.100000000000001" customHeight="1">
      <c r="A46" s="811"/>
      <c r="B46" s="827"/>
      <c r="C46" s="776" t="s">
        <v>850</v>
      </c>
      <c r="D46" s="784"/>
      <c r="E46" s="776" t="s">
        <v>901</v>
      </c>
      <c r="F46" s="579"/>
      <c r="G46" s="580" t="s">
        <v>780</v>
      </c>
      <c r="H46" s="649"/>
      <c r="I46" s="546" t="s">
        <v>257</v>
      </c>
      <c r="J46" s="655"/>
    </row>
    <row r="47" spans="1:10" ht="20.100000000000001" customHeight="1">
      <c r="A47" s="811"/>
      <c r="B47" s="828"/>
      <c r="C47" s="777"/>
      <c r="D47" s="785"/>
      <c r="E47" s="777"/>
      <c r="F47" s="579"/>
      <c r="G47" s="580" t="s">
        <v>781</v>
      </c>
      <c r="H47" s="649"/>
      <c r="I47" s="546" t="s">
        <v>257</v>
      </c>
      <c r="J47" s="655"/>
    </row>
    <row r="48" spans="1:10" ht="20.100000000000001" customHeight="1">
      <c r="A48" s="811"/>
      <c r="B48" s="828"/>
      <c r="C48" s="777"/>
      <c r="D48" s="786"/>
      <c r="E48" s="778"/>
      <c r="F48" s="579"/>
      <c r="G48" s="580" t="s">
        <v>782</v>
      </c>
      <c r="H48" s="649"/>
      <c r="I48" s="546" t="s">
        <v>257</v>
      </c>
      <c r="J48" s="655"/>
    </row>
    <row r="49" spans="1:10" ht="20.100000000000001" customHeight="1">
      <c r="A49" s="811"/>
      <c r="B49" s="828"/>
      <c r="C49" s="777"/>
      <c r="D49" s="784"/>
      <c r="E49" s="776" t="s">
        <v>902</v>
      </c>
      <c r="F49" s="579"/>
      <c r="G49" s="580" t="s">
        <v>780</v>
      </c>
      <c r="H49" s="649"/>
      <c r="I49" s="546" t="s">
        <v>257</v>
      </c>
      <c r="J49" s="655"/>
    </row>
    <row r="50" spans="1:10" ht="20.100000000000001" customHeight="1">
      <c r="A50" s="811"/>
      <c r="B50" s="828"/>
      <c r="C50" s="777"/>
      <c r="D50" s="785"/>
      <c r="E50" s="777"/>
      <c r="F50" s="579"/>
      <c r="G50" s="580" t="s">
        <v>781</v>
      </c>
      <c r="H50" s="649"/>
      <c r="I50" s="546" t="s">
        <v>257</v>
      </c>
      <c r="J50" s="655"/>
    </row>
    <row r="51" spans="1:10" ht="20.100000000000001" customHeight="1">
      <c r="A51" s="811"/>
      <c r="B51" s="828"/>
      <c r="C51" s="777"/>
      <c r="D51" s="786"/>
      <c r="E51" s="778"/>
      <c r="F51" s="579"/>
      <c r="G51" s="580" t="s">
        <v>782</v>
      </c>
      <c r="H51" s="649"/>
      <c r="I51" s="546" t="s">
        <v>257</v>
      </c>
      <c r="J51" s="655"/>
    </row>
    <row r="52" spans="1:10" ht="20.100000000000001" customHeight="1">
      <c r="A52" s="811"/>
      <c r="B52" s="828"/>
      <c r="C52" s="777"/>
      <c r="D52" s="785"/>
      <c r="E52" s="777" t="s">
        <v>903</v>
      </c>
      <c r="F52" s="579"/>
      <c r="G52" s="580" t="s">
        <v>780</v>
      </c>
      <c r="H52" s="649"/>
      <c r="I52" s="546" t="s">
        <v>257</v>
      </c>
      <c r="J52" s="655"/>
    </row>
    <row r="53" spans="1:10" ht="20.100000000000001" customHeight="1">
      <c r="A53" s="811"/>
      <c r="B53" s="828"/>
      <c r="C53" s="777"/>
      <c r="D53" s="785"/>
      <c r="E53" s="777"/>
      <c r="F53" s="579"/>
      <c r="G53" s="580" t="s">
        <v>781</v>
      </c>
      <c r="H53" s="649"/>
      <c r="I53" s="546" t="s">
        <v>257</v>
      </c>
      <c r="J53" s="655"/>
    </row>
    <row r="54" spans="1:10" ht="20.100000000000001" customHeight="1">
      <c r="A54" s="811"/>
      <c r="B54" s="829"/>
      <c r="C54" s="778"/>
      <c r="D54" s="786"/>
      <c r="E54" s="778"/>
      <c r="F54" s="579"/>
      <c r="G54" s="580" t="s">
        <v>782</v>
      </c>
      <c r="H54" s="649"/>
      <c r="I54" s="546" t="s">
        <v>257</v>
      </c>
      <c r="J54" s="655"/>
    </row>
    <row r="55" spans="1:10" ht="20.100000000000001" customHeight="1">
      <c r="A55" s="843"/>
      <c r="B55" s="318"/>
      <c r="C55" s="822" t="s">
        <v>783</v>
      </c>
      <c r="D55" s="822"/>
      <c r="E55" s="822"/>
      <c r="F55" s="593"/>
      <c r="G55" s="319"/>
      <c r="H55" s="661"/>
      <c r="I55" s="551" t="s">
        <v>257</v>
      </c>
      <c r="J55" s="663"/>
    </row>
    <row r="56" spans="1:10" ht="20.100000000000001" customHeight="1">
      <c r="A56" s="292" t="s">
        <v>784</v>
      </c>
      <c r="B56" s="293"/>
      <c r="C56" s="793" t="s">
        <v>851</v>
      </c>
      <c r="D56" s="793"/>
      <c r="E56" s="793"/>
      <c r="F56" s="793"/>
      <c r="G56" s="794"/>
      <c r="H56" s="647"/>
      <c r="I56" s="544" t="s">
        <v>257</v>
      </c>
      <c r="J56" s="653"/>
    </row>
    <row r="57" spans="1:10" ht="20.100000000000001" customHeight="1">
      <c r="A57" s="292" t="s">
        <v>785</v>
      </c>
      <c r="B57" s="293"/>
      <c r="C57" s="793" t="s">
        <v>852</v>
      </c>
      <c r="D57" s="793"/>
      <c r="E57" s="793"/>
      <c r="F57" s="793"/>
      <c r="G57" s="794"/>
      <c r="H57" s="647"/>
      <c r="I57" s="544" t="s">
        <v>257</v>
      </c>
      <c r="J57" s="653"/>
    </row>
    <row r="58" spans="1:10" ht="20.100000000000001" customHeight="1">
      <c r="A58" s="292" t="s">
        <v>853</v>
      </c>
      <c r="B58" s="293"/>
      <c r="C58" s="793" t="s">
        <v>854</v>
      </c>
      <c r="D58" s="793"/>
      <c r="E58" s="793"/>
      <c r="F58" s="793"/>
      <c r="G58" s="794"/>
      <c r="H58" s="647"/>
      <c r="I58" s="544" t="s">
        <v>257</v>
      </c>
      <c r="J58" s="653"/>
    </row>
    <row r="59" spans="1:10" ht="20.100000000000001" customHeight="1">
      <c r="A59" s="304" t="s">
        <v>656</v>
      </c>
      <c r="B59" s="305"/>
      <c r="C59" s="813" t="s">
        <v>857</v>
      </c>
      <c r="D59" s="813"/>
      <c r="E59" s="813"/>
      <c r="F59" s="813"/>
      <c r="G59" s="814"/>
      <c r="H59" s="648"/>
      <c r="I59" s="545" t="s">
        <v>645</v>
      </c>
      <c r="J59" s="654"/>
    </row>
    <row r="60" spans="1:10" ht="20.100000000000001" customHeight="1">
      <c r="A60" s="320" t="s">
        <v>695</v>
      </c>
      <c r="B60" s="303"/>
      <c r="C60" s="789" t="s">
        <v>654</v>
      </c>
      <c r="D60" s="789"/>
      <c r="E60" s="789"/>
      <c r="F60" s="789"/>
      <c r="G60" s="790"/>
      <c r="H60" s="649"/>
      <c r="I60" s="546" t="s">
        <v>645</v>
      </c>
      <c r="J60" s="655"/>
    </row>
    <row r="61" spans="1:10" ht="20.100000000000001" customHeight="1">
      <c r="A61" s="320" t="s">
        <v>696</v>
      </c>
      <c r="B61" s="303"/>
      <c r="C61" s="789" t="s">
        <v>829</v>
      </c>
      <c r="D61" s="789"/>
      <c r="E61" s="789"/>
      <c r="F61" s="789"/>
      <c r="G61" s="790"/>
      <c r="H61" s="649"/>
      <c r="I61" s="546" t="s">
        <v>645</v>
      </c>
      <c r="J61" s="655"/>
    </row>
    <row r="62" spans="1:10" ht="20.100000000000001" customHeight="1">
      <c r="A62" s="309" t="s">
        <v>697</v>
      </c>
      <c r="B62" s="302"/>
      <c r="C62" s="789" t="s">
        <v>666</v>
      </c>
      <c r="D62" s="789"/>
      <c r="E62" s="789"/>
      <c r="F62" s="789"/>
      <c r="G62" s="790"/>
      <c r="H62" s="652"/>
      <c r="I62" s="549" t="s">
        <v>645</v>
      </c>
      <c r="J62" s="658"/>
    </row>
    <row r="63" spans="1:10" ht="20.100000000000001" customHeight="1">
      <c r="A63" s="810" t="s">
        <v>895</v>
      </c>
      <c r="B63" s="844"/>
      <c r="C63" s="848" t="s">
        <v>887</v>
      </c>
      <c r="D63" s="848"/>
      <c r="E63" s="848"/>
      <c r="F63" s="848"/>
      <c r="G63" s="849"/>
      <c r="H63" s="652"/>
      <c r="I63" s="549" t="s">
        <v>257</v>
      </c>
      <c r="J63" s="658"/>
    </row>
    <row r="64" spans="1:10" ht="20.100000000000001" customHeight="1">
      <c r="A64" s="811"/>
      <c r="B64" s="845"/>
      <c r="C64" s="795" t="s">
        <v>1051</v>
      </c>
      <c r="D64" s="322"/>
      <c r="E64" s="791" t="s">
        <v>889</v>
      </c>
      <c r="F64" s="791"/>
      <c r="G64" s="792"/>
      <c r="H64" s="652"/>
      <c r="I64" s="549" t="s">
        <v>257</v>
      </c>
      <c r="J64" s="658"/>
    </row>
    <row r="65" spans="1:10" ht="39.950000000000003" customHeight="1">
      <c r="A65" s="811"/>
      <c r="B65" s="845"/>
      <c r="C65" s="796"/>
      <c r="D65" s="322"/>
      <c r="E65" s="791" t="s">
        <v>890</v>
      </c>
      <c r="F65" s="798"/>
      <c r="G65" s="799"/>
      <c r="H65" s="652"/>
      <c r="I65" s="549" t="s">
        <v>257</v>
      </c>
      <c r="J65" s="658"/>
    </row>
    <row r="66" spans="1:10" ht="20.100000000000001" customHeight="1">
      <c r="A66" s="811"/>
      <c r="B66" s="845"/>
      <c r="C66" s="796"/>
      <c r="D66" s="322"/>
      <c r="E66" s="791" t="s">
        <v>891</v>
      </c>
      <c r="F66" s="798"/>
      <c r="G66" s="799"/>
      <c r="H66" s="652"/>
      <c r="I66" s="549" t="s">
        <v>257</v>
      </c>
      <c r="J66" s="658"/>
    </row>
    <row r="67" spans="1:10" ht="20.100000000000001" customHeight="1">
      <c r="A67" s="811"/>
      <c r="B67" s="845"/>
      <c r="C67" s="796"/>
      <c r="D67" s="322"/>
      <c r="E67" s="791" t="s">
        <v>892</v>
      </c>
      <c r="F67" s="798"/>
      <c r="G67" s="799"/>
      <c r="H67" s="652"/>
      <c r="I67" s="549" t="s">
        <v>257</v>
      </c>
      <c r="J67" s="658"/>
    </row>
    <row r="68" spans="1:10" ht="20.100000000000001" customHeight="1">
      <c r="A68" s="811"/>
      <c r="B68" s="845"/>
      <c r="C68" s="796"/>
      <c r="D68" s="322"/>
      <c r="E68" s="791" t="s">
        <v>893</v>
      </c>
      <c r="F68" s="798"/>
      <c r="G68" s="799"/>
      <c r="H68" s="652"/>
      <c r="I68" s="549" t="s">
        <v>257</v>
      </c>
      <c r="J68" s="658"/>
    </row>
    <row r="69" spans="1:10" ht="20.100000000000001" customHeight="1">
      <c r="A69" s="811"/>
      <c r="B69" s="845"/>
      <c r="C69" s="796"/>
      <c r="D69" s="322"/>
      <c r="E69" s="791" t="s">
        <v>894</v>
      </c>
      <c r="F69" s="798"/>
      <c r="G69" s="799"/>
      <c r="H69" s="652"/>
      <c r="I69" s="549" t="s">
        <v>257</v>
      </c>
      <c r="J69" s="658"/>
    </row>
    <row r="70" spans="1:10" ht="20.100000000000001" customHeight="1">
      <c r="A70" s="811"/>
      <c r="B70" s="845"/>
      <c r="C70" s="796"/>
      <c r="D70" s="322"/>
      <c r="E70" s="791" t="s">
        <v>896</v>
      </c>
      <c r="F70" s="798"/>
      <c r="G70" s="799"/>
      <c r="H70" s="652"/>
      <c r="I70" s="549" t="s">
        <v>257</v>
      </c>
      <c r="J70" s="658"/>
    </row>
    <row r="71" spans="1:10" ht="39.950000000000003" customHeight="1">
      <c r="A71" s="811"/>
      <c r="B71" s="845"/>
      <c r="C71" s="791" t="s">
        <v>888</v>
      </c>
      <c r="D71" s="791"/>
      <c r="E71" s="791"/>
      <c r="F71" s="791"/>
      <c r="G71" s="792"/>
      <c r="H71" s="652"/>
      <c r="I71" s="549" t="s">
        <v>257</v>
      </c>
      <c r="J71" s="658"/>
    </row>
    <row r="72" spans="1:10" ht="39.950000000000003" customHeight="1">
      <c r="A72" s="843"/>
      <c r="B72" s="846"/>
      <c r="C72" s="850" t="s">
        <v>1099</v>
      </c>
      <c r="D72" s="850"/>
      <c r="E72" s="850"/>
      <c r="F72" s="850"/>
      <c r="G72" s="851"/>
      <c r="H72" s="652"/>
      <c r="I72" s="549" t="s">
        <v>257</v>
      </c>
      <c r="J72" s="658"/>
    </row>
    <row r="73" spans="1:10" ht="20.100000000000001" customHeight="1">
      <c r="A73" s="292" t="s">
        <v>788</v>
      </c>
      <c r="B73" s="293"/>
      <c r="C73" s="793" t="s">
        <v>858</v>
      </c>
      <c r="D73" s="793"/>
      <c r="E73" s="793"/>
      <c r="F73" s="793"/>
      <c r="G73" s="794"/>
      <c r="H73" s="647"/>
      <c r="I73" s="544" t="s">
        <v>257</v>
      </c>
      <c r="J73" s="653"/>
    </row>
    <row r="74" spans="1:10" ht="20.100000000000001" customHeight="1">
      <c r="A74" s="300" t="s">
        <v>786</v>
      </c>
      <c r="B74" s="301"/>
      <c r="C74" s="787" t="s">
        <v>859</v>
      </c>
      <c r="D74" s="787"/>
      <c r="E74" s="787"/>
      <c r="F74" s="787"/>
      <c r="G74" s="788"/>
      <c r="H74" s="651"/>
      <c r="I74" s="548" t="s">
        <v>257</v>
      </c>
      <c r="J74" s="657"/>
    </row>
    <row r="75" spans="1:10" ht="20.100000000000001" customHeight="1" thickBot="1">
      <c r="A75" s="323" t="s">
        <v>787</v>
      </c>
      <c r="B75" s="324"/>
      <c r="C75" s="577" t="s">
        <v>789</v>
      </c>
      <c r="D75" s="577"/>
      <c r="E75" s="577"/>
      <c r="F75" s="577"/>
      <c r="G75" s="578"/>
      <c r="H75" s="662"/>
      <c r="I75" s="552" t="s">
        <v>257</v>
      </c>
      <c r="J75" s="664"/>
    </row>
    <row r="76" spans="1:10" ht="20.100000000000001" customHeight="1">
      <c r="A76" s="612"/>
      <c r="B76" s="61"/>
      <c r="C76" s="315"/>
      <c r="D76" s="315"/>
      <c r="E76" s="315"/>
      <c r="F76" s="315"/>
      <c r="G76" s="315"/>
      <c r="H76" s="797" t="s">
        <v>855</v>
      </c>
      <c r="I76" s="797"/>
      <c r="J76" s="797"/>
    </row>
    <row r="77" spans="1:10" ht="20.100000000000001" customHeight="1">
      <c r="A77" s="316" t="s">
        <v>333</v>
      </c>
      <c r="B77" s="316"/>
      <c r="C77" s="317"/>
      <c r="D77" s="317"/>
      <c r="E77" s="317"/>
      <c r="F77" s="317"/>
      <c r="G77" s="819"/>
      <c r="H77" s="819"/>
      <c r="I77" s="819"/>
      <c r="J77" s="819"/>
    </row>
    <row r="78" spans="1:10" ht="5.0999999999999996" customHeight="1" thickBot="1"/>
    <row r="79" spans="1:10" ht="60" customHeight="1">
      <c r="A79" s="820" t="s">
        <v>644</v>
      </c>
      <c r="B79" s="821"/>
      <c r="C79" s="821"/>
      <c r="D79" s="821"/>
      <c r="E79" s="821"/>
      <c r="F79" s="821"/>
      <c r="G79" s="801"/>
      <c r="H79" s="823" t="s">
        <v>1093</v>
      </c>
      <c r="I79" s="824"/>
      <c r="J79" s="825"/>
    </row>
    <row r="80" spans="1:10" ht="20.100000000000001" customHeight="1">
      <c r="A80" s="300" t="s">
        <v>790</v>
      </c>
      <c r="B80" s="301"/>
      <c r="C80" s="325" t="s">
        <v>860</v>
      </c>
      <c r="D80" s="325"/>
      <c r="E80" s="325"/>
      <c r="F80" s="325"/>
      <c r="G80" s="326"/>
      <c r="H80" s="651"/>
      <c r="I80" s="548" t="s">
        <v>257</v>
      </c>
      <c r="J80" s="657"/>
    </row>
    <row r="81" spans="1:10" ht="20.100000000000001" customHeight="1">
      <c r="A81" s="327" t="s">
        <v>791</v>
      </c>
      <c r="B81" s="299"/>
      <c r="C81" s="854" t="s">
        <v>904</v>
      </c>
      <c r="D81" s="854"/>
      <c r="E81" s="854"/>
      <c r="F81" s="854"/>
      <c r="G81" s="855"/>
      <c r="H81" s="650"/>
      <c r="I81" s="547" t="s">
        <v>257</v>
      </c>
      <c r="J81" s="656"/>
    </row>
    <row r="82" spans="1:10" ht="20.100000000000001" customHeight="1">
      <c r="A82" s="300" t="s">
        <v>1052</v>
      </c>
      <c r="B82" s="301"/>
      <c r="C82" s="852" t="s">
        <v>1054</v>
      </c>
      <c r="D82" s="852"/>
      <c r="E82" s="852"/>
      <c r="F82" s="852"/>
      <c r="G82" s="853"/>
      <c r="H82" s="651"/>
      <c r="I82" s="548" t="s">
        <v>257</v>
      </c>
      <c r="J82" s="657"/>
    </row>
    <row r="83" spans="1:10" ht="20.100000000000001" customHeight="1">
      <c r="A83" s="327" t="s">
        <v>1053</v>
      </c>
      <c r="B83" s="299"/>
      <c r="C83" s="854" t="s">
        <v>843</v>
      </c>
      <c r="D83" s="854"/>
      <c r="E83" s="854"/>
      <c r="F83" s="854"/>
      <c r="G83" s="855"/>
      <c r="H83" s="650"/>
      <c r="I83" s="547" t="s">
        <v>257</v>
      </c>
      <c r="J83" s="656"/>
    </row>
    <row r="84" spans="1:10" ht="20.100000000000001" customHeight="1">
      <c r="A84" s="300" t="s">
        <v>792</v>
      </c>
      <c r="B84" s="301"/>
      <c r="C84" s="787" t="s">
        <v>861</v>
      </c>
      <c r="D84" s="787"/>
      <c r="E84" s="787"/>
      <c r="F84" s="787"/>
      <c r="G84" s="788"/>
      <c r="H84" s="651"/>
      <c r="I84" s="548" t="s">
        <v>257</v>
      </c>
      <c r="J84" s="657"/>
    </row>
    <row r="85" spans="1:10" ht="20.100000000000001" customHeight="1">
      <c r="A85" s="810" t="s">
        <v>862</v>
      </c>
      <c r="B85" s="827"/>
      <c r="C85" s="576" t="s">
        <v>1100</v>
      </c>
      <c r="D85" s="576"/>
      <c r="E85" s="859"/>
      <c r="F85" s="859"/>
      <c r="G85" s="860"/>
      <c r="H85" s="649"/>
      <c r="I85" s="546" t="s">
        <v>257</v>
      </c>
      <c r="J85" s="655"/>
    </row>
    <row r="86" spans="1:10" ht="20.100000000000001" customHeight="1">
      <c r="A86" s="811"/>
      <c r="B86" s="828"/>
      <c r="C86" s="584" t="s">
        <v>793</v>
      </c>
      <c r="D86" s="576"/>
      <c r="E86" s="859"/>
      <c r="F86" s="859"/>
      <c r="G86" s="860"/>
      <c r="H86" s="649"/>
      <c r="I86" s="546" t="s">
        <v>257</v>
      </c>
      <c r="J86" s="655"/>
    </row>
    <row r="87" spans="1:10" ht="20.100000000000001" customHeight="1">
      <c r="A87" s="300" t="s">
        <v>794</v>
      </c>
      <c r="B87" s="301"/>
      <c r="C87" s="787" t="s">
        <v>863</v>
      </c>
      <c r="D87" s="787"/>
      <c r="E87" s="787"/>
      <c r="F87" s="787"/>
      <c r="G87" s="788"/>
      <c r="H87" s="651"/>
      <c r="I87" s="548" t="s">
        <v>257</v>
      </c>
      <c r="J87" s="657"/>
    </row>
    <row r="88" spans="1:10" ht="20.100000000000001" customHeight="1">
      <c r="A88" s="810" t="s">
        <v>795</v>
      </c>
      <c r="B88" s="827"/>
      <c r="C88" s="808" t="s">
        <v>905</v>
      </c>
      <c r="D88" s="808"/>
      <c r="E88" s="808"/>
      <c r="F88" s="808"/>
      <c r="G88" s="809"/>
      <c r="H88" s="649"/>
      <c r="I88" s="546" t="s">
        <v>257</v>
      </c>
      <c r="J88" s="655"/>
    </row>
    <row r="89" spans="1:10" ht="20.100000000000001" customHeight="1">
      <c r="A89" s="811"/>
      <c r="B89" s="828"/>
      <c r="C89" s="808" t="s">
        <v>1101</v>
      </c>
      <c r="D89" s="808"/>
      <c r="E89" s="808"/>
      <c r="F89" s="808"/>
      <c r="G89" s="809"/>
      <c r="H89" s="649"/>
      <c r="I89" s="546" t="s">
        <v>257</v>
      </c>
      <c r="J89" s="655"/>
    </row>
    <row r="90" spans="1:10" ht="20.100000000000001" customHeight="1">
      <c r="A90" s="811"/>
      <c r="B90" s="828"/>
      <c r="C90" s="815" t="s">
        <v>796</v>
      </c>
      <c r="D90" s="815"/>
      <c r="E90" s="815"/>
      <c r="F90" s="815"/>
      <c r="G90" s="816"/>
      <c r="H90" s="666"/>
      <c r="I90" s="553" t="s">
        <v>257</v>
      </c>
      <c r="J90" s="665"/>
    </row>
    <row r="91" spans="1:10" ht="20.100000000000001" customHeight="1">
      <c r="A91" s="292" t="s">
        <v>797</v>
      </c>
      <c r="B91" s="293"/>
      <c r="C91" s="793" t="s">
        <v>864</v>
      </c>
      <c r="D91" s="793"/>
      <c r="E91" s="793"/>
      <c r="F91" s="793"/>
      <c r="G91" s="794"/>
      <c r="H91" s="647"/>
      <c r="I91" s="544" t="s">
        <v>257</v>
      </c>
      <c r="J91" s="653"/>
    </row>
    <row r="92" spans="1:10" ht="20.100000000000001" customHeight="1">
      <c r="A92" s="300" t="s">
        <v>798</v>
      </c>
      <c r="B92" s="301"/>
      <c r="C92" s="787" t="s">
        <v>1102</v>
      </c>
      <c r="D92" s="787"/>
      <c r="E92" s="787"/>
      <c r="F92" s="787"/>
      <c r="G92" s="788"/>
      <c r="H92" s="651"/>
      <c r="I92" s="548" t="s">
        <v>257</v>
      </c>
      <c r="J92" s="657"/>
    </row>
    <row r="93" spans="1:10" ht="20.100000000000001" customHeight="1">
      <c r="A93" s="300" t="s">
        <v>799</v>
      </c>
      <c r="B93" s="301"/>
      <c r="C93" s="787" t="s">
        <v>865</v>
      </c>
      <c r="D93" s="787"/>
      <c r="E93" s="787"/>
      <c r="F93" s="325"/>
      <c r="G93" s="326"/>
      <c r="H93" s="651"/>
      <c r="I93" s="548" t="s">
        <v>257</v>
      </c>
      <c r="J93" s="657"/>
    </row>
    <row r="94" spans="1:10" ht="20.100000000000001" customHeight="1">
      <c r="A94" s="306" t="s">
        <v>800</v>
      </c>
      <c r="B94" s="307"/>
      <c r="C94" s="815" t="s">
        <v>1055</v>
      </c>
      <c r="D94" s="815"/>
      <c r="E94" s="815"/>
      <c r="F94" s="815"/>
      <c r="G94" s="816"/>
      <c r="H94" s="650"/>
      <c r="I94" s="547" t="s">
        <v>257</v>
      </c>
      <c r="J94" s="656"/>
    </row>
    <row r="95" spans="1:10" ht="20.100000000000001" customHeight="1">
      <c r="A95" s="300" t="s">
        <v>801</v>
      </c>
      <c r="B95" s="301"/>
      <c r="C95" s="787" t="s">
        <v>866</v>
      </c>
      <c r="D95" s="787"/>
      <c r="E95" s="787"/>
      <c r="F95" s="787"/>
      <c r="G95" s="788"/>
      <c r="H95" s="651"/>
      <c r="I95" s="548" t="s">
        <v>257</v>
      </c>
      <c r="J95" s="657"/>
    </row>
    <row r="96" spans="1:10" ht="20.100000000000001" customHeight="1">
      <c r="A96" s="292" t="s">
        <v>802</v>
      </c>
      <c r="B96" s="293"/>
      <c r="C96" s="793" t="s">
        <v>867</v>
      </c>
      <c r="D96" s="793"/>
      <c r="E96" s="793"/>
      <c r="F96" s="793"/>
      <c r="G96" s="794"/>
      <c r="H96" s="647"/>
      <c r="I96" s="544" t="s">
        <v>257</v>
      </c>
      <c r="J96" s="653"/>
    </row>
    <row r="97" spans="1:11" ht="20.100000000000001" customHeight="1">
      <c r="A97" s="292" t="s">
        <v>803</v>
      </c>
      <c r="B97" s="293"/>
      <c r="C97" s="793" t="s">
        <v>868</v>
      </c>
      <c r="D97" s="793"/>
      <c r="E97" s="793"/>
      <c r="F97" s="793"/>
      <c r="G97" s="794"/>
      <c r="H97" s="647"/>
      <c r="I97" s="544" t="s">
        <v>257</v>
      </c>
      <c r="J97" s="653"/>
    </row>
    <row r="98" spans="1:11" ht="20.100000000000001" customHeight="1">
      <c r="A98" s="300" t="s">
        <v>804</v>
      </c>
      <c r="B98" s="301"/>
      <c r="C98" s="787" t="s">
        <v>869</v>
      </c>
      <c r="D98" s="787"/>
      <c r="E98" s="787"/>
      <c r="F98" s="787"/>
      <c r="G98" s="788"/>
      <c r="H98" s="651"/>
      <c r="I98" s="548" t="s">
        <v>257</v>
      </c>
      <c r="J98" s="657"/>
    </row>
    <row r="99" spans="1:11" ht="60" customHeight="1" thickBot="1">
      <c r="A99" s="323" t="s">
        <v>805</v>
      </c>
      <c r="B99" s="324"/>
      <c r="C99" s="856" t="s">
        <v>1103</v>
      </c>
      <c r="D99" s="856"/>
      <c r="E99" s="856"/>
      <c r="F99" s="856"/>
      <c r="G99" s="857"/>
      <c r="H99" s="662"/>
      <c r="I99" s="552" t="s">
        <v>257</v>
      </c>
      <c r="J99" s="664"/>
    </row>
    <row r="100" spans="1:11" ht="20.100000000000001" customHeight="1">
      <c r="A100" s="858" t="s">
        <v>906</v>
      </c>
      <c r="B100" s="858"/>
      <c r="C100" s="858"/>
      <c r="D100" s="858"/>
      <c r="E100" s="858"/>
      <c r="F100" s="858"/>
      <c r="G100" s="858"/>
      <c r="H100" s="858"/>
      <c r="I100" s="858"/>
      <c r="J100" s="858"/>
    </row>
    <row r="101" spans="1:11" ht="20.100000000000001" customHeight="1">
      <c r="A101" s="612"/>
      <c r="B101" s="61"/>
      <c r="C101" s="315"/>
      <c r="D101" s="315"/>
      <c r="E101" s="315"/>
      <c r="F101" s="315"/>
      <c r="G101" s="315"/>
      <c r="H101" s="847" t="s">
        <v>855</v>
      </c>
      <c r="I101" s="847"/>
      <c r="J101" s="847"/>
    </row>
    <row r="102" spans="1:11" ht="20.100000000000001" customHeight="1">
      <c r="A102" s="316" t="s">
        <v>333</v>
      </c>
      <c r="B102" s="316"/>
      <c r="C102" s="317"/>
      <c r="D102" s="317"/>
      <c r="E102" s="317"/>
      <c r="F102" s="317"/>
      <c r="G102" s="819"/>
      <c r="H102" s="819"/>
      <c r="I102" s="819"/>
      <c r="J102" s="819"/>
    </row>
    <row r="103" spans="1:11" ht="5.0999999999999996" customHeight="1" thickBot="1"/>
    <row r="104" spans="1:11" s="18" customFormat="1" ht="20.100000000000001" customHeight="1">
      <c r="A104" s="832" t="s">
        <v>640</v>
      </c>
      <c r="B104" s="833"/>
      <c r="C104" s="833"/>
      <c r="D104" s="833"/>
      <c r="E104" s="833"/>
      <c r="F104" s="833"/>
      <c r="G104" s="833"/>
      <c r="H104" s="833"/>
      <c r="I104" s="833"/>
      <c r="J104" s="834"/>
      <c r="K104" s="48"/>
    </row>
    <row r="105" spans="1:11" s="18" customFormat="1" ht="20.100000000000001" customHeight="1">
      <c r="A105" s="837" t="s">
        <v>638</v>
      </c>
      <c r="B105" s="835"/>
      <c r="C105" s="835"/>
      <c r="D105" s="835"/>
      <c r="E105" s="835"/>
      <c r="F105" s="835"/>
      <c r="G105" s="835"/>
      <c r="H105" s="835"/>
      <c r="I105" s="835" t="s">
        <v>639</v>
      </c>
      <c r="J105" s="836"/>
      <c r="K105" s="48"/>
    </row>
    <row r="106" spans="1:11" s="18" customFormat="1" ht="39.950000000000003" customHeight="1">
      <c r="A106" s="838" t="s">
        <v>907</v>
      </c>
      <c r="B106" s="839"/>
      <c r="C106" s="839"/>
      <c r="D106" s="839"/>
      <c r="E106" s="839"/>
      <c r="F106" s="839"/>
      <c r="G106" s="839"/>
      <c r="H106" s="839"/>
      <c r="I106" s="775"/>
      <c r="J106" s="840"/>
    </row>
    <row r="107" spans="1:11" s="18" customFormat="1" ht="20.100000000000001" customHeight="1">
      <c r="A107" s="838" t="s">
        <v>908</v>
      </c>
      <c r="B107" s="839"/>
      <c r="C107" s="839"/>
      <c r="D107" s="839"/>
      <c r="E107" s="839"/>
      <c r="F107" s="839"/>
      <c r="G107" s="839"/>
      <c r="H107" s="839"/>
      <c r="I107" s="775"/>
      <c r="J107" s="840"/>
    </row>
    <row r="108" spans="1:11" s="18" customFormat="1" ht="60" customHeight="1">
      <c r="A108" s="838" t="s">
        <v>1208</v>
      </c>
      <c r="B108" s="839"/>
      <c r="C108" s="839"/>
      <c r="D108" s="839"/>
      <c r="E108" s="839"/>
      <c r="F108" s="839"/>
      <c r="G108" s="839"/>
      <c r="H108" s="839"/>
      <c r="I108" s="775"/>
      <c r="J108" s="840"/>
      <c r="K108" s="48"/>
    </row>
    <row r="109" spans="1:11" s="18" customFormat="1" ht="60" customHeight="1">
      <c r="A109" s="838" t="s">
        <v>909</v>
      </c>
      <c r="B109" s="839"/>
      <c r="C109" s="839"/>
      <c r="D109" s="839"/>
      <c r="E109" s="839"/>
      <c r="F109" s="839"/>
      <c r="G109" s="839"/>
      <c r="H109" s="839"/>
      <c r="I109" s="775"/>
      <c r="J109" s="840"/>
    </row>
    <row r="110" spans="1:11" s="18" customFormat="1" ht="20.100000000000001" customHeight="1">
      <c r="A110" s="838" t="s">
        <v>1221</v>
      </c>
      <c r="B110" s="839"/>
      <c r="C110" s="839"/>
      <c r="D110" s="839"/>
      <c r="E110" s="839"/>
      <c r="F110" s="839"/>
      <c r="G110" s="839"/>
      <c r="H110" s="839"/>
      <c r="I110" s="775"/>
      <c r="J110" s="840"/>
    </row>
    <row r="111" spans="1:11" s="18" customFormat="1" ht="20.100000000000001" customHeight="1">
      <c r="A111" s="838" t="s">
        <v>1222</v>
      </c>
      <c r="B111" s="839"/>
      <c r="C111" s="839"/>
      <c r="D111" s="839"/>
      <c r="E111" s="839"/>
      <c r="F111" s="839"/>
      <c r="G111" s="839"/>
      <c r="H111" s="839"/>
      <c r="I111" s="775"/>
      <c r="J111" s="840"/>
      <c r="K111" s="48"/>
    </row>
    <row r="112" spans="1:11" s="18" customFormat="1" ht="80.099999999999994" customHeight="1">
      <c r="A112" s="838" t="s">
        <v>1263</v>
      </c>
      <c r="B112" s="839"/>
      <c r="C112" s="839"/>
      <c r="D112" s="839"/>
      <c r="E112" s="839"/>
      <c r="F112" s="839"/>
      <c r="G112" s="839"/>
      <c r="H112" s="839"/>
      <c r="I112" s="775"/>
      <c r="J112" s="840"/>
    </row>
    <row r="113" spans="1:11" s="18" customFormat="1" ht="39.950000000000003" customHeight="1">
      <c r="A113" s="838" t="s">
        <v>1223</v>
      </c>
      <c r="B113" s="839"/>
      <c r="C113" s="839"/>
      <c r="D113" s="839"/>
      <c r="E113" s="839"/>
      <c r="F113" s="839"/>
      <c r="G113" s="839"/>
      <c r="H113" s="839"/>
      <c r="I113" s="775"/>
      <c r="J113" s="840"/>
      <c r="K113" s="48"/>
    </row>
    <row r="114" spans="1:11" s="18" customFormat="1" ht="37.5" customHeight="1">
      <c r="A114" s="838" t="s">
        <v>1224</v>
      </c>
      <c r="B114" s="839"/>
      <c r="C114" s="839"/>
      <c r="D114" s="839"/>
      <c r="E114" s="839"/>
      <c r="F114" s="839"/>
      <c r="G114" s="839"/>
      <c r="H114" s="839"/>
      <c r="I114" s="775"/>
      <c r="J114" s="840"/>
      <c r="K114" s="48"/>
    </row>
    <row r="115" spans="1:11" s="18" customFormat="1" ht="39.950000000000003" customHeight="1" thickBot="1">
      <c r="A115" s="830" t="s">
        <v>1225</v>
      </c>
      <c r="B115" s="831"/>
      <c r="C115" s="831"/>
      <c r="D115" s="831"/>
      <c r="E115" s="831"/>
      <c r="F115" s="831"/>
      <c r="G115" s="831"/>
      <c r="H115" s="831"/>
      <c r="I115" s="841"/>
      <c r="J115" s="842"/>
    </row>
  </sheetData>
  <mergeCells count="129">
    <mergeCell ref="I107:J107"/>
    <mergeCell ref="A107:H107"/>
    <mergeCell ref="C74:G74"/>
    <mergeCell ref="C83:G83"/>
    <mergeCell ref="C99:G99"/>
    <mergeCell ref="C84:G84"/>
    <mergeCell ref="C81:G81"/>
    <mergeCell ref="A100:J100"/>
    <mergeCell ref="C88:G88"/>
    <mergeCell ref="C90:G90"/>
    <mergeCell ref="C89:G89"/>
    <mergeCell ref="C95:G95"/>
    <mergeCell ref="B85:B86"/>
    <mergeCell ref="A85:A86"/>
    <mergeCell ref="C87:G87"/>
    <mergeCell ref="E85:G85"/>
    <mergeCell ref="E86:G86"/>
    <mergeCell ref="I112:J112"/>
    <mergeCell ref="A63:B72"/>
    <mergeCell ref="H76:J76"/>
    <mergeCell ref="G77:J77"/>
    <mergeCell ref="A79:G79"/>
    <mergeCell ref="H101:J101"/>
    <mergeCell ref="G102:J102"/>
    <mergeCell ref="C96:G96"/>
    <mergeCell ref="C97:G97"/>
    <mergeCell ref="C98:G98"/>
    <mergeCell ref="C91:G91"/>
    <mergeCell ref="C92:G92"/>
    <mergeCell ref="C93:E93"/>
    <mergeCell ref="C94:G94"/>
    <mergeCell ref="H79:J79"/>
    <mergeCell ref="C63:G63"/>
    <mergeCell ref="E64:G64"/>
    <mergeCell ref="E65:G65"/>
    <mergeCell ref="E66:G66"/>
    <mergeCell ref="C72:G72"/>
    <mergeCell ref="A110:H110"/>
    <mergeCell ref="C73:G73"/>
    <mergeCell ref="C82:G82"/>
    <mergeCell ref="I110:J110"/>
    <mergeCell ref="A35:A36"/>
    <mergeCell ref="B43:B45"/>
    <mergeCell ref="A115:H115"/>
    <mergeCell ref="A88:A90"/>
    <mergeCell ref="B88:B90"/>
    <mergeCell ref="A104:J104"/>
    <mergeCell ref="I105:J105"/>
    <mergeCell ref="A105:H105"/>
    <mergeCell ref="A114:H114"/>
    <mergeCell ref="I114:J114"/>
    <mergeCell ref="I115:J115"/>
    <mergeCell ref="A106:H106"/>
    <mergeCell ref="I106:J106"/>
    <mergeCell ref="A108:H108"/>
    <mergeCell ref="I108:J108"/>
    <mergeCell ref="A109:H109"/>
    <mergeCell ref="I109:J109"/>
    <mergeCell ref="A111:H111"/>
    <mergeCell ref="I111:J111"/>
    <mergeCell ref="A112:H112"/>
    <mergeCell ref="A113:H113"/>
    <mergeCell ref="I113:J113"/>
    <mergeCell ref="B46:B54"/>
    <mergeCell ref="A42:A55"/>
    <mergeCell ref="C13:G13"/>
    <mergeCell ref="C19:G19"/>
    <mergeCell ref="C14:G14"/>
    <mergeCell ref="C15:G15"/>
    <mergeCell ref="C16:G16"/>
    <mergeCell ref="C17:G17"/>
    <mergeCell ref="C18:G18"/>
    <mergeCell ref="C20:G20"/>
    <mergeCell ref="C59:G59"/>
    <mergeCell ref="C35:G35"/>
    <mergeCell ref="C36:G36"/>
    <mergeCell ref="C42:G42"/>
    <mergeCell ref="C43:E45"/>
    <mergeCell ref="C41:G41"/>
    <mergeCell ref="G38:J38"/>
    <mergeCell ref="A40:G40"/>
    <mergeCell ref="C57:G57"/>
    <mergeCell ref="D49:D51"/>
    <mergeCell ref="E52:E54"/>
    <mergeCell ref="D52:D54"/>
    <mergeCell ref="C55:E55"/>
    <mergeCell ref="H40:J40"/>
    <mergeCell ref="C24:G24"/>
    <mergeCell ref="C25:G25"/>
    <mergeCell ref="A2:G2"/>
    <mergeCell ref="H2:J2"/>
    <mergeCell ref="A5:A7"/>
    <mergeCell ref="C9:G9"/>
    <mergeCell ref="C10:G10"/>
    <mergeCell ref="C11:G11"/>
    <mergeCell ref="C12:G12"/>
    <mergeCell ref="A9:A12"/>
    <mergeCell ref="C3:G3"/>
    <mergeCell ref="C4:G4"/>
    <mergeCell ref="C8:G8"/>
    <mergeCell ref="C23:G23"/>
    <mergeCell ref="C21:G21"/>
    <mergeCell ref="C22:G22"/>
    <mergeCell ref="C26:G26"/>
    <mergeCell ref="C27:G27"/>
    <mergeCell ref="C28:G28"/>
    <mergeCell ref="C29:G29"/>
    <mergeCell ref="C31:G31"/>
    <mergeCell ref="C30:G30"/>
    <mergeCell ref="C46:C54"/>
    <mergeCell ref="C32:G32"/>
    <mergeCell ref="H32:J32"/>
    <mergeCell ref="E46:E48"/>
    <mergeCell ref="D46:D48"/>
    <mergeCell ref="E49:E51"/>
    <mergeCell ref="C34:G34"/>
    <mergeCell ref="C61:G61"/>
    <mergeCell ref="C71:G71"/>
    <mergeCell ref="C56:G56"/>
    <mergeCell ref="C58:G58"/>
    <mergeCell ref="C64:C70"/>
    <mergeCell ref="H37:J37"/>
    <mergeCell ref="C60:G60"/>
    <mergeCell ref="C62:G62"/>
    <mergeCell ref="C33:G33"/>
    <mergeCell ref="E67:G67"/>
    <mergeCell ref="E68:G68"/>
    <mergeCell ref="E69:G69"/>
    <mergeCell ref="E70:G70"/>
  </mergeCells>
  <phoneticPr fontId="1"/>
  <conditionalFormatting sqref="I106:J106 I108:J109 I114:J115 I111:J112">
    <cfRule type="cellIs" dxfId="99" priority="7" operator="notEqual">
      <formula>"確認済"</formula>
    </cfRule>
  </conditionalFormatting>
  <conditionalFormatting sqref="I107:J107">
    <cfRule type="cellIs" dxfId="98" priority="6" operator="notEqual">
      <formula>"確認済"</formula>
    </cfRule>
  </conditionalFormatting>
  <conditionalFormatting sqref="I113:J113">
    <cfRule type="cellIs" dxfId="97" priority="5" operator="notEqual">
      <formula>"確認済"</formula>
    </cfRule>
  </conditionalFormatting>
  <conditionalFormatting sqref="I110:J110">
    <cfRule type="cellIs" dxfId="96" priority="1" operator="notEqual">
      <formula>"確認済"</formula>
    </cfRule>
  </conditionalFormatting>
  <dataValidations count="1">
    <dataValidation type="list" allowBlank="1" showInputMessage="1" showErrorMessage="1" sqref="I106:J115">
      <formula1>"確認済,未確認"</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&amp;C&amp;"Meiryo UI,標準"提出書類一覧&amp;R&amp;"Meiryo UI,標準"（様式１－２）</oddHeader>
    <firstHeader>&amp;C&amp;"Meiryo UI,標準"提出書類一覧&amp;R&amp;"Meiryo UI,標準"（様式１－２）</firstHeader>
  </headerFooter>
  <rowBreaks count="3" manualBreakCount="3">
    <brk id="37" max="16383" man="1"/>
    <brk id="76" max="16383" man="1"/>
    <brk id="1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80" zoomScaleNormal="80" zoomScaleSheetLayoutView="50" workbookViewId="0">
      <selection activeCell="F1" sqref="F1"/>
    </sheetView>
  </sheetViews>
  <sheetFormatPr defaultRowHeight="13.5"/>
  <cols>
    <col min="1" max="1" width="3" style="328" customWidth="1"/>
    <col min="2" max="2" width="3.25" style="328" customWidth="1"/>
    <col min="3" max="3" width="24.25" style="328" customWidth="1"/>
    <col min="4" max="4" width="15.25" style="328" customWidth="1"/>
    <col min="5" max="5" width="42.375" style="328" customWidth="1"/>
    <col min="6" max="6" width="9" style="389"/>
    <col min="7" max="16384" width="9" style="328"/>
  </cols>
  <sheetData>
    <row r="1" spans="1:6">
      <c r="A1" s="328" t="s">
        <v>1119</v>
      </c>
    </row>
    <row r="2" spans="1:6">
      <c r="A2" s="328" t="s">
        <v>1120</v>
      </c>
    </row>
    <row r="3" spans="1:6">
      <c r="A3" s="870" t="s">
        <v>139</v>
      </c>
      <c r="B3" s="870"/>
      <c r="C3" s="870"/>
      <c r="D3" s="329" t="s">
        <v>424</v>
      </c>
      <c r="E3" s="675">
        <f>'様式02-1_事業者の状況'!D5</f>
        <v>0</v>
      </c>
      <c r="F3" s="279"/>
    </row>
    <row r="4" spans="1:6" ht="13.5" customHeight="1">
      <c r="A4" s="871" t="s">
        <v>425</v>
      </c>
      <c r="B4" s="872"/>
      <c r="C4" s="873"/>
      <c r="D4" s="874"/>
      <c r="E4" s="875"/>
    </row>
    <row r="5" spans="1:6" ht="13.5" customHeight="1">
      <c r="A5" s="876"/>
      <c r="B5" s="866" t="s">
        <v>426</v>
      </c>
      <c r="C5" s="878"/>
      <c r="D5" s="878"/>
      <c r="E5" s="879"/>
    </row>
    <row r="6" spans="1:6" ht="13.5" customHeight="1">
      <c r="A6" s="876"/>
      <c r="B6" s="330"/>
      <c r="C6" s="886" t="s">
        <v>1056</v>
      </c>
      <c r="D6" s="331" t="s">
        <v>140</v>
      </c>
      <c r="E6" s="596">
        <f>IF(LEN(SUBSTITUTE(D7,CHAR(10),""))&gt;400,"文字数オーバーです",LEN(SUBSTITUTE(D7,CHAR(10),"")))</f>
        <v>1</v>
      </c>
    </row>
    <row r="7" spans="1:6" ht="200.1" customHeight="1">
      <c r="A7" s="876"/>
      <c r="B7" s="330"/>
      <c r="C7" s="887"/>
      <c r="D7" s="888">
        <f>'様式02‐3_履歴書（理事長）'!A33</f>
        <v>0</v>
      </c>
      <c r="E7" s="889"/>
      <c r="F7" s="279"/>
    </row>
    <row r="8" spans="1:6" ht="13.5" customHeight="1">
      <c r="A8" s="876"/>
      <c r="B8" s="332"/>
      <c r="C8" s="880" t="s">
        <v>1057</v>
      </c>
      <c r="D8" s="596" t="s">
        <v>140</v>
      </c>
      <c r="E8" s="596">
        <f>IF(LEN(SUBSTITUTE(D9,CHAR(10),""))&gt;400,"文字数オーバーです",LEN(SUBSTITUTE(D9,CHAR(10),"")))</f>
        <v>1</v>
      </c>
    </row>
    <row r="9" spans="1:6" ht="200.1" customHeight="1">
      <c r="A9" s="876"/>
      <c r="B9" s="332"/>
      <c r="C9" s="881"/>
      <c r="D9" s="869">
        <f>'様式02‐5_基本理念，基本方針，目標等'!A6</f>
        <v>0</v>
      </c>
      <c r="E9" s="869"/>
      <c r="F9" s="279"/>
    </row>
    <row r="10" spans="1:6" ht="13.5" customHeight="1">
      <c r="A10" s="876"/>
      <c r="B10" s="332"/>
      <c r="C10" s="890" t="s">
        <v>1058</v>
      </c>
      <c r="D10" s="596" t="s">
        <v>140</v>
      </c>
      <c r="E10" s="596">
        <f>IF(LEN(SUBSTITUTE(D11,CHAR(10),""))&gt;400,"文字数オーバーです",LEN(SUBSTITUTE(D11,CHAR(10),"")))</f>
        <v>1</v>
      </c>
    </row>
    <row r="11" spans="1:6" ht="200.1" customHeight="1">
      <c r="A11" s="876"/>
      <c r="B11" s="332"/>
      <c r="C11" s="891"/>
      <c r="D11" s="869">
        <f>'様式02‐5_基本理念，基本方針，目標等'!A13</f>
        <v>0</v>
      </c>
      <c r="E11" s="869"/>
      <c r="F11" s="279"/>
    </row>
    <row r="12" spans="1:6" ht="13.5" customHeight="1">
      <c r="A12" s="876"/>
      <c r="B12" s="332"/>
      <c r="C12" s="890" t="s">
        <v>1072</v>
      </c>
      <c r="D12" s="333" t="s">
        <v>140</v>
      </c>
      <c r="E12" s="333">
        <f>IF(LEN(SUBSTITUTE(D13,CHAR(10),""))&gt;400,"文字数オーバーです",LEN(SUBSTITUTE(D13,CHAR(10),"")))</f>
        <v>1</v>
      </c>
    </row>
    <row r="13" spans="1:6" ht="200.1" customHeight="1">
      <c r="A13" s="876"/>
      <c r="B13" s="332"/>
      <c r="C13" s="891"/>
      <c r="D13" s="869">
        <f>'様式02‐5_基本理念，基本方針，目標等'!A20</f>
        <v>0</v>
      </c>
      <c r="E13" s="869"/>
      <c r="F13" s="279"/>
    </row>
    <row r="14" spans="1:6" ht="13.5" customHeight="1">
      <c r="A14" s="876"/>
      <c r="B14" s="332"/>
      <c r="C14" s="882" t="s">
        <v>468</v>
      </c>
      <c r="D14" s="333" t="s">
        <v>140</v>
      </c>
      <c r="E14" s="596">
        <f>IF(LEN(SUBSTITUTE(D15,CHAR(10),""))&gt;400,"文字数オーバーです",LEN(SUBSTITUTE(D15,CHAR(10),"")))</f>
        <v>1</v>
      </c>
    </row>
    <row r="15" spans="1:6" ht="200.1" customHeight="1">
      <c r="A15" s="876"/>
      <c r="B15" s="332"/>
      <c r="C15" s="883"/>
      <c r="D15" s="869">
        <f>'様式02‐5_基本理念，基本方針，目標等'!A32</f>
        <v>0</v>
      </c>
      <c r="E15" s="869"/>
      <c r="F15" s="279"/>
    </row>
    <row r="16" spans="1:6" ht="13.5" customHeight="1">
      <c r="A16" s="876"/>
      <c r="B16" s="332"/>
      <c r="C16" s="890" t="s">
        <v>1084</v>
      </c>
      <c r="D16" s="333" t="s">
        <v>140</v>
      </c>
      <c r="E16" s="596">
        <f>IF(LEN(SUBSTITUTE(D17,CHAR(10),""))&gt;400,"文字数オーバーです",LEN(SUBSTITUTE(D17,CHAR(10),"")))</f>
        <v>1</v>
      </c>
    </row>
    <row r="17" spans="1:6" ht="200.1" customHeight="1">
      <c r="A17" s="876"/>
      <c r="B17" s="332"/>
      <c r="C17" s="891"/>
      <c r="D17" s="869">
        <f>'様式02‐5_基本理念，基本方針，目標等'!A39</f>
        <v>0</v>
      </c>
      <c r="E17" s="869"/>
      <c r="F17" s="279"/>
    </row>
    <row r="18" spans="1:6" ht="13.5" customHeight="1">
      <c r="A18" s="876"/>
      <c r="B18" s="332"/>
      <c r="C18" s="890" t="s">
        <v>1073</v>
      </c>
      <c r="D18" s="333" t="s">
        <v>140</v>
      </c>
      <c r="E18" s="333">
        <f>IF(LEN(SUBSTITUTE(D19,CHAR(10),""))&gt;400,"文字数オーバーです",LEN(SUBSTITUTE(D19,CHAR(10),"")))</f>
        <v>1</v>
      </c>
    </row>
    <row r="19" spans="1:6" ht="200.1" customHeight="1">
      <c r="A19" s="876"/>
      <c r="B19" s="332"/>
      <c r="C19" s="891"/>
      <c r="D19" s="869">
        <f>'様式02‐5_基本理念，基本方針，目標等'!A46</f>
        <v>0</v>
      </c>
      <c r="E19" s="869"/>
      <c r="F19" s="279"/>
    </row>
    <row r="20" spans="1:6" ht="13.5" customHeight="1">
      <c r="A20" s="876"/>
      <c r="B20" s="332"/>
      <c r="C20" s="862" t="s">
        <v>467</v>
      </c>
      <c r="D20" s="333" t="s">
        <v>140</v>
      </c>
      <c r="E20" s="596">
        <f>IF(LEN(SUBSTITUTE(D21,CHAR(10),""))&gt;400,"文字数オーバーです",LEN(SUBSTITUTE(D21,CHAR(10),"")))</f>
        <v>1</v>
      </c>
    </row>
    <row r="21" spans="1:6" ht="200.1" customHeight="1">
      <c r="A21" s="877"/>
      <c r="B21" s="334"/>
      <c r="C21" s="863"/>
      <c r="D21" s="884">
        <f>様式02‐7_事業者己評価・第三者評価等の取組!A6</f>
        <v>0</v>
      </c>
      <c r="E21" s="885"/>
      <c r="F21" s="279"/>
    </row>
    <row r="22" spans="1:6" ht="13.5" customHeight="1">
      <c r="A22" s="892" t="s">
        <v>449</v>
      </c>
      <c r="B22" s="893"/>
      <c r="C22" s="893"/>
      <c r="D22" s="893"/>
      <c r="E22" s="894"/>
    </row>
    <row r="23" spans="1:6" ht="13.5" customHeight="1">
      <c r="A23" s="335"/>
      <c r="B23" s="866" t="s">
        <v>141</v>
      </c>
      <c r="C23" s="878"/>
      <c r="D23" s="878"/>
      <c r="E23" s="879"/>
    </row>
    <row r="24" spans="1:6">
      <c r="A24" s="335"/>
      <c r="B24" s="599"/>
      <c r="C24" s="886" t="s">
        <v>1060</v>
      </c>
      <c r="D24" s="333" t="s">
        <v>140</v>
      </c>
      <c r="E24" s="596">
        <f>IF(LEN(SUBSTITUTE(D25,CHAR(10),""))&gt;400,"文字数オーバーです",LEN(SUBSTITUTE(D25,CHAR(10),"")))</f>
        <v>1</v>
      </c>
    </row>
    <row r="25" spans="1:6" ht="200.1" customHeight="1">
      <c r="A25" s="335"/>
      <c r="B25" s="599"/>
      <c r="C25" s="887"/>
      <c r="D25" s="884">
        <f>'様式04‐1_教育・保育理念，教育・保育方針等'!A6</f>
        <v>0</v>
      </c>
      <c r="E25" s="885"/>
      <c r="F25" s="279"/>
    </row>
    <row r="26" spans="1:6">
      <c r="A26" s="335"/>
      <c r="B26" s="599"/>
      <c r="C26" s="886" t="s">
        <v>1061</v>
      </c>
      <c r="D26" s="333" t="s">
        <v>140</v>
      </c>
      <c r="E26" s="596">
        <f>IF(LEN(SUBSTITUTE(D27,CHAR(10),""))&gt;400,"文字数オーバーです",LEN(SUBSTITUTE(D27,CHAR(10),"")))</f>
        <v>1</v>
      </c>
    </row>
    <row r="27" spans="1:6" ht="200.1" customHeight="1">
      <c r="A27" s="335"/>
      <c r="B27" s="599"/>
      <c r="C27" s="887"/>
      <c r="D27" s="884">
        <f>'様式04‐1_教育・保育理念，教育・保育方針等'!A13</f>
        <v>0</v>
      </c>
      <c r="E27" s="885"/>
      <c r="F27" s="279"/>
    </row>
    <row r="28" spans="1:6" ht="13.5" customHeight="1">
      <c r="A28" s="335"/>
      <c r="B28" s="599"/>
      <c r="C28" s="862" t="s">
        <v>870</v>
      </c>
      <c r="D28" s="333" t="s">
        <v>140</v>
      </c>
      <c r="E28" s="596">
        <f>IF(LEN(SUBSTITUTE(D29,CHAR(10),""))&gt;400,"文字数オーバーです",LEN(SUBSTITUTE(D29,CHAR(10),"")))</f>
        <v>1</v>
      </c>
    </row>
    <row r="29" spans="1:6" ht="200.1" customHeight="1">
      <c r="A29" s="335"/>
      <c r="B29" s="599"/>
      <c r="C29" s="863"/>
      <c r="D29" s="884">
        <f>'様式04‐1_教育・保育理念，教育・保育方針等'!A21</f>
        <v>0</v>
      </c>
      <c r="E29" s="885"/>
      <c r="F29" s="279"/>
    </row>
    <row r="30" spans="1:6" ht="13.5" customHeight="1">
      <c r="A30" s="335"/>
      <c r="B30" s="599"/>
      <c r="C30" s="862" t="s">
        <v>1209</v>
      </c>
      <c r="D30" s="333" t="s">
        <v>140</v>
      </c>
      <c r="E30" s="333">
        <f>IF(LEN(SUBSTITUTE(D31,CHAR(10),""))&gt;400,"文字数オーバーです",LEN(SUBSTITUTE(D31,CHAR(10),"")))</f>
        <v>1</v>
      </c>
    </row>
    <row r="31" spans="1:6" ht="200.1" customHeight="1">
      <c r="A31" s="335"/>
      <c r="B31" s="598"/>
      <c r="C31" s="863"/>
      <c r="D31" s="884">
        <f>様式04‐3_1号認定子どもの選考方法!A7</f>
        <v>0</v>
      </c>
      <c r="E31" s="885"/>
      <c r="F31" s="279"/>
    </row>
    <row r="32" spans="1:6" ht="13.5" customHeight="1">
      <c r="A32" s="335"/>
      <c r="B32" s="866" t="s">
        <v>972</v>
      </c>
      <c r="C32" s="867"/>
      <c r="D32" s="867"/>
      <c r="E32" s="868"/>
    </row>
    <row r="33" spans="1:6" ht="13.5" customHeight="1">
      <c r="A33" s="335"/>
      <c r="B33" s="599"/>
      <c r="C33" s="862" t="s">
        <v>356</v>
      </c>
      <c r="D33" s="333" t="s">
        <v>140</v>
      </c>
      <c r="E33" s="333">
        <f>IF(LEN(SUBSTITUTE(D34,CHAR(10),""))&gt;400,"文字数オーバーです",LEN(SUBSTITUTE(D34,CHAR(10),"")))</f>
        <v>1</v>
      </c>
    </row>
    <row r="34" spans="1:6" ht="200.1" customHeight="1">
      <c r="A34" s="335"/>
      <c r="B34" s="599"/>
      <c r="C34" s="863"/>
      <c r="D34" s="884">
        <f>様式05‐2_保育料以外の保護者負担!A6</f>
        <v>0</v>
      </c>
      <c r="E34" s="885"/>
      <c r="F34" s="279"/>
    </row>
    <row r="35" spans="1:6" ht="13.5" customHeight="1">
      <c r="A35" s="335"/>
      <c r="B35" s="866" t="s">
        <v>146</v>
      </c>
      <c r="C35" s="867"/>
      <c r="D35" s="867"/>
      <c r="E35" s="868"/>
    </row>
    <row r="36" spans="1:6">
      <c r="A36" s="335"/>
      <c r="B36" s="599"/>
      <c r="C36" s="886" t="s">
        <v>1074</v>
      </c>
      <c r="D36" s="333" t="s">
        <v>140</v>
      </c>
      <c r="E36" s="333">
        <f>IF(LEN(SUBSTITUTE(D37,CHAR(10),""))&gt;400,"文字数オーバーです",LEN(SUBSTITUTE(D37,CHAR(10),"")))</f>
        <v>1</v>
      </c>
    </row>
    <row r="37" spans="1:6" ht="200.1" customHeight="1">
      <c r="A37" s="335"/>
      <c r="B37" s="599"/>
      <c r="C37" s="887"/>
      <c r="D37" s="884">
        <f>様式06‐1_人材育成・職員定着化への取組み!A8</f>
        <v>0</v>
      </c>
      <c r="E37" s="885"/>
      <c r="F37" s="279"/>
    </row>
    <row r="38" spans="1:6">
      <c r="A38" s="335"/>
      <c r="B38" s="599"/>
      <c r="C38" s="886" t="s">
        <v>1075</v>
      </c>
      <c r="D38" s="333" t="s">
        <v>140</v>
      </c>
      <c r="E38" s="333">
        <f>IF(LEN(SUBSTITUTE(D39,CHAR(10),""))&gt;400,"文字数オーバーです",LEN(SUBSTITUTE(D39,CHAR(10),"")))</f>
        <v>1</v>
      </c>
    </row>
    <row r="39" spans="1:6" ht="200.1" customHeight="1">
      <c r="A39" s="335"/>
      <c r="B39" s="599"/>
      <c r="C39" s="887"/>
      <c r="D39" s="884">
        <f>様式06‐1_人材育成・職員定着化への取組み!A15</f>
        <v>0</v>
      </c>
      <c r="E39" s="885"/>
      <c r="F39" s="279"/>
    </row>
    <row r="40" spans="1:6">
      <c r="A40" s="335"/>
      <c r="B40" s="599"/>
      <c r="C40" s="886" t="s">
        <v>1076</v>
      </c>
      <c r="D40" s="333" t="s">
        <v>140</v>
      </c>
      <c r="E40" s="596">
        <f>IF(LEN(SUBSTITUTE(D41,CHAR(10),""))&gt;400,"文字数オーバーです",LEN(SUBSTITUTE(D41,CHAR(10),"")))</f>
        <v>1</v>
      </c>
    </row>
    <row r="41" spans="1:6" ht="200.1" customHeight="1">
      <c r="A41" s="335"/>
      <c r="B41" s="599"/>
      <c r="C41" s="887"/>
      <c r="D41" s="884">
        <f>様式06‐1_人材育成・職員定着化への取組み!A22</f>
        <v>0</v>
      </c>
      <c r="E41" s="885"/>
      <c r="F41" s="279"/>
    </row>
    <row r="42" spans="1:6">
      <c r="A42" s="335"/>
      <c r="B42" s="599"/>
      <c r="C42" s="886" t="s">
        <v>1077</v>
      </c>
      <c r="D42" s="333" t="s">
        <v>140</v>
      </c>
      <c r="E42" s="596">
        <f>IF(LEN(SUBSTITUTE(D43,CHAR(10),""))&gt;400,"文字数オーバーです",LEN(SUBSTITUTE(D43,CHAR(10),"")))</f>
        <v>1</v>
      </c>
    </row>
    <row r="43" spans="1:6" ht="200.1" customHeight="1">
      <c r="A43" s="335"/>
      <c r="B43" s="599"/>
      <c r="C43" s="887"/>
      <c r="D43" s="884">
        <f>様式06‐1_人材育成・職員定着化への取組み!A34</f>
        <v>0</v>
      </c>
      <c r="E43" s="885"/>
      <c r="F43" s="279"/>
    </row>
    <row r="44" spans="1:6">
      <c r="A44" s="335"/>
      <c r="B44" s="599"/>
      <c r="C44" s="886" t="s">
        <v>1163</v>
      </c>
      <c r="D44" s="333" t="s">
        <v>140</v>
      </c>
      <c r="E44" s="333">
        <f>IF(LEN(SUBSTITUTE(D45,CHAR(10),""))&gt;400,"文字数オーバーです",LEN(SUBSTITUTE(D45,CHAR(10),"")))</f>
        <v>1</v>
      </c>
    </row>
    <row r="45" spans="1:6" ht="200.1" customHeight="1">
      <c r="A45" s="335"/>
      <c r="B45" s="599"/>
      <c r="C45" s="887"/>
      <c r="D45" s="884">
        <f>様式06‐1_人材育成・職員定着化への取組み!A41</f>
        <v>0</v>
      </c>
      <c r="E45" s="885"/>
      <c r="F45" s="279"/>
    </row>
    <row r="46" spans="1:6" ht="13.5" customHeight="1">
      <c r="A46" s="335"/>
      <c r="B46" s="599"/>
      <c r="C46" s="862" t="s">
        <v>1226</v>
      </c>
      <c r="D46" s="333" t="s">
        <v>140</v>
      </c>
      <c r="E46" s="596">
        <f>IF(LEN(SUBSTITUTE(D47,CHAR(10),""))&gt;400,"文字数オーバーです",LEN(SUBSTITUTE(D47,CHAR(10),"")))</f>
        <v>1</v>
      </c>
    </row>
    <row r="47" spans="1:6" ht="200.1" customHeight="1">
      <c r="A47" s="335"/>
      <c r="B47" s="599"/>
      <c r="C47" s="863"/>
      <c r="D47" s="884">
        <f>様式06‐1_人材育成・職員定着化への取組み!A54</f>
        <v>0</v>
      </c>
      <c r="E47" s="885"/>
      <c r="F47" s="279"/>
    </row>
    <row r="48" spans="1:6">
      <c r="A48" s="335"/>
      <c r="B48" s="599"/>
      <c r="C48" s="886" t="s">
        <v>1210</v>
      </c>
      <c r="D48" s="333" t="s">
        <v>140</v>
      </c>
      <c r="E48" s="596">
        <f>IF(LEN(SUBSTITUTE(D49,CHAR(10),""))&gt;400,"文字数オーバーです",LEN(SUBSTITUTE(D49,CHAR(10),"")))</f>
        <v>1</v>
      </c>
    </row>
    <row r="49" spans="1:6" ht="200.1" customHeight="1">
      <c r="A49" s="335"/>
      <c r="B49" s="599"/>
      <c r="C49" s="887"/>
      <c r="D49" s="884">
        <f>様式06‐1_人材育成・職員定着化への取組み!A62</f>
        <v>0</v>
      </c>
      <c r="E49" s="885"/>
      <c r="F49" s="279"/>
    </row>
    <row r="50" spans="1:6" ht="13.5" customHeight="1">
      <c r="A50" s="335"/>
      <c r="B50" s="599"/>
      <c r="C50" s="862" t="s">
        <v>1078</v>
      </c>
      <c r="D50" s="333" t="s">
        <v>140</v>
      </c>
      <c r="E50" s="333">
        <f>IF(LEN(SUBSTITUTE(D51,CHAR(10),""))&gt;400,"文字数オーバーです",LEN(SUBSTITUTE(D51,CHAR(10),"")))</f>
        <v>1</v>
      </c>
    </row>
    <row r="51" spans="1:6" ht="200.1" customHeight="1">
      <c r="A51" s="335"/>
      <c r="B51" s="599"/>
      <c r="C51" s="863"/>
      <c r="D51" s="888">
        <f>様式06‐2_職員配置!A7</f>
        <v>0</v>
      </c>
      <c r="E51" s="889"/>
      <c r="F51" s="279"/>
    </row>
    <row r="52" spans="1:6" ht="13.5" customHeight="1">
      <c r="A52" s="335"/>
      <c r="B52" s="599"/>
      <c r="C52" s="862" t="s">
        <v>1079</v>
      </c>
      <c r="D52" s="333" t="s">
        <v>140</v>
      </c>
      <c r="E52" s="596">
        <f>IF(LEN(SUBSTITUTE(D53,CHAR(10),""))&gt;400,"文字数オーバーです",LEN(SUBSTITUTE(D53,CHAR(10),"")))</f>
        <v>1</v>
      </c>
    </row>
    <row r="53" spans="1:6" ht="200.1" customHeight="1">
      <c r="A53" s="335"/>
      <c r="B53" s="599"/>
      <c r="C53" s="863"/>
      <c r="D53" s="888">
        <f>様式06‐2_職員配置!A15</f>
        <v>0</v>
      </c>
      <c r="E53" s="889"/>
      <c r="F53" s="279"/>
    </row>
    <row r="54" spans="1:6" ht="13.5" customHeight="1">
      <c r="A54" s="335"/>
      <c r="B54" s="599"/>
      <c r="C54" s="862" t="s">
        <v>357</v>
      </c>
      <c r="D54" s="333" t="s">
        <v>140</v>
      </c>
      <c r="E54" s="596">
        <f>IF(LEN(SUBSTITUTE(D55,CHAR(10),""))&gt;400,"文字数オーバーです",LEN(SUBSTITUTE(D55,CHAR(10),"")))</f>
        <v>1</v>
      </c>
    </row>
    <row r="55" spans="1:6" ht="200.1" customHeight="1">
      <c r="A55" s="335"/>
      <c r="B55" s="599"/>
      <c r="C55" s="863"/>
      <c r="D55" s="888">
        <f>様式06‐2_職員配置!A60</f>
        <v>0</v>
      </c>
      <c r="E55" s="889"/>
      <c r="F55" s="279"/>
    </row>
    <row r="56" spans="1:6" ht="13.5" customHeight="1">
      <c r="A56" s="335"/>
      <c r="B56" s="599"/>
      <c r="C56" s="862" t="s">
        <v>1062</v>
      </c>
      <c r="D56" s="333" t="s">
        <v>140</v>
      </c>
      <c r="E56" s="333">
        <f>IF(LEN(SUBSTITUTE(D57,CHAR(10),""))&gt;400,"文字数オーバーです",LEN(SUBSTITUTE(D57,CHAR(10),"")))</f>
        <v>1</v>
      </c>
    </row>
    <row r="57" spans="1:6" ht="200.1" customHeight="1">
      <c r="A57" s="335"/>
      <c r="B57" s="598"/>
      <c r="C57" s="863"/>
      <c r="D57" s="884">
        <f>'様式06‐3_履歴書（認定こども園の園長予定者）'!A11</f>
        <v>0</v>
      </c>
      <c r="E57" s="885"/>
      <c r="F57" s="279"/>
    </row>
    <row r="58" spans="1:6" ht="13.5" customHeight="1">
      <c r="A58" s="335"/>
      <c r="B58" s="599"/>
      <c r="C58" s="862" t="s">
        <v>1147</v>
      </c>
      <c r="D58" s="333" t="s">
        <v>140</v>
      </c>
      <c r="E58" s="596">
        <f>IF(LEN(SUBSTITUTE(D59,CHAR(10),""))&gt;400,"文字数オーバーです",LEN(SUBSTITUTE(D59,CHAR(10),"")))</f>
        <v>1</v>
      </c>
    </row>
    <row r="59" spans="1:6" ht="200.1" customHeight="1">
      <c r="A59" s="335"/>
      <c r="B59" s="598"/>
      <c r="C59" s="863"/>
      <c r="D59" s="884">
        <f>'様式06‐3_履歴書（認定こども園の園長予定者）'!A19</f>
        <v>0</v>
      </c>
      <c r="E59" s="885"/>
      <c r="F59" s="279"/>
    </row>
    <row r="60" spans="1:6" ht="13.5" customHeight="1">
      <c r="A60" s="335"/>
      <c r="B60" s="866" t="s">
        <v>142</v>
      </c>
      <c r="C60" s="867"/>
      <c r="D60" s="867"/>
      <c r="E60" s="868"/>
    </row>
    <row r="61" spans="1:6" ht="13.5" customHeight="1">
      <c r="A61" s="335"/>
      <c r="B61" s="599"/>
      <c r="C61" s="862" t="s">
        <v>1104</v>
      </c>
      <c r="D61" s="333" t="s">
        <v>140</v>
      </c>
      <c r="E61" s="333">
        <f>IF(LEN(SUBSTITUTE(D62,CHAR(10),""))&gt;400,"文字数オーバーです",LEN(SUBSTITUTE(D62,CHAR(10),"")))</f>
        <v>1</v>
      </c>
    </row>
    <row r="62" spans="1:6" ht="200.1" customHeight="1">
      <c r="A62" s="335"/>
      <c r="B62" s="599"/>
      <c r="C62" s="863"/>
      <c r="D62" s="884">
        <f>様式07_安全対策・危機管理体制!A7</f>
        <v>0</v>
      </c>
      <c r="E62" s="885"/>
      <c r="F62" s="279"/>
    </row>
    <row r="63" spans="1:6" ht="13.5" customHeight="1">
      <c r="A63" s="335"/>
      <c r="B63" s="599"/>
      <c r="C63" s="862" t="s">
        <v>1080</v>
      </c>
      <c r="D63" s="333" t="s">
        <v>140</v>
      </c>
      <c r="E63" s="333">
        <f>IF(LEN(SUBSTITUTE(D64,CHAR(10),""))&gt;400,"文字数オーバーです",LEN(SUBSTITUTE(D64,CHAR(10),"")))</f>
        <v>1</v>
      </c>
    </row>
    <row r="64" spans="1:6" ht="200.1" customHeight="1">
      <c r="A64" s="335"/>
      <c r="B64" s="599"/>
      <c r="C64" s="863"/>
      <c r="D64" s="884">
        <f>様式07_安全対策・危機管理体制!A14</f>
        <v>0</v>
      </c>
      <c r="E64" s="885"/>
      <c r="F64" s="279"/>
    </row>
    <row r="65" spans="1:6" ht="13.5" customHeight="1">
      <c r="A65" s="335"/>
      <c r="B65" s="599"/>
      <c r="C65" s="862" t="s">
        <v>1105</v>
      </c>
      <c r="D65" s="333" t="s">
        <v>140</v>
      </c>
      <c r="E65" s="596">
        <f>IF(LEN(SUBSTITUTE(D66,CHAR(10),""))&gt;400,"文字数オーバーです",LEN(SUBSTITUTE(D66,CHAR(10),"")))</f>
        <v>1</v>
      </c>
    </row>
    <row r="66" spans="1:6" ht="200.1" customHeight="1">
      <c r="A66" s="335"/>
      <c r="B66" s="599"/>
      <c r="C66" s="863"/>
      <c r="D66" s="884">
        <f>様式07_安全対策・危機管理体制!A21</f>
        <v>0</v>
      </c>
      <c r="E66" s="885"/>
      <c r="F66" s="279"/>
    </row>
    <row r="67" spans="1:6" ht="13.5" customHeight="1">
      <c r="A67" s="335"/>
      <c r="B67" s="599"/>
      <c r="C67" s="862" t="s">
        <v>1066</v>
      </c>
      <c r="D67" s="333" t="s">
        <v>140</v>
      </c>
      <c r="E67" s="596">
        <f>IF(LEN(SUBSTITUTE(D68,CHAR(10),""))&gt;400,"文字数オーバーです",LEN(SUBSTITUTE(D68,CHAR(10),"")))</f>
        <v>1</v>
      </c>
    </row>
    <row r="68" spans="1:6" ht="200.1" customHeight="1">
      <c r="A68" s="336"/>
      <c r="B68" s="600"/>
      <c r="C68" s="863"/>
      <c r="D68" s="884">
        <f>様式07_安全対策・危機管理体制!A32</f>
        <v>0</v>
      </c>
      <c r="E68" s="885"/>
      <c r="F68" s="279"/>
    </row>
    <row r="69" spans="1:6" ht="13.5" customHeight="1">
      <c r="A69" s="892" t="s">
        <v>450</v>
      </c>
      <c r="B69" s="893"/>
      <c r="C69" s="893"/>
      <c r="D69" s="893"/>
      <c r="E69" s="894"/>
    </row>
    <row r="70" spans="1:6" ht="12.75" customHeight="1">
      <c r="A70" s="335"/>
      <c r="B70" s="866" t="s">
        <v>1227</v>
      </c>
      <c r="C70" s="867"/>
      <c r="D70" s="867"/>
      <c r="E70" s="868"/>
    </row>
    <row r="71" spans="1:6" ht="13.5" customHeight="1">
      <c r="A71" s="337"/>
      <c r="B71" s="330"/>
      <c r="C71" s="862" t="s">
        <v>1228</v>
      </c>
      <c r="D71" s="333" t="s">
        <v>140</v>
      </c>
      <c r="E71" s="333">
        <f>IF(LEN(SUBSTITUTE(D72,CHAR(10),""))&gt;400,"文字数オーバーです",LEN(SUBSTITUTE(D72,CHAR(10),"")))</f>
        <v>1</v>
      </c>
    </row>
    <row r="72" spans="1:6" ht="200.1" customHeight="1">
      <c r="A72" s="337"/>
      <c r="B72" s="330"/>
      <c r="C72" s="863"/>
      <c r="D72" s="861">
        <f>'様式08-1_教育及び保育に関する全体計画，指導計画等'!A7</f>
        <v>0</v>
      </c>
      <c r="E72" s="861"/>
      <c r="F72" s="279"/>
    </row>
    <row r="73" spans="1:6" ht="13.5" customHeight="1">
      <c r="A73" s="337"/>
      <c r="B73" s="330"/>
      <c r="C73" s="862" t="s">
        <v>1148</v>
      </c>
      <c r="D73" s="333" t="s">
        <v>140</v>
      </c>
      <c r="E73" s="596">
        <f>IF(LEN(SUBSTITUTE(D74,CHAR(10),""))&gt;400,"文字数オーバーです",LEN(SUBSTITUTE(D74,CHAR(10),"")))</f>
        <v>1</v>
      </c>
    </row>
    <row r="74" spans="1:6" ht="200.1" customHeight="1">
      <c r="A74" s="337"/>
      <c r="B74" s="330"/>
      <c r="C74" s="863"/>
      <c r="D74" s="861">
        <f>'様式08-1_教育及び保育に関する全体計画，指導計画等'!A14</f>
        <v>0</v>
      </c>
      <c r="E74" s="861"/>
      <c r="F74" s="279"/>
    </row>
    <row r="75" spans="1:6" ht="13.5" customHeight="1">
      <c r="A75" s="337"/>
      <c r="B75" s="330"/>
      <c r="C75" s="862" t="s">
        <v>1067</v>
      </c>
      <c r="D75" s="333" t="s">
        <v>140</v>
      </c>
      <c r="E75" s="596">
        <f>IF(LEN(SUBSTITUTE(D76,CHAR(10),""))&gt;400,"文字数オーバーです",LEN(SUBSTITUTE(D76,CHAR(10),"")))</f>
        <v>1</v>
      </c>
    </row>
    <row r="76" spans="1:6" ht="200.1" customHeight="1">
      <c r="A76" s="337"/>
      <c r="B76" s="330"/>
      <c r="C76" s="863"/>
      <c r="D76" s="861">
        <f>'様式08-1_教育及び保育に関する全体計画，指導計画等'!A21</f>
        <v>0</v>
      </c>
      <c r="E76" s="861"/>
      <c r="F76" s="279"/>
    </row>
    <row r="77" spans="1:6" ht="13.5" customHeight="1">
      <c r="A77" s="337"/>
      <c r="B77" s="330"/>
      <c r="C77" s="862" t="s">
        <v>1229</v>
      </c>
      <c r="D77" s="333" t="s">
        <v>140</v>
      </c>
      <c r="E77" s="333">
        <f>IF(LEN(SUBSTITUTE(D78,CHAR(10),""))&gt;400,"文字数オーバーです",LEN(SUBSTITUTE(D78,CHAR(10),"")))</f>
        <v>1</v>
      </c>
    </row>
    <row r="78" spans="1:6" ht="200.1" customHeight="1">
      <c r="A78" s="337"/>
      <c r="B78" s="330"/>
      <c r="C78" s="863"/>
      <c r="D78" s="861">
        <f>'様式08-1_教育及び保育に関する全体計画，指導計画等'!A33</f>
        <v>0</v>
      </c>
      <c r="E78" s="861"/>
      <c r="F78" s="279"/>
    </row>
    <row r="79" spans="1:6" ht="13.5" customHeight="1">
      <c r="A79" s="337"/>
      <c r="B79" s="330"/>
      <c r="C79" s="862" t="s">
        <v>1230</v>
      </c>
      <c r="D79" s="333" t="s">
        <v>140</v>
      </c>
      <c r="E79" s="596">
        <f>IF(LEN(SUBSTITUTE(D80,CHAR(10),""))&gt;400,"文字数オーバーです",LEN(SUBSTITUTE(D80,CHAR(10),"")))</f>
        <v>1</v>
      </c>
    </row>
    <row r="80" spans="1:6" ht="200.1" customHeight="1">
      <c r="A80" s="337"/>
      <c r="B80" s="330"/>
      <c r="C80" s="863"/>
      <c r="D80" s="861">
        <f>'様式08-1_教育及び保育に関する全体計画，指導計画等'!A40</f>
        <v>0</v>
      </c>
      <c r="E80" s="861"/>
      <c r="F80" s="279"/>
    </row>
    <row r="81" spans="1:6" ht="13.5" customHeight="1">
      <c r="A81" s="337"/>
      <c r="B81" s="330"/>
      <c r="C81" s="862" t="s">
        <v>1065</v>
      </c>
      <c r="D81" s="333" t="s">
        <v>140</v>
      </c>
      <c r="E81" s="596">
        <f>IF(LEN(SUBSTITUTE(D82,CHAR(10),""))&gt;400,"文字数オーバーです",LEN(SUBSTITUTE(D82,CHAR(10),"")))</f>
        <v>1</v>
      </c>
    </row>
    <row r="82" spans="1:6" ht="200.1" customHeight="1">
      <c r="A82" s="337"/>
      <c r="B82" s="330"/>
      <c r="C82" s="863"/>
      <c r="D82" s="861">
        <f>様式08‐2_幼保連携型認定こども園として特に配慮する点!A6</f>
        <v>0</v>
      </c>
      <c r="E82" s="861"/>
      <c r="F82" s="279"/>
    </row>
    <row r="83" spans="1:6" ht="12.75" customHeight="1">
      <c r="A83" s="337"/>
      <c r="B83" s="866" t="s">
        <v>1106</v>
      </c>
      <c r="C83" s="867"/>
      <c r="D83" s="867"/>
      <c r="E83" s="868"/>
    </row>
    <row r="84" spans="1:6" ht="13.5" customHeight="1">
      <c r="A84" s="337"/>
      <c r="B84" s="864"/>
      <c r="C84" s="862" t="s">
        <v>1107</v>
      </c>
      <c r="D84" s="333" t="s">
        <v>140</v>
      </c>
      <c r="E84" s="333">
        <f>IF(LEN(SUBSTITUTE(D85,CHAR(10),""))&gt;400,"文字数オーバーです",LEN(SUBSTITUTE(D85,CHAR(10),"")))</f>
        <v>1</v>
      </c>
    </row>
    <row r="85" spans="1:6" ht="200.1" customHeight="1">
      <c r="A85" s="337"/>
      <c r="B85" s="864"/>
      <c r="C85" s="863"/>
      <c r="D85" s="869">
        <f>様式09_支援・配慮を要する子どもへの対応等!A6</f>
        <v>0</v>
      </c>
      <c r="E85" s="869"/>
      <c r="F85" s="279"/>
    </row>
    <row r="86" spans="1:6" ht="13.5" customHeight="1">
      <c r="A86" s="337"/>
      <c r="B86" s="864"/>
      <c r="C86" s="862" t="s">
        <v>1108</v>
      </c>
      <c r="D86" s="333" t="s">
        <v>140</v>
      </c>
      <c r="E86" s="596">
        <f>IF(LEN(SUBSTITUTE(D87,CHAR(10),""))&gt;400,"文字数オーバーです",LEN(SUBSTITUTE(D87,CHAR(10),"")))</f>
        <v>1</v>
      </c>
    </row>
    <row r="87" spans="1:6" ht="200.1" customHeight="1">
      <c r="A87" s="337"/>
      <c r="B87" s="864"/>
      <c r="C87" s="863"/>
      <c r="D87" s="869">
        <f>様式09_支援・配慮を要する子どもへの対応等!A13</f>
        <v>0</v>
      </c>
      <c r="E87" s="869"/>
      <c r="F87" s="279"/>
    </row>
    <row r="88" spans="1:6" ht="13.5" customHeight="1">
      <c r="A88" s="337"/>
      <c r="B88" s="864"/>
      <c r="C88" s="862" t="s">
        <v>1109</v>
      </c>
      <c r="D88" s="333" t="s">
        <v>140</v>
      </c>
      <c r="E88" s="596">
        <f>IF(LEN(SUBSTITUTE(D89,CHAR(10),""))&gt;400,"文字数オーバーです",LEN(SUBSTITUTE(D89,CHAR(10),"")))</f>
        <v>1</v>
      </c>
    </row>
    <row r="89" spans="1:6" ht="200.1" customHeight="1">
      <c r="A89" s="337"/>
      <c r="B89" s="864"/>
      <c r="C89" s="863"/>
      <c r="D89" s="869">
        <f>様式09_支援・配慮を要する子どもへの対応等!A20</f>
        <v>0</v>
      </c>
      <c r="E89" s="869"/>
      <c r="F89" s="279"/>
    </row>
    <row r="90" spans="1:6" ht="13.5" customHeight="1">
      <c r="A90" s="337"/>
      <c r="B90" s="864"/>
      <c r="C90" s="862" t="s">
        <v>1110</v>
      </c>
      <c r="D90" s="333" t="s">
        <v>140</v>
      </c>
      <c r="E90" s="333">
        <f>IF(LEN(SUBSTITUTE(D91,CHAR(10),""))&gt;400,"文字数オーバーです",LEN(SUBSTITUTE(D91,CHAR(10),"")))</f>
        <v>1</v>
      </c>
    </row>
    <row r="91" spans="1:6" ht="200.1" customHeight="1">
      <c r="A91" s="337"/>
      <c r="B91" s="864"/>
      <c r="C91" s="863"/>
      <c r="D91" s="869">
        <f>様式09_支援・配慮を要する子どもへの対応等!A31</f>
        <v>0</v>
      </c>
      <c r="E91" s="869"/>
      <c r="F91" s="279"/>
    </row>
    <row r="92" spans="1:6" ht="13.5" customHeight="1">
      <c r="A92" s="337"/>
      <c r="B92" s="864"/>
      <c r="C92" s="862" t="s">
        <v>1111</v>
      </c>
      <c r="D92" s="333" t="s">
        <v>140</v>
      </c>
      <c r="E92" s="596">
        <f>IF(LEN(SUBSTITUTE(D93,CHAR(10),""))&gt;400,"文字数オーバーです",LEN(SUBSTITUTE(D93,CHAR(10),"")))</f>
        <v>1</v>
      </c>
    </row>
    <row r="93" spans="1:6" ht="200.1" customHeight="1">
      <c r="A93" s="337"/>
      <c r="B93" s="865"/>
      <c r="C93" s="863"/>
      <c r="D93" s="869">
        <f>様式09_支援・配慮を要する子どもへの対応等!A38</f>
        <v>0</v>
      </c>
      <c r="E93" s="869"/>
      <c r="F93" s="279"/>
    </row>
    <row r="94" spans="1:6" ht="13.5" customHeight="1">
      <c r="A94" s="337"/>
      <c r="B94" s="866" t="s">
        <v>143</v>
      </c>
      <c r="C94" s="867"/>
      <c r="D94" s="867"/>
      <c r="E94" s="868"/>
    </row>
    <row r="95" spans="1:6" ht="13.5" customHeight="1">
      <c r="A95" s="337"/>
      <c r="B95" s="896"/>
      <c r="C95" s="862" t="s">
        <v>1112</v>
      </c>
      <c r="D95" s="333" t="s">
        <v>140</v>
      </c>
      <c r="E95" s="333">
        <f>IF(LEN(SUBSTITUTE(D96,CHAR(10),""))&gt;400,"文字数オーバーです",LEN(SUBSTITUTE(D96,CHAR(10),"")))</f>
        <v>1</v>
      </c>
    </row>
    <row r="96" spans="1:6" ht="200.1" customHeight="1">
      <c r="A96" s="337"/>
      <c r="B96" s="896"/>
      <c r="C96" s="863"/>
      <c r="D96" s="861">
        <f>様式10_食育及び給食提供の考え方!A28</f>
        <v>0</v>
      </c>
      <c r="E96" s="861"/>
      <c r="F96" s="279"/>
    </row>
    <row r="97" spans="1:6" ht="13.5" customHeight="1">
      <c r="A97" s="337"/>
      <c r="B97" s="896"/>
      <c r="C97" s="862" t="s">
        <v>1113</v>
      </c>
      <c r="D97" s="333" t="s">
        <v>140</v>
      </c>
      <c r="E97" s="333">
        <f>IF(LEN(SUBSTITUTE(D98,CHAR(10),""))&gt;400,"文字数オーバーです",LEN(SUBSTITUTE(D98,CHAR(10),"")))</f>
        <v>1</v>
      </c>
    </row>
    <row r="98" spans="1:6" ht="200.1" customHeight="1">
      <c r="A98" s="337"/>
      <c r="B98" s="897"/>
      <c r="C98" s="863"/>
      <c r="D98" s="861">
        <f>様式10_食育及び給食提供の考え方!A35</f>
        <v>0</v>
      </c>
      <c r="E98" s="861"/>
      <c r="F98" s="279"/>
    </row>
    <row r="99" spans="1:6" ht="13.5" customHeight="1">
      <c r="A99" s="337"/>
      <c r="B99" s="866" t="s">
        <v>144</v>
      </c>
      <c r="C99" s="867"/>
      <c r="D99" s="867"/>
      <c r="E99" s="868"/>
    </row>
    <row r="100" spans="1:6" ht="13.5" customHeight="1">
      <c r="A100" s="337"/>
      <c r="B100" s="864"/>
      <c r="C100" s="862" t="s">
        <v>352</v>
      </c>
      <c r="D100" s="333" t="s">
        <v>140</v>
      </c>
      <c r="E100" s="333">
        <f>IF(LEN(SUBSTITUTE(D101,CHAR(10),""))&gt;400,"文字数オーバーです",LEN(SUBSTITUTE(D101,CHAR(10),"")))</f>
        <v>1</v>
      </c>
    </row>
    <row r="101" spans="1:6" ht="200.1" customHeight="1">
      <c r="A101" s="337"/>
      <c r="B101" s="864"/>
      <c r="C101" s="863"/>
      <c r="D101" s="869">
        <f>様式11_地域との連携等!A6</f>
        <v>0</v>
      </c>
      <c r="E101" s="869"/>
      <c r="F101" s="279"/>
    </row>
    <row r="102" spans="1:6" ht="13.5" customHeight="1">
      <c r="A102" s="337"/>
      <c r="B102" s="864"/>
      <c r="C102" s="862" t="s">
        <v>353</v>
      </c>
      <c r="D102" s="333" t="s">
        <v>140</v>
      </c>
      <c r="E102" s="596">
        <f>IF(LEN(SUBSTITUTE(D103,CHAR(10),""))&gt;400,"文字数オーバーです",LEN(SUBSTITUTE(D103,CHAR(10),"")))</f>
        <v>1</v>
      </c>
    </row>
    <row r="103" spans="1:6" ht="200.1" customHeight="1">
      <c r="A103" s="337"/>
      <c r="B103" s="864"/>
      <c r="C103" s="863"/>
      <c r="D103" s="869">
        <f>様式11_地域との連携等!A13</f>
        <v>0</v>
      </c>
      <c r="E103" s="869"/>
      <c r="F103" s="279"/>
    </row>
    <row r="104" spans="1:6" ht="13.5" customHeight="1">
      <c r="A104" s="337"/>
      <c r="B104" s="597"/>
      <c r="C104" s="862" t="s">
        <v>1114</v>
      </c>
      <c r="D104" s="333" t="s">
        <v>140</v>
      </c>
      <c r="E104" s="333">
        <f>IF(LEN(SUBSTITUTE(D105,CHAR(10),""))&gt;400,"文字数オーバーです",LEN(SUBSTITUTE(D105,CHAR(10),"")))</f>
        <v>1</v>
      </c>
    </row>
    <row r="105" spans="1:6" ht="200.1" customHeight="1">
      <c r="A105" s="337"/>
      <c r="B105" s="330"/>
      <c r="C105" s="863"/>
      <c r="D105" s="869">
        <f>様式11_地域との連携等!A20</f>
        <v>0</v>
      </c>
      <c r="E105" s="869"/>
      <c r="F105" s="279"/>
    </row>
    <row r="106" spans="1:6" ht="13.5" customHeight="1">
      <c r="A106" s="337"/>
      <c r="B106" s="597"/>
      <c r="C106" s="862" t="s">
        <v>1115</v>
      </c>
      <c r="D106" s="333" t="s">
        <v>140</v>
      </c>
      <c r="E106" s="596">
        <f>IF(LEN(SUBSTITUTE(D107,CHAR(10),""))&gt;400,"文字数オーバーです",LEN(SUBSTITUTE(D107,CHAR(10),"")))</f>
        <v>1</v>
      </c>
    </row>
    <row r="107" spans="1:6" ht="200.1" customHeight="1">
      <c r="A107" s="337"/>
      <c r="B107" s="330"/>
      <c r="C107" s="863"/>
      <c r="D107" s="869">
        <f>様式11_地域との連携等!A31</f>
        <v>0</v>
      </c>
      <c r="E107" s="869"/>
      <c r="F107" s="279"/>
    </row>
    <row r="108" spans="1:6" ht="13.5" customHeight="1">
      <c r="A108" s="337"/>
      <c r="B108" s="866" t="s">
        <v>147</v>
      </c>
      <c r="C108" s="867"/>
      <c r="D108" s="867"/>
      <c r="E108" s="868"/>
    </row>
    <row r="109" spans="1:6" ht="30" customHeight="1">
      <c r="A109" s="337"/>
      <c r="B109" s="330"/>
      <c r="C109" s="886" t="s">
        <v>354</v>
      </c>
      <c r="D109" s="338" t="s">
        <v>1063</v>
      </c>
      <c r="E109" s="339" t="str">
        <f>様式12_保護者に対する支援!C6</f>
        <v>□発行する（年　　回発行予定）　　　□発行しない</v>
      </c>
      <c r="F109" s="279"/>
    </row>
    <row r="110" spans="1:6" ht="45" customHeight="1">
      <c r="A110" s="337"/>
      <c r="B110" s="895"/>
      <c r="C110" s="887"/>
      <c r="D110" s="338" t="s">
        <v>1064</v>
      </c>
      <c r="E110" s="339" t="str">
        <f>様式12_保護者に対する支援!C7</f>
        <v>□作成する → 保護者負担(□あり（様式5-2に計上済）　□なし)　　　　　　　　　　　　　　 　 
□作成しない</v>
      </c>
      <c r="F110" s="279"/>
    </row>
    <row r="111" spans="1:6" ht="13.5" customHeight="1">
      <c r="A111" s="337"/>
      <c r="B111" s="864"/>
      <c r="C111" s="862" t="s">
        <v>1068</v>
      </c>
      <c r="D111" s="333" t="s">
        <v>140</v>
      </c>
      <c r="E111" s="596">
        <f>IF(LEN(SUBSTITUTE(D112,CHAR(10),""))&gt;400,"文字数オーバーです",LEN(SUBSTITUTE(D112,CHAR(10),"")))</f>
        <v>1</v>
      </c>
    </row>
    <row r="112" spans="1:6" ht="200.1" customHeight="1">
      <c r="A112" s="337"/>
      <c r="B112" s="864"/>
      <c r="C112" s="863"/>
      <c r="D112" s="869">
        <f>様式12_保護者に対する支援!A11</f>
        <v>0</v>
      </c>
      <c r="E112" s="869"/>
      <c r="F112" s="279"/>
    </row>
    <row r="113" spans="1:6" ht="13.5" customHeight="1">
      <c r="A113" s="337"/>
      <c r="B113" s="864"/>
      <c r="C113" s="862" t="s">
        <v>355</v>
      </c>
      <c r="D113" s="333" t="s">
        <v>140</v>
      </c>
      <c r="E113" s="333">
        <f>IF(LEN(SUBSTITUTE(D114,CHAR(10),""))&gt;400,"文字数オーバーです",LEN(SUBSTITUTE(D114,CHAR(10),"")))</f>
        <v>1</v>
      </c>
    </row>
    <row r="114" spans="1:6" ht="200.1" customHeight="1">
      <c r="A114" s="337"/>
      <c r="B114" s="865"/>
      <c r="C114" s="863"/>
      <c r="D114" s="869">
        <f>様式12_保護者に対する支援!A18</f>
        <v>0</v>
      </c>
      <c r="E114" s="869"/>
      <c r="F114" s="279"/>
    </row>
    <row r="115" spans="1:6" ht="13.5" customHeight="1">
      <c r="A115" s="337"/>
      <c r="B115" s="866" t="s">
        <v>145</v>
      </c>
      <c r="C115" s="867"/>
      <c r="D115" s="867"/>
      <c r="E115" s="868"/>
    </row>
    <row r="116" spans="1:6" ht="13.5" customHeight="1">
      <c r="A116" s="337"/>
      <c r="B116" s="597"/>
      <c r="C116" s="862" t="s">
        <v>1081</v>
      </c>
      <c r="D116" s="333" t="s">
        <v>140</v>
      </c>
      <c r="E116" s="333">
        <f>IF(LEN(SUBSTITUTE(D117,CHAR(10),""))&gt;400,"文字数オーバーです",LEN(SUBSTITUTE(D117,CHAR(10),"")))</f>
        <v>1</v>
      </c>
    </row>
    <row r="117" spans="1:6" ht="200.1" customHeight="1">
      <c r="A117" s="337"/>
      <c r="B117" s="330"/>
      <c r="C117" s="863"/>
      <c r="D117" s="869">
        <f>'様式13-1_その他配慮する取組や提案'!A7</f>
        <v>0</v>
      </c>
      <c r="E117" s="869"/>
      <c r="F117" s="279"/>
    </row>
    <row r="118" spans="1:6" ht="13.5" customHeight="1">
      <c r="A118" s="337"/>
      <c r="B118" s="597"/>
      <c r="C118" s="862" t="s">
        <v>1082</v>
      </c>
      <c r="D118" s="333" t="s">
        <v>140</v>
      </c>
      <c r="E118" s="596">
        <f>IF(LEN(SUBSTITUTE(D119,CHAR(10),""))&gt;400,"文字数オーバーです",LEN(SUBSTITUTE(D119,CHAR(10),"")))</f>
        <v>1</v>
      </c>
    </row>
    <row r="119" spans="1:6" ht="200.1" customHeight="1">
      <c r="A119" s="337"/>
      <c r="B119" s="330"/>
      <c r="C119" s="863"/>
      <c r="D119" s="869">
        <f>'様式13-1_その他配慮する取組や提案'!A14</f>
        <v>0</v>
      </c>
      <c r="E119" s="869"/>
      <c r="F119" s="279"/>
    </row>
    <row r="120" spans="1:6" ht="13.5" customHeight="1">
      <c r="A120" s="337"/>
      <c r="B120" s="597"/>
      <c r="C120" s="862" t="s">
        <v>1116</v>
      </c>
      <c r="D120" s="333" t="s">
        <v>140</v>
      </c>
      <c r="E120" s="333">
        <f>IF(LEN(SUBSTITUTE(D121,CHAR(10),""))&gt;400,"文字数オーバーです",LEN(SUBSTITUTE(D121,CHAR(10),"")))</f>
        <v>1</v>
      </c>
    </row>
    <row r="121" spans="1:6" ht="200.1" customHeight="1">
      <c r="A121" s="337"/>
      <c r="B121" s="330"/>
      <c r="C121" s="863"/>
      <c r="D121" s="869">
        <f>'様式13-1_その他配慮する取組や提案'!A26</f>
        <v>0</v>
      </c>
      <c r="E121" s="869"/>
      <c r="F121" s="279"/>
    </row>
    <row r="122" spans="1:6" ht="13.5" customHeight="1">
      <c r="A122" s="337"/>
      <c r="B122" s="597"/>
      <c r="C122" s="862" t="s">
        <v>1231</v>
      </c>
      <c r="D122" s="333" t="s">
        <v>140</v>
      </c>
      <c r="E122" s="596">
        <f>IF(LEN(SUBSTITUTE(D123,CHAR(10),""))&gt;400,"文字数オーバーです",LEN(SUBSTITUTE(D123,CHAR(10),"")))</f>
        <v>1</v>
      </c>
    </row>
    <row r="123" spans="1:6" ht="200.1" customHeight="1">
      <c r="A123" s="337"/>
      <c r="B123" s="332"/>
      <c r="C123" s="863"/>
      <c r="D123" s="869">
        <f>'様式13-1_その他配慮する取組や提案'!A33</f>
        <v>0</v>
      </c>
      <c r="E123" s="869"/>
      <c r="F123" s="279"/>
    </row>
    <row r="124" spans="1:6" ht="13.5" customHeight="1">
      <c r="A124" s="337"/>
      <c r="B124" s="332"/>
      <c r="C124" s="862" t="s">
        <v>1117</v>
      </c>
      <c r="D124" s="333" t="s">
        <v>140</v>
      </c>
      <c r="E124" s="596">
        <f>IF(LEN(SUBSTITUTE(D125,CHAR(10),""))&gt;400,"文字数オーバーです",LEN(SUBSTITUTE(D125,CHAR(10),"")))</f>
        <v>1</v>
      </c>
    </row>
    <row r="125" spans="1:6" ht="200.1" customHeight="1">
      <c r="A125" s="337"/>
      <c r="B125" s="332"/>
      <c r="C125" s="883"/>
      <c r="D125" s="869">
        <f>'様式13-1_その他配慮する取組や提案'!A41</f>
        <v>0</v>
      </c>
      <c r="E125" s="869"/>
      <c r="F125" s="279"/>
    </row>
    <row r="126" spans="1:6" ht="13.5" customHeight="1">
      <c r="A126" s="337"/>
      <c r="B126" s="332"/>
      <c r="C126" s="862" t="s">
        <v>1083</v>
      </c>
      <c r="D126" s="333" t="s">
        <v>140</v>
      </c>
      <c r="E126" s="333">
        <f>IF(LEN(SUBSTITUTE(D127,CHAR(10),""))&gt;400,"文字数オーバーです",LEN(SUBSTITUTE(D127,CHAR(10),"")))</f>
        <v>1</v>
      </c>
    </row>
    <row r="127" spans="1:6" ht="200.1" customHeight="1">
      <c r="A127" s="337"/>
      <c r="B127" s="332"/>
      <c r="C127" s="863"/>
      <c r="D127" s="869">
        <f>'様式13-2_施設整備計画'!A7</f>
        <v>0</v>
      </c>
      <c r="E127" s="869"/>
      <c r="F127" s="279"/>
    </row>
    <row r="128" spans="1:6" ht="13.5" customHeight="1">
      <c r="A128" s="337"/>
      <c r="B128" s="332"/>
      <c r="C128" s="862" t="s">
        <v>1069</v>
      </c>
      <c r="D128" s="333" t="s">
        <v>140</v>
      </c>
      <c r="E128" s="596">
        <f>IF(LEN(SUBSTITUTE(D129,CHAR(10),""))&gt;400,"文字数オーバーです",LEN(SUBSTITUTE(D129,CHAR(10),"")))</f>
        <v>1</v>
      </c>
    </row>
    <row r="129" spans="1:6" ht="200.1" customHeight="1">
      <c r="A129" s="337"/>
      <c r="B129" s="332"/>
      <c r="C129" s="863"/>
      <c r="D129" s="869">
        <f>'様式13-2_施設整備計画'!A14</f>
        <v>0</v>
      </c>
      <c r="E129" s="869"/>
      <c r="F129" s="279"/>
    </row>
    <row r="130" spans="1:6" ht="13.5" customHeight="1">
      <c r="A130" s="337"/>
      <c r="B130" s="332"/>
      <c r="C130" s="862" t="s">
        <v>1070</v>
      </c>
      <c r="D130" s="333" t="s">
        <v>140</v>
      </c>
      <c r="E130" s="596">
        <f>IF(LEN(SUBSTITUTE(D131,CHAR(10),""))&gt;400,"文字数オーバーです",LEN(SUBSTITUTE(D131,CHAR(10),"")))</f>
        <v>1</v>
      </c>
    </row>
    <row r="131" spans="1:6" ht="200.1" customHeight="1">
      <c r="A131" s="337"/>
      <c r="B131" s="332"/>
      <c r="C131" s="863"/>
      <c r="D131" s="869">
        <f>'様式13-2_施設整備計画'!A21</f>
        <v>0</v>
      </c>
      <c r="E131" s="869"/>
      <c r="F131" s="279"/>
    </row>
    <row r="132" spans="1:6" ht="13.5" customHeight="1">
      <c r="A132" s="337"/>
      <c r="B132" s="332"/>
      <c r="C132" s="862" t="s">
        <v>1071</v>
      </c>
      <c r="D132" s="333" t="s">
        <v>140</v>
      </c>
      <c r="E132" s="333">
        <f>IF(LEN(SUBSTITUTE(D133,CHAR(10),""))&gt;400,"文字数オーバーです",LEN(SUBSTITUTE(D133,CHAR(10),"")))</f>
        <v>1</v>
      </c>
    </row>
    <row r="133" spans="1:6" ht="200.1" customHeight="1">
      <c r="A133" s="337"/>
      <c r="B133" s="332"/>
      <c r="C133" s="863"/>
      <c r="D133" s="869">
        <f>'様式13-2_施設整備計画'!A31</f>
        <v>0</v>
      </c>
      <c r="E133" s="869"/>
      <c r="F133" s="279"/>
    </row>
    <row r="134" spans="1:6" ht="13.5" customHeight="1">
      <c r="A134" s="337"/>
      <c r="B134" s="332"/>
      <c r="C134" s="862" t="s">
        <v>1232</v>
      </c>
      <c r="D134" s="333" t="s">
        <v>140</v>
      </c>
      <c r="E134" s="596">
        <f>IF(LEN(SUBSTITUTE(D135,CHAR(10),""))&gt;400,"文字数オーバーです",LEN(SUBSTITUTE(D135,CHAR(10),"")))</f>
        <v>1</v>
      </c>
    </row>
    <row r="135" spans="1:6" ht="200.1" customHeight="1">
      <c r="A135" s="340"/>
      <c r="B135" s="334"/>
      <c r="C135" s="863"/>
      <c r="D135" s="869">
        <f>'様式13-2_施設整備計画'!A38</f>
        <v>0</v>
      </c>
      <c r="E135" s="869"/>
      <c r="F135" s="279"/>
    </row>
  </sheetData>
  <sheetProtection sheet="1" objects="1" scenarios="1" formatCells="0" formatColumns="0" formatRows="0"/>
  <mergeCells count="138">
    <mergeCell ref="C44:C45"/>
    <mergeCell ref="D45:E45"/>
    <mergeCell ref="C48:C49"/>
    <mergeCell ref="D49:E49"/>
    <mergeCell ref="D74:E74"/>
    <mergeCell ref="D133:E133"/>
    <mergeCell ref="D135:E135"/>
    <mergeCell ref="C128:C129"/>
    <mergeCell ref="C130:C131"/>
    <mergeCell ref="C132:C133"/>
    <mergeCell ref="C134:C135"/>
    <mergeCell ref="D119:E119"/>
    <mergeCell ref="C120:C121"/>
    <mergeCell ref="D121:E121"/>
    <mergeCell ref="D129:E129"/>
    <mergeCell ref="D131:E131"/>
    <mergeCell ref="C124:C125"/>
    <mergeCell ref="D125:E125"/>
    <mergeCell ref="C126:C127"/>
    <mergeCell ref="D127:E127"/>
    <mergeCell ref="C122:C123"/>
    <mergeCell ref="D123:E123"/>
    <mergeCell ref="C116:C117"/>
    <mergeCell ref="D117:E117"/>
    <mergeCell ref="C118:C119"/>
    <mergeCell ref="B94:E94"/>
    <mergeCell ref="B95:B98"/>
    <mergeCell ref="C95:C96"/>
    <mergeCell ref="A22:E22"/>
    <mergeCell ref="B23:E23"/>
    <mergeCell ref="D25:E25"/>
    <mergeCell ref="C65:C66"/>
    <mergeCell ref="D66:E66"/>
    <mergeCell ref="C33:C34"/>
    <mergeCell ref="D34:E34"/>
    <mergeCell ref="C54:C55"/>
    <mergeCell ref="D55:E55"/>
    <mergeCell ref="D27:E27"/>
    <mergeCell ref="C28:C29"/>
    <mergeCell ref="D29:E29"/>
    <mergeCell ref="D57:E57"/>
    <mergeCell ref="C63:C64"/>
    <mergeCell ref="D64:E64"/>
    <mergeCell ref="C40:C41"/>
    <mergeCell ref="D41:E41"/>
    <mergeCell ref="B32:E32"/>
    <mergeCell ref="C30:C31"/>
    <mergeCell ref="C36:C37"/>
    <mergeCell ref="C38:C39"/>
    <mergeCell ref="C58:C59"/>
    <mergeCell ref="D59:E59"/>
    <mergeCell ref="D39:E39"/>
    <mergeCell ref="D96:E96"/>
    <mergeCell ref="B110:B114"/>
    <mergeCell ref="C106:C107"/>
    <mergeCell ref="D107:E107"/>
    <mergeCell ref="C113:C114"/>
    <mergeCell ref="D114:E114"/>
    <mergeCell ref="C97:C98"/>
    <mergeCell ref="D98:E98"/>
    <mergeCell ref="B99:E99"/>
    <mergeCell ref="B100:B103"/>
    <mergeCell ref="C100:C101"/>
    <mergeCell ref="D101:E101"/>
    <mergeCell ref="C111:C112"/>
    <mergeCell ref="D112:E112"/>
    <mergeCell ref="C104:C105"/>
    <mergeCell ref="D105:E105"/>
    <mergeCell ref="C109:C110"/>
    <mergeCell ref="B83:E83"/>
    <mergeCell ref="C81:C82"/>
    <mergeCell ref="D82:E82"/>
    <mergeCell ref="B115:E115"/>
    <mergeCell ref="A69:E69"/>
    <mergeCell ref="C102:C103"/>
    <mergeCell ref="D103:E103"/>
    <mergeCell ref="B108:E108"/>
    <mergeCell ref="C24:C25"/>
    <mergeCell ref="C26:C27"/>
    <mergeCell ref="D31:E31"/>
    <mergeCell ref="D68:E68"/>
    <mergeCell ref="B35:E35"/>
    <mergeCell ref="D37:E37"/>
    <mergeCell ref="D51:E51"/>
    <mergeCell ref="B60:E60"/>
    <mergeCell ref="C61:C62"/>
    <mergeCell ref="D62:E62"/>
    <mergeCell ref="C46:C47"/>
    <mergeCell ref="D47:E47"/>
    <mergeCell ref="C50:C51"/>
    <mergeCell ref="C67:C68"/>
    <mergeCell ref="D43:E43"/>
    <mergeCell ref="C42:C43"/>
    <mergeCell ref="D53:E53"/>
    <mergeCell ref="C52:C53"/>
    <mergeCell ref="C56:C57"/>
    <mergeCell ref="A3:C3"/>
    <mergeCell ref="A4:C4"/>
    <mergeCell ref="D4:E4"/>
    <mergeCell ref="A5:A21"/>
    <mergeCell ref="B5:E5"/>
    <mergeCell ref="C8:C9"/>
    <mergeCell ref="D9:E9"/>
    <mergeCell ref="C14:C15"/>
    <mergeCell ref="D15:E15"/>
    <mergeCell ref="C20:C21"/>
    <mergeCell ref="D21:E21"/>
    <mergeCell ref="C6:C7"/>
    <mergeCell ref="D7:E7"/>
    <mergeCell ref="C10:C11"/>
    <mergeCell ref="D11:E11"/>
    <mergeCell ref="C12:C13"/>
    <mergeCell ref="D13:E13"/>
    <mergeCell ref="C16:C17"/>
    <mergeCell ref="D17:E17"/>
    <mergeCell ref="C18:C19"/>
    <mergeCell ref="D19:E19"/>
    <mergeCell ref="D78:E78"/>
    <mergeCell ref="C77:C78"/>
    <mergeCell ref="C79:C80"/>
    <mergeCell ref="D80:E80"/>
    <mergeCell ref="B84:B93"/>
    <mergeCell ref="B70:E70"/>
    <mergeCell ref="C84:C85"/>
    <mergeCell ref="D85:E85"/>
    <mergeCell ref="C92:C93"/>
    <mergeCell ref="D93:E93"/>
    <mergeCell ref="C86:C87"/>
    <mergeCell ref="D87:E87"/>
    <mergeCell ref="C88:C89"/>
    <mergeCell ref="D89:E89"/>
    <mergeCell ref="C90:C91"/>
    <mergeCell ref="D91:E91"/>
    <mergeCell ref="D76:E76"/>
    <mergeCell ref="C71:C72"/>
    <mergeCell ref="D72:E72"/>
    <mergeCell ref="C75:C76"/>
    <mergeCell ref="C73:C74"/>
  </mergeCells>
  <phoneticPr fontId="1"/>
  <conditionalFormatting sqref="E6">
    <cfRule type="cellIs" dxfId="95" priority="78" operator="equal">
      <formula>"文字数オーバーです"</formula>
    </cfRule>
  </conditionalFormatting>
  <conditionalFormatting sqref="E88">
    <cfRule type="cellIs" dxfId="94" priority="25" operator="equal">
      <formula>"文字数オーバーです"</formula>
    </cfRule>
  </conditionalFormatting>
  <conditionalFormatting sqref="E86">
    <cfRule type="cellIs" dxfId="93" priority="26" operator="equal">
      <formula>"文字数オーバーです"</formula>
    </cfRule>
  </conditionalFormatting>
  <conditionalFormatting sqref="E77">
    <cfRule type="cellIs" dxfId="92" priority="30" operator="equal">
      <formula>"文字数オーバーです"</formula>
    </cfRule>
  </conditionalFormatting>
  <conditionalFormatting sqref="E71">
    <cfRule type="cellIs" dxfId="91" priority="32" operator="equal">
      <formula>"文字数オーバーです"</formula>
    </cfRule>
  </conditionalFormatting>
  <conditionalFormatting sqref="E65">
    <cfRule type="cellIs" dxfId="90" priority="34" operator="equal">
      <formula>"文字数オーバーです"</formula>
    </cfRule>
  </conditionalFormatting>
  <conditionalFormatting sqref="E63">
    <cfRule type="cellIs" dxfId="89" priority="35" operator="equal">
      <formula>"文字数オーバーです"</formula>
    </cfRule>
  </conditionalFormatting>
  <conditionalFormatting sqref="E61">
    <cfRule type="cellIs" dxfId="88" priority="36" operator="equal">
      <formula>"文字数オーバーです"</formula>
    </cfRule>
  </conditionalFormatting>
  <conditionalFormatting sqref="E52">
    <cfRule type="cellIs" dxfId="87" priority="39" operator="equal">
      <formula>"文字数オーバーです"</formula>
    </cfRule>
  </conditionalFormatting>
  <conditionalFormatting sqref="E14">
    <cfRule type="cellIs" dxfId="86" priority="54" operator="equal">
      <formula>"文字数オーバーです"</formula>
    </cfRule>
  </conditionalFormatting>
  <conditionalFormatting sqref="E8">
    <cfRule type="cellIs" dxfId="85" priority="57" operator="equal">
      <formula>"文字数オーバーです"</formula>
    </cfRule>
  </conditionalFormatting>
  <conditionalFormatting sqref="E10">
    <cfRule type="cellIs" dxfId="84" priority="56" operator="equal">
      <formula>"文字数オーバーです"</formula>
    </cfRule>
  </conditionalFormatting>
  <conditionalFormatting sqref="E12">
    <cfRule type="cellIs" dxfId="83" priority="55" operator="equal">
      <formula>"文字数オーバーです"</formula>
    </cfRule>
  </conditionalFormatting>
  <conditionalFormatting sqref="E16">
    <cfRule type="cellIs" dxfId="82" priority="53" operator="equal">
      <formula>"文字数オーバーです"</formula>
    </cfRule>
  </conditionalFormatting>
  <conditionalFormatting sqref="E18">
    <cfRule type="cellIs" dxfId="81" priority="52" operator="equal">
      <formula>"文字数オーバーです"</formula>
    </cfRule>
  </conditionalFormatting>
  <conditionalFormatting sqref="E20">
    <cfRule type="cellIs" dxfId="80" priority="51" operator="equal">
      <formula>"文字数オーバーです"</formula>
    </cfRule>
  </conditionalFormatting>
  <conditionalFormatting sqref="E24">
    <cfRule type="cellIs" dxfId="79" priority="50" operator="equal">
      <formula>"文字数オーバーです"</formula>
    </cfRule>
  </conditionalFormatting>
  <conditionalFormatting sqref="E26">
    <cfRule type="cellIs" dxfId="78" priority="49" operator="equal">
      <formula>"文字数オーバーです"</formula>
    </cfRule>
  </conditionalFormatting>
  <conditionalFormatting sqref="E28">
    <cfRule type="cellIs" dxfId="77" priority="48" operator="equal">
      <formula>"文字数オーバーです"</formula>
    </cfRule>
  </conditionalFormatting>
  <conditionalFormatting sqref="E30">
    <cfRule type="cellIs" dxfId="76" priority="47" operator="equal">
      <formula>"文字数オーバーです"</formula>
    </cfRule>
  </conditionalFormatting>
  <conditionalFormatting sqref="E33">
    <cfRule type="cellIs" dxfId="75" priority="46" operator="equal">
      <formula>"文字数オーバーです"</formula>
    </cfRule>
  </conditionalFormatting>
  <conditionalFormatting sqref="E36">
    <cfRule type="cellIs" dxfId="74" priority="45" operator="equal">
      <formula>"文字数オーバーです"</formula>
    </cfRule>
  </conditionalFormatting>
  <conditionalFormatting sqref="E38">
    <cfRule type="cellIs" dxfId="73" priority="44" operator="equal">
      <formula>"文字数オーバーです"</formula>
    </cfRule>
  </conditionalFormatting>
  <conditionalFormatting sqref="E40">
    <cfRule type="cellIs" dxfId="72" priority="43" operator="equal">
      <formula>"文字数オーバーです"</formula>
    </cfRule>
  </conditionalFormatting>
  <conditionalFormatting sqref="E42">
    <cfRule type="cellIs" dxfId="71" priority="42" operator="equal">
      <formula>"文字数オーバーです"</formula>
    </cfRule>
  </conditionalFormatting>
  <conditionalFormatting sqref="E46">
    <cfRule type="cellIs" dxfId="70" priority="41" operator="equal">
      <formula>"文字数オーバーです"</formula>
    </cfRule>
  </conditionalFormatting>
  <conditionalFormatting sqref="E50">
    <cfRule type="cellIs" dxfId="69" priority="40" operator="equal">
      <formula>"文字数オーバーです"</formula>
    </cfRule>
  </conditionalFormatting>
  <conditionalFormatting sqref="E54">
    <cfRule type="cellIs" dxfId="68" priority="38" operator="equal">
      <formula>"文字数オーバーです"</formula>
    </cfRule>
  </conditionalFormatting>
  <conditionalFormatting sqref="E56">
    <cfRule type="cellIs" dxfId="67" priority="37" operator="equal">
      <formula>"文字数オーバーです"</formula>
    </cfRule>
  </conditionalFormatting>
  <conditionalFormatting sqref="E67">
    <cfRule type="cellIs" dxfId="66" priority="33" operator="equal">
      <formula>"文字数オーバーです"</formula>
    </cfRule>
  </conditionalFormatting>
  <conditionalFormatting sqref="E75">
    <cfRule type="cellIs" dxfId="65" priority="31" operator="equal">
      <formula>"文字数オーバーです"</formula>
    </cfRule>
  </conditionalFormatting>
  <conditionalFormatting sqref="E79">
    <cfRule type="cellIs" dxfId="64" priority="29" operator="equal">
      <formula>"文字数オーバーです"</formula>
    </cfRule>
  </conditionalFormatting>
  <conditionalFormatting sqref="E81">
    <cfRule type="cellIs" dxfId="63" priority="28" operator="equal">
      <formula>"文字数オーバーです"</formula>
    </cfRule>
  </conditionalFormatting>
  <conditionalFormatting sqref="E84">
    <cfRule type="cellIs" dxfId="62" priority="27" operator="equal">
      <formula>"文字数オーバーです"</formula>
    </cfRule>
  </conditionalFormatting>
  <conditionalFormatting sqref="E90">
    <cfRule type="cellIs" dxfId="61" priority="24" operator="equal">
      <formula>"文字数オーバーです"</formula>
    </cfRule>
  </conditionalFormatting>
  <conditionalFormatting sqref="E92">
    <cfRule type="cellIs" dxfId="60" priority="23" operator="equal">
      <formula>"文字数オーバーです"</formula>
    </cfRule>
  </conditionalFormatting>
  <conditionalFormatting sqref="E95">
    <cfRule type="cellIs" dxfId="59" priority="22" operator="equal">
      <formula>"文字数オーバーです"</formula>
    </cfRule>
  </conditionalFormatting>
  <conditionalFormatting sqref="E97">
    <cfRule type="cellIs" dxfId="58" priority="21" operator="equal">
      <formula>"文字数オーバーです"</formula>
    </cfRule>
  </conditionalFormatting>
  <conditionalFormatting sqref="E100">
    <cfRule type="cellIs" dxfId="57" priority="20" operator="equal">
      <formula>"文字数オーバーです"</formula>
    </cfRule>
  </conditionalFormatting>
  <conditionalFormatting sqref="E102">
    <cfRule type="cellIs" dxfId="56" priority="19" operator="equal">
      <formula>"文字数オーバーです"</formula>
    </cfRule>
  </conditionalFormatting>
  <conditionalFormatting sqref="E104">
    <cfRule type="cellIs" dxfId="55" priority="18" operator="equal">
      <formula>"文字数オーバーです"</formula>
    </cfRule>
  </conditionalFormatting>
  <conditionalFormatting sqref="E106">
    <cfRule type="cellIs" dxfId="54" priority="17" operator="equal">
      <formula>"文字数オーバーです"</formula>
    </cfRule>
  </conditionalFormatting>
  <conditionalFormatting sqref="E111">
    <cfRule type="cellIs" dxfId="53" priority="16" operator="equal">
      <formula>"文字数オーバーです"</formula>
    </cfRule>
  </conditionalFormatting>
  <conditionalFormatting sqref="E113">
    <cfRule type="cellIs" dxfId="52" priority="15" operator="equal">
      <formula>"文字数オーバーです"</formula>
    </cfRule>
  </conditionalFormatting>
  <conditionalFormatting sqref="E116">
    <cfRule type="cellIs" dxfId="51" priority="14" operator="equal">
      <formula>"文字数オーバーです"</formula>
    </cfRule>
  </conditionalFormatting>
  <conditionalFormatting sqref="E118">
    <cfRule type="cellIs" dxfId="50" priority="13" operator="equal">
      <formula>"文字数オーバーです"</formula>
    </cfRule>
  </conditionalFormatting>
  <conditionalFormatting sqref="E120">
    <cfRule type="cellIs" dxfId="49" priority="12" operator="equal">
      <formula>"文字数オーバーです"</formula>
    </cfRule>
  </conditionalFormatting>
  <conditionalFormatting sqref="E122">
    <cfRule type="cellIs" dxfId="48" priority="11" operator="equal">
      <formula>"文字数オーバーです"</formula>
    </cfRule>
  </conditionalFormatting>
  <conditionalFormatting sqref="E124">
    <cfRule type="cellIs" dxfId="47" priority="10" operator="equal">
      <formula>"文字数オーバーです"</formula>
    </cfRule>
  </conditionalFormatting>
  <conditionalFormatting sqref="E126">
    <cfRule type="cellIs" dxfId="46" priority="9" operator="equal">
      <formula>"文字数オーバーです"</formula>
    </cfRule>
  </conditionalFormatting>
  <conditionalFormatting sqref="E128">
    <cfRule type="cellIs" dxfId="45" priority="8" operator="equal">
      <formula>"文字数オーバーです"</formula>
    </cfRule>
  </conditionalFormatting>
  <conditionalFormatting sqref="E130">
    <cfRule type="cellIs" dxfId="44" priority="7" operator="equal">
      <formula>"文字数オーバーです"</formula>
    </cfRule>
  </conditionalFormatting>
  <conditionalFormatting sqref="E132">
    <cfRule type="cellIs" dxfId="43" priority="6" operator="equal">
      <formula>"文字数オーバーです"</formula>
    </cfRule>
  </conditionalFormatting>
  <conditionalFormatting sqref="E134">
    <cfRule type="cellIs" dxfId="42" priority="5" operator="equal">
      <formula>"文字数オーバーです"</formula>
    </cfRule>
  </conditionalFormatting>
  <conditionalFormatting sqref="E58">
    <cfRule type="cellIs" dxfId="41" priority="4" operator="equal">
      <formula>"文字数オーバーです"</formula>
    </cfRule>
  </conditionalFormatting>
  <conditionalFormatting sqref="E73">
    <cfRule type="cellIs" dxfId="40" priority="3" operator="equal">
      <formula>"文字数オーバーです"</formula>
    </cfRule>
  </conditionalFormatting>
  <conditionalFormatting sqref="E44">
    <cfRule type="cellIs" dxfId="39" priority="2" operator="equal">
      <formula>"文字数オーバーです"</formula>
    </cfRule>
  </conditionalFormatting>
  <conditionalFormatting sqref="E48">
    <cfRule type="cellIs" dxfId="38"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scale="99" fitToHeight="0" pageOrder="overThenDown" orientation="portrait" r:id="rId1"/>
  <headerFooter>
    <oddHeader>&amp;C&amp;"HG丸ｺﾞｼｯｸM-PRO,標準"応募書類&amp;K000000一覧&amp;K01+000表①&amp;R&amp;"HG丸ｺﾞｼｯｸM-PRO,標準"（様式１－３）</oddHeader>
    <firstHeader>&amp;C&amp;"HG丸ｺﾞｼｯｸM-PRO,標準"応募書類要約表&amp;R&amp;"HG丸ｺﾞｼｯｸM-PRO,標準"（様式１-２）</firstHeader>
  </headerFooter>
  <rowBreaks count="19" manualBreakCount="19">
    <brk id="11" max="4" man="1"/>
    <brk id="17" max="4" man="1"/>
    <brk id="21" max="4" man="1"/>
    <brk id="29" max="4" man="1"/>
    <brk id="37" max="4" man="1"/>
    <brk id="43" max="4" man="1"/>
    <brk id="49" max="4" man="1"/>
    <brk id="55" max="4" man="1"/>
    <brk id="62" max="4" man="1"/>
    <brk id="68" max="4" man="1"/>
    <brk id="76" max="4" man="1"/>
    <brk id="82" max="4" man="1"/>
    <brk id="89" max="4" man="1"/>
    <brk id="96" max="4" man="1"/>
    <brk id="103" max="4" man="1"/>
    <brk id="112" max="4" man="1"/>
    <brk id="119" max="4" man="1"/>
    <brk id="125" max="4" man="1"/>
    <brk id="13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zoomScaleSheetLayoutView="90" workbookViewId="0">
      <selection activeCell="H1" sqref="H1"/>
    </sheetView>
  </sheetViews>
  <sheetFormatPr defaultRowHeight="12.75" customHeight="1"/>
  <cols>
    <col min="1" max="3" width="3.75" style="342" customWidth="1"/>
    <col min="4" max="4" width="11.25" style="342" customWidth="1"/>
    <col min="5" max="5" width="15.125" style="342" customWidth="1"/>
    <col min="6" max="6" width="10.625" style="342" customWidth="1"/>
    <col min="7" max="7" width="29.125" style="342" customWidth="1"/>
    <col min="8" max="8" width="9" style="387"/>
    <col min="9" max="16384" width="9" style="342"/>
  </cols>
  <sheetData>
    <row r="1" spans="1:8" s="328" customFormat="1" ht="14.25" thickBot="1">
      <c r="A1" s="328" t="s">
        <v>1120</v>
      </c>
      <c r="F1" s="342"/>
      <c r="H1" s="389"/>
    </row>
    <row r="2" spans="1:8" ht="12" customHeight="1">
      <c r="A2" s="951" t="s">
        <v>139</v>
      </c>
      <c r="B2" s="952"/>
      <c r="C2" s="952"/>
      <c r="D2" s="952"/>
      <c r="E2" s="952"/>
      <c r="F2" s="953"/>
      <c r="G2" s="341" t="s">
        <v>616</v>
      </c>
      <c r="H2" s="390"/>
    </row>
    <row r="3" spans="1:8" ht="12" customHeight="1" thickBot="1">
      <c r="A3" s="954"/>
      <c r="B3" s="955"/>
      <c r="C3" s="955"/>
      <c r="D3" s="955"/>
      <c r="E3" s="955"/>
      <c r="F3" s="956"/>
      <c r="G3" s="674">
        <f>IF('様式01-3_応募書類一覧表①'!E3="","",'様式01-3_応募書類一覧表①'!E3)</f>
        <v>0</v>
      </c>
      <c r="H3" s="279"/>
    </row>
    <row r="4" spans="1:8" ht="15" customHeight="1">
      <c r="A4" s="965" t="s">
        <v>451</v>
      </c>
      <c r="B4" s="966"/>
      <c r="C4" s="966"/>
      <c r="D4" s="966"/>
      <c r="E4" s="966"/>
      <c r="F4" s="966"/>
      <c r="G4" s="967"/>
    </row>
    <row r="5" spans="1:8" ht="15" customHeight="1">
      <c r="A5" s="601"/>
      <c r="B5" s="866" t="s">
        <v>349</v>
      </c>
      <c r="C5" s="867"/>
      <c r="D5" s="867"/>
      <c r="E5" s="867"/>
      <c r="F5" s="867"/>
      <c r="G5" s="933"/>
    </row>
    <row r="6" spans="1:8" ht="12.75" customHeight="1">
      <c r="A6" s="343"/>
      <c r="B6" s="344"/>
      <c r="C6" s="345" t="s">
        <v>452</v>
      </c>
      <c r="D6" s="346"/>
      <c r="E6" s="346"/>
      <c r="F6" s="346"/>
      <c r="G6" s="347"/>
    </row>
    <row r="7" spans="1:8" ht="30" customHeight="1">
      <c r="A7" s="343"/>
      <c r="B7" s="344"/>
      <c r="C7" s="968" t="s">
        <v>878</v>
      </c>
      <c r="D7" s="969"/>
      <c r="E7" s="934" t="s">
        <v>47</v>
      </c>
      <c r="F7" s="348" t="s">
        <v>453</v>
      </c>
      <c r="G7" s="349" t="str">
        <f>IF(様式04‐2_開園日・開園時間・定員区分!E10="","",様式04‐2_開園日・開園時間・定員区分!E10)</f>
        <v/>
      </c>
      <c r="H7" s="279"/>
    </row>
    <row r="8" spans="1:8" ht="30" customHeight="1">
      <c r="A8" s="343"/>
      <c r="B8" s="344"/>
      <c r="C8" s="970"/>
      <c r="D8" s="971"/>
      <c r="E8" s="935"/>
      <c r="F8" s="348" t="s">
        <v>879</v>
      </c>
      <c r="G8" s="349" t="str">
        <f>IF(様式04‐2_開園日・開園時間・定員区分!E11="","",様式04‐2_開園日・開園時間・定員区分!E11)</f>
        <v/>
      </c>
      <c r="H8" s="279"/>
    </row>
    <row r="9" spans="1:8" ht="30" customHeight="1">
      <c r="A9" s="343"/>
      <c r="B9" s="344"/>
      <c r="C9" s="970"/>
      <c r="D9" s="971"/>
      <c r="E9" s="934" t="s">
        <v>48</v>
      </c>
      <c r="F9" s="348" t="s">
        <v>453</v>
      </c>
      <c r="G9" s="349" t="str">
        <f>IF(様式04‐2_開園日・開園時間・定員区分!E12="","",様式04‐2_開園日・開園時間・定員区分!E12)</f>
        <v/>
      </c>
      <c r="H9" s="279"/>
    </row>
    <row r="10" spans="1:8" ht="30" customHeight="1">
      <c r="A10" s="343"/>
      <c r="B10" s="344"/>
      <c r="C10" s="970"/>
      <c r="D10" s="971"/>
      <c r="E10" s="935"/>
      <c r="F10" s="348" t="s">
        <v>879</v>
      </c>
      <c r="G10" s="349" t="str">
        <f>IF(様式04‐2_開園日・開園時間・定員区分!E13="","",様式04‐2_開園日・開園時間・定員区分!E13)</f>
        <v/>
      </c>
      <c r="H10" s="279"/>
    </row>
    <row r="11" spans="1:8" ht="30" customHeight="1">
      <c r="A11" s="343"/>
      <c r="B11" s="344"/>
      <c r="C11" s="970"/>
      <c r="D11" s="971"/>
      <c r="E11" s="934" t="s">
        <v>49</v>
      </c>
      <c r="F11" s="348" t="s">
        <v>453</v>
      </c>
      <c r="G11" s="349" t="str">
        <f>IF(様式04‐2_開園日・開園時間・定員区分!E14="","",様式04‐2_開園日・開園時間・定員区分!E14)</f>
        <v/>
      </c>
      <c r="H11" s="279"/>
    </row>
    <row r="12" spans="1:8" ht="30" customHeight="1">
      <c r="A12" s="343"/>
      <c r="B12" s="344"/>
      <c r="C12" s="970"/>
      <c r="D12" s="971"/>
      <c r="E12" s="935"/>
      <c r="F12" s="348" t="s">
        <v>879</v>
      </c>
      <c r="G12" s="349" t="str">
        <f>IF(様式04‐2_開園日・開園時間・定員区分!E15="","",様式04‐2_開園日・開園時間・定員区分!E15)</f>
        <v/>
      </c>
      <c r="H12" s="279"/>
    </row>
    <row r="13" spans="1:8" ht="15" customHeight="1">
      <c r="A13" s="343"/>
      <c r="B13" s="344"/>
      <c r="C13" s="968" t="s">
        <v>50</v>
      </c>
      <c r="D13" s="969"/>
      <c r="E13" s="950" t="s">
        <v>1085</v>
      </c>
      <c r="F13" s="602" t="s">
        <v>51</v>
      </c>
      <c r="G13" s="350" t="str">
        <f>IF(様式04‐2_開園日・開園時間・定員区分!C20="","",様式04‐2_開園日・開園時間・定員区分!C20)</f>
        <v/>
      </c>
      <c r="H13" s="279"/>
    </row>
    <row r="14" spans="1:8" ht="15" customHeight="1">
      <c r="A14" s="343"/>
      <c r="B14" s="344"/>
      <c r="C14" s="970"/>
      <c r="D14" s="971"/>
      <c r="E14" s="950"/>
      <c r="F14" s="602" t="s">
        <v>52</v>
      </c>
      <c r="G14" s="350" t="str">
        <f>IF(様式04‐2_開園日・開園時間・定員区分!D20="","",様式04‐2_開園日・開園時間・定員区分!D20)</f>
        <v/>
      </c>
      <c r="H14" s="279"/>
    </row>
    <row r="15" spans="1:8" ht="15" customHeight="1">
      <c r="A15" s="343"/>
      <c r="B15" s="344"/>
      <c r="C15" s="970"/>
      <c r="D15" s="971"/>
      <c r="E15" s="950"/>
      <c r="F15" s="602" t="s">
        <v>53</v>
      </c>
      <c r="G15" s="350" t="str">
        <f>IF(様式04‐2_開園日・開園時間・定員区分!E20="","",様式04‐2_開園日・開園時間・定員区分!E20)</f>
        <v/>
      </c>
      <c r="H15" s="279"/>
    </row>
    <row r="16" spans="1:8" ht="15" customHeight="1">
      <c r="A16" s="343"/>
      <c r="B16" s="344"/>
      <c r="C16" s="970"/>
      <c r="D16" s="971"/>
      <c r="E16" s="950"/>
      <c r="F16" s="602" t="s">
        <v>54</v>
      </c>
      <c r="G16" s="350" t="str">
        <f>IF(様式04‐2_開園日・開園時間・定員区分!F20="","",様式04‐2_開園日・開園時間・定員区分!F20)</f>
        <v/>
      </c>
      <c r="H16" s="279"/>
    </row>
    <row r="17" spans="1:8" ht="15" customHeight="1">
      <c r="A17" s="343"/>
      <c r="B17" s="344"/>
      <c r="C17" s="970"/>
      <c r="D17" s="971"/>
      <c r="E17" s="950"/>
      <c r="F17" s="602" t="s">
        <v>55</v>
      </c>
      <c r="G17" s="350" t="str">
        <f>IF(様式04‐2_開園日・開園時間・定員区分!G20="","",様式04‐2_開園日・開園時間・定員区分!G20)</f>
        <v/>
      </c>
      <c r="H17" s="279"/>
    </row>
    <row r="18" spans="1:8" ht="15" customHeight="1">
      <c r="A18" s="343"/>
      <c r="B18" s="344"/>
      <c r="C18" s="970"/>
      <c r="D18" s="971"/>
      <c r="E18" s="950"/>
      <c r="F18" s="602" t="s">
        <v>56</v>
      </c>
      <c r="G18" s="350" t="str">
        <f>IF(様式04‐2_開園日・開園時間・定員区分!H20="","",様式04‐2_開園日・開園時間・定員区分!H20)</f>
        <v/>
      </c>
      <c r="H18" s="279"/>
    </row>
    <row r="19" spans="1:8" ht="15" customHeight="1">
      <c r="A19" s="343"/>
      <c r="B19" s="344"/>
      <c r="C19" s="970"/>
      <c r="D19" s="971"/>
      <c r="E19" s="950" t="s">
        <v>1086</v>
      </c>
      <c r="F19" s="602" t="s">
        <v>54</v>
      </c>
      <c r="G19" s="350" t="str">
        <f>IF(様式04‐2_開園日・開園時間・定員区分!F21="","",様式04‐2_開園日・開園時間・定員区分!F21)</f>
        <v/>
      </c>
      <c r="H19" s="279"/>
    </row>
    <row r="20" spans="1:8" ht="15" customHeight="1">
      <c r="A20" s="343"/>
      <c r="B20" s="344"/>
      <c r="C20" s="970"/>
      <c r="D20" s="971"/>
      <c r="E20" s="950"/>
      <c r="F20" s="602" t="s">
        <v>55</v>
      </c>
      <c r="G20" s="350" t="str">
        <f>IF(様式04‐2_開園日・開園時間・定員区分!G21="","",様式04‐2_開園日・開園時間・定員区分!G21)</f>
        <v/>
      </c>
      <c r="H20" s="279"/>
    </row>
    <row r="21" spans="1:8" ht="15" customHeight="1">
      <c r="A21" s="343"/>
      <c r="B21" s="344"/>
      <c r="C21" s="970"/>
      <c r="D21" s="971"/>
      <c r="E21" s="950"/>
      <c r="F21" s="602" t="s">
        <v>56</v>
      </c>
      <c r="G21" s="350" t="str">
        <f>IF(様式04‐2_開園日・開園時間・定員区分!H21="","",様式04‐2_開園日・開園時間・定員区分!H21)</f>
        <v/>
      </c>
      <c r="H21" s="279"/>
    </row>
    <row r="22" spans="1:8" ht="15" customHeight="1">
      <c r="A22" s="361"/>
      <c r="B22" s="351"/>
      <c r="C22" s="972"/>
      <c r="D22" s="973"/>
      <c r="E22" s="602" t="s">
        <v>57</v>
      </c>
      <c r="F22" s="602" t="s">
        <v>57</v>
      </c>
      <c r="G22" s="350">
        <f>SUM(G13:G21)</f>
        <v>0</v>
      </c>
      <c r="H22" s="279"/>
    </row>
    <row r="23" spans="1:8" ht="15" customHeight="1">
      <c r="A23" s="343"/>
      <c r="B23" s="866" t="s">
        <v>624</v>
      </c>
      <c r="C23" s="867"/>
      <c r="D23" s="867"/>
      <c r="E23" s="867"/>
      <c r="F23" s="867"/>
      <c r="G23" s="933"/>
      <c r="H23" s="279"/>
    </row>
    <row r="24" spans="1:8" ht="15" customHeight="1">
      <c r="A24" s="343"/>
      <c r="B24" s="344"/>
      <c r="C24" s="345" t="s">
        <v>358</v>
      </c>
      <c r="D24" s="346"/>
      <c r="E24" s="346"/>
      <c r="F24" s="346"/>
      <c r="G24" s="347"/>
      <c r="H24" s="279"/>
    </row>
    <row r="25" spans="1:8" ht="15" customHeight="1">
      <c r="A25" s="343"/>
      <c r="B25" s="344"/>
      <c r="C25" s="974" t="s">
        <v>1118</v>
      </c>
      <c r="D25" s="975"/>
      <c r="E25" s="940" t="s">
        <v>669</v>
      </c>
      <c r="F25" s="941"/>
      <c r="G25" s="350">
        <f>IF(様式06‐2_職員配置!H31="","",様式06‐2_職員配置!H31)</f>
        <v>0</v>
      </c>
      <c r="H25" s="279"/>
    </row>
    <row r="26" spans="1:8" ht="15" customHeight="1">
      <c r="A26" s="343"/>
      <c r="B26" s="344"/>
      <c r="C26" s="976"/>
      <c r="D26" s="977"/>
      <c r="E26" s="940" t="s">
        <v>873</v>
      </c>
      <c r="F26" s="941"/>
      <c r="G26" s="350">
        <f>IF(様式06‐2_職員配置!H32="","",様式06‐2_職員配置!H32)</f>
        <v>0</v>
      </c>
      <c r="H26" s="279"/>
    </row>
    <row r="27" spans="1:8" ht="15" customHeight="1">
      <c r="A27" s="343"/>
      <c r="B27" s="344"/>
      <c r="C27" s="976"/>
      <c r="D27" s="977"/>
      <c r="E27" s="940" t="s">
        <v>672</v>
      </c>
      <c r="F27" s="941"/>
      <c r="G27" s="350">
        <f>IF(様式06‐2_職員配置!H33="","",様式06‐2_職員配置!H33)</f>
        <v>0</v>
      </c>
      <c r="H27" s="279"/>
    </row>
    <row r="28" spans="1:8" ht="15" customHeight="1">
      <c r="A28" s="343"/>
      <c r="B28" s="344"/>
      <c r="C28" s="976"/>
      <c r="D28" s="977"/>
      <c r="E28" s="942" t="s">
        <v>1256</v>
      </c>
      <c r="F28" s="280" t="s">
        <v>285</v>
      </c>
      <c r="G28" s="667">
        <f>IF(SUM(様式06‐2_職員配置!H34)="","",SUM(様式06‐2_職員配置!H34))</f>
        <v>0</v>
      </c>
      <c r="H28" s="279"/>
    </row>
    <row r="29" spans="1:8" ht="15" customHeight="1">
      <c r="A29" s="343"/>
      <c r="B29" s="344"/>
      <c r="C29" s="976"/>
      <c r="D29" s="977"/>
      <c r="E29" s="943"/>
      <c r="F29" s="280" t="s">
        <v>603</v>
      </c>
      <c r="G29" s="667">
        <f>IF(SUM(様式06‐2_職員配置!H35)="","",SUM(様式06‐2_職員配置!H35))</f>
        <v>0</v>
      </c>
      <c r="H29" s="279"/>
    </row>
    <row r="30" spans="1:8" ht="15" customHeight="1">
      <c r="A30" s="343"/>
      <c r="B30" s="344"/>
      <c r="C30" s="976"/>
      <c r="D30" s="977"/>
      <c r="E30" s="943"/>
      <c r="F30" s="280" t="s">
        <v>604</v>
      </c>
      <c r="G30" s="667">
        <f>IF(SUM(様式06‐2_職員配置!H36)="","",SUM(様式06‐2_職員配置!H36))</f>
        <v>0</v>
      </c>
      <c r="H30" s="279"/>
    </row>
    <row r="31" spans="1:8" ht="15" customHeight="1">
      <c r="A31" s="343"/>
      <c r="B31" s="344"/>
      <c r="C31" s="976"/>
      <c r="D31" s="977"/>
      <c r="E31" s="943"/>
      <c r="F31" s="280" t="s">
        <v>286</v>
      </c>
      <c r="G31" s="667">
        <f>IF(SUM(様式06‐2_職員配置!H37)="","",SUM(様式06‐2_職員配置!H37))</f>
        <v>0</v>
      </c>
      <c r="H31" s="279"/>
    </row>
    <row r="32" spans="1:8" ht="15" customHeight="1">
      <c r="A32" s="343"/>
      <c r="B32" s="344"/>
      <c r="C32" s="976"/>
      <c r="D32" s="977"/>
      <c r="E32" s="943"/>
      <c r="F32" s="280" t="s">
        <v>605</v>
      </c>
      <c r="G32" s="667">
        <f>IF(SUM(様式06‐2_職員配置!H38)="","",SUM(様式06‐2_職員配置!H38))</f>
        <v>0</v>
      </c>
      <c r="H32" s="279"/>
    </row>
    <row r="33" spans="1:8" ht="15" customHeight="1">
      <c r="A33" s="343"/>
      <c r="B33" s="344"/>
      <c r="C33" s="976"/>
      <c r="D33" s="977"/>
      <c r="E33" s="943"/>
      <c r="F33" s="280" t="s">
        <v>606</v>
      </c>
      <c r="G33" s="667">
        <f>IF(SUM(様式06‐2_職員配置!H39)="","",SUM(様式06‐2_職員配置!H39))</f>
        <v>0</v>
      </c>
      <c r="H33" s="279"/>
    </row>
    <row r="34" spans="1:8" ht="15" customHeight="1">
      <c r="A34" s="343"/>
      <c r="B34" s="344"/>
      <c r="C34" s="976"/>
      <c r="D34" s="977"/>
      <c r="E34" s="944"/>
      <c r="F34" s="280" t="s">
        <v>720</v>
      </c>
      <c r="G34" s="667">
        <f>IF(SUM(様式06‐2_職員配置!H40)="","",SUM(様式06‐2_職員配置!H40))</f>
        <v>0</v>
      </c>
      <c r="H34" s="279"/>
    </row>
    <row r="35" spans="1:8" ht="15" customHeight="1">
      <c r="A35" s="343"/>
      <c r="B35" s="344"/>
      <c r="C35" s="976"/>
      <c r="D35" s="977"/>
      <c r="E35" s="945" t="s">
        <v>726</v>
      </c>
      <c r="F35" s="280" t="s">
        <v>675</v>
      </c>
      <c r="G35" s="350">
        <f>IF(様式06‐2_職員配置!H42="","",様式06‐2_職員配置!H42)</f>
        <v>0</v>
      </c>
      <c r="H35" s="279"/>
    </row>
    <row r="36" spans="1:8" ht="15" customHeight="1">
      <c r="A36" s="343"/>
      <c r="B36" s="344"/>
      <c r="C36" s="976"/>
      <c r="D36" s="977"/>
      <c r="E36" s="943"/>
      <c r="F36" s="280" t="s">
        <v>874</v>
      </c>
      <c r="G36" s="350">
        <f>IF(様式06‐2_職員配置!H43="","",様式06‐2_職員配置!H43)</f>
        <v>0</v>
      </c>
      <c r="H36" s="279"/>
    </row>
    <row r="37" spans="1:8" ht="15" customHeight="1">
      <c r="A37" s="343"/>
      <c r="B37" s="344"/>
      <c r="C37" s="976"/>
      <c r="D37" s="977"/>
      <c r="E37" s="943"/>
      <c r="F37" s="280" t="s">
        <v>875</v>
      </c>
      <c r="G37" s="350">
        <f>IF(様式06‐2_職員配置!H44="","",様式06‐2_職員配置!H44)</f>
        <v>0</v>
      </c>
      <c r="H37" s="279"/>
    </row>
    <row r="38" spans="1:8" ht="15" customHeight="1">
      <c r="A38" s="343"/>
      <c r="B38" s="344"/>
      <c r="C38" s="976"/>
      <c r="D38" s="977"/>
      <c r="E38" s="943"/>
      <c r="F38" s="280" t="s">
        <v>876</v>
      </c>
      <c r="G38" s="350">
        <f>IF(様式06‐2_職員配置!H45="","",様式06‐2_職員配置!H45)</f>
        <v>0</v>
      </c>
      <c r="H38" s="279"/>
    </row>
    <row r="39" spans="1:8" ht="15" customHeight="1">
      <c r="A39" s="343"/>
      <c r="B39" s="344"/>
      <c r="C39" s="976"/>
      <c r="D39" s="977"/>
      <c r="E39" s="943"/>
      <c r="F39" s="280" t="s">
        <v>877</v>
      </c>
      <c r="G39" s="350">
        <f>IF(様式06‐2_職員配置!H46="","",様式06‐2_職員配置!H46)</f>
        <v>0</v>
      </c>
      <c r="H39" s="279"/>
    </row>
    <row r="40" spans="1:8" ht="15" customHeight="1">
      <c r="A40" s="343"/>
      <c r="B40" s="344"/>
      <c r="C40" s="976"/>
      <c r="D40" s="977"/>
      <c r="E40" s="943"/>
      <c r="F40" s="280" t="s">
        <v>288</v>
      </c>
      <c r="G40" s="350">
        <f>IF(様式06‐2_職員配置!H47="","",様式06‐2_職員配置!H47)</f>
        <v>0</v>
      </c>
      <c r="H40" s="279"/>
    </row>
    <row r="41" spans="1:8" ht="15" customHeight="1">
      <c r="A41" s="343"/>
      <c r="B41" s="344"/>
      <c r="C41" s="976"/>
      <c r="D41" s="977"/>
      <c r="E41" s="943"/>
      <c r="F41" s="280" t="s">
        <v>314</v>
      </c>
      <c r="G41" s="350">
        <f>IF(様式06‐2_職員配置!H48="","",様式06‐2_職員配置!H48)</f>
        <v>0</v>
      </c>
      <c r="H41" s="279"/>
    </row>
    <row r="42" spans="1:8" ht="15" customHeight="1">
      <c r="A42" s="343"/>
      <c r="B42" s="344"/>
      <c r="C42" s="978"/>
      <c r="D42" s="979"/>
      <c r="E42" s="944"/>
      <c r="F42" s="280" t="s">
        <v>289</v>
      </c>
      <c r="G42" s="350" t="str">
        <f>IF(様式06‐2_職員配置!H49="","",様式06‐2_職員配置!H49)</f>
        <v/>
      </c>
      <c r="H42" s="279"/>
    </row>
    <row r="43" spans="1:8" ht="60" customHeight="1">
      <c r="A43" s="352"/>
      <c r="B43" s="351"/>
      <c r="C43" s="980" t="s">
        <v>1087</v>
      </c>
      <c r="D43" s="981"/>
      <c r="E43" s="982" t="str">
        <f>IF(様式06‐2_職員配置!A52="","",様式06‐2_職員配置!A52)</f>
        <v/>
      </c>
      <c r="F43" s="983"/>
      <c r="G43" s="984"/>
      <c r="H43" s="279"/>
    </row>
    <row r="44" spans="1:8" ht="12.75" customHeight="1">
      <c r="A44" s="938" t="s">
        <v>470</v>
      </c>
      <c r="B44" s="893"/>
      <c r="C44" s="893"/>
      <c r="D44" s="893"/>
      <c r="E44" s="893"/>
      <c r="F44" s="893"/>
      <c r="G44" s="939"/>
    </row>
    <row r="45" spans="1:8" ht="12.75" customHeight="1">
      <c r="A45" s="343"/>
      <c r="B45" s="866" t="s">
        <v>350</v>
      </c>
      <c r="C45" s="867"/>
      <c r="D45" s="867"/>
      <c r="E45" s="867"/>
      <c r="F45" s="867"/>
      <c r="G45" s="933"/>
    </row>
    <row r="46" spans="1:8" ht="12.75" customHeight="1">
      <c r="A46" s="343"/>
      <c r="B46" s="330"/>
      <c r="C46" s="947" t="s">
        <v>1088</v>
      </c>
      <c r="D46" s="948"/>
      <c r="E46" s="948"/>
      <c r="F46" s="948"/>
      <c r="G46" s="949"/>
    </row>
    <row r="47" spans="1:8" ht="12.75" customHeight="1">
      <c r="A47" s="343"/>
      <c r="B47" s="330"/>
      <c r="C47" s="957" t="s">
        <v>1089</v>
      </c>
      <c r="D47" s="958"/>
      <c r="E47" s="958"/>
      <c r="F47" s="958"/>
      <c r="G47" s="959"/>
    </row>
    <row r="48" spans="1:8" ht="15" customHeight="1">
      <c r="A48" s="343"/>
      <c r="B48" s="353"/>
      <c r="C48" s="900" t="s">
        <v>86</v>
      </c>
      <c r="D48" s="946"/>
      <c r="E48" s="901"/>
      <c r="F48" s="963" t="str">
        <f>IF('様式13-2_施設整備計画'!C48="","",'様式13-2_施設整備計画'!C48)</f>
        <v>　　　造地上　　　階建</v>
      </c>
      <c r="G48" s="964"/>
      <c r="H48" s="279"/>
    </row>
    <row r="49" spans="1:8" ht="15" customHeight="1">
      <c r="A49" s="343"/>
      <c r="B49" s="353"/>
      <c r="C49" s="900" t="s">
        <v>447</v>
      </c>
      <c r="D49" s="946"/>
      <c r="E49" s="901"/>
      <c r="F49" s="963" t="str">
        <f>IF('様式13-2_施設整備計画'!C49="","",'様式13-2_施設整備計画'!C49)</f>
        <v>　　階　　　㎡，　階　　　㎡</v>
      </c>
      <c r="G49" s="964"/>
      <c r="H49" s="279"/>
    </row>
    <row r="50" spans="1:8" ht="15" customHeight="1">
      <c r="A50" s="343"/>
      <c r="B50" s="353"/>
      <c r="C50" s="900" t="s">
        <v>471</v>
      </c>
      <c r="D50" s="946"/>
      <c r="E50" s="901"/>
      <c r="F50" s="936">
        <f>'様式13-2_施設整備計画'!I49</f>
        <v>0</v>
      </c>
      <c r="G50" s="937"/>
      <c r="H50" s="279"/>
    </row>
    <row r="51" spans="1:8" ht="15" customHeight="1">
      <c r="A51" s="343"/>
      <c r="B51" s="353"/>
      <c r="C51" s="957" t="s">
        <v>1090</v>
      </c>
      <c r="D51" s="958"/>
      <c r="E51" s="958"/>
      <c r="F51" s="958"/>
      <c r="G51" s="959"/>
      <c r="H51" s="279"/>
    </row>
    <row r="52" spans="1:8" ht="15" customHeight="1">
      <c r="A52" s="343"/>
      <c r="B52" s="353"/>
      <c r="C52" s="927" t="s">
        <v>87</v>
      </c>
      <c r="D52" s="928"/>
      <c r="E52" s="929"/>
      <c r="F52" s="354" t="s">
        <v>88</v>
      </c>
      <c r="G52" s="355" t="s">
        <v>446</v>
      </c>
    </row>
    <row r="53" spans="1:8" ht="15" customHeight="1">
      <c r="A53" s="343"/>
      <c r="B53" s="353"/>
      <c r="C53" s="908"/>
      <c r="D53" s="900" t="str">
        <f>'様式13-2_施設整備計画'!A53</f>
        <v>乳児室・ほふく室(０歳児）</v>
      </c>
      <c r="E53" s="901"/>
      <c r="F53" s="356" t="str">
        <f>IF('様式13-2_施設整備計画'!C53="","",'様式13-2_施設整備計画'!C53)</f>
        <v/>
      </c>
      <c r="G53" s="357" t="str">
        <f>IF('様式13-2_施設整備計画'!D53="","",'様式13-2_施設整備計画'!D53)</f>
        <v/>
      </c>
      <c r="H53" s="279"/>
    </row>
    <row r="54" spans="1:8" ht="15" customHeight="1">
      <c r="A54" s="343"/>
      <c r="B54" s="353"/>
      <c r="C54" s="908"/>
      <c r="D54" s="900" t="str">
        <f>'様式13-2_施設整備計画'!A54</f>
        <v>乳児室・ほふく室(１歳児）</v>
      </c>
      <c r="E54" s="901"/>
      <c r="F54" s="356" t="str">
        <f>IF('様式13-2_施設整備計画'!C54="","",'様式13-2_施設整備計画'!C54)</f>
        <v/>
      </c>
      <c r="G54" s="357" t="str">
        <f>IF('様式13-2_施設整備計画'!D54="","",'様式13-2_施設整備計画'!D54)</f>
        <v/>
      </c>
      <c r="H54" s="279"/>
    </row>
    <row r="55" spans="1:8" ht="15" customHeight="1">
      <c r="A55" s="343"/>
      <c r="B55" s="353"/>
      <c r="C55" s="908"/>
      <c r="D55" s="900" t="str">
        <f>'様式13-2_施設整備計画'!A55</f>
        <v>保育室(２歳児）</v>
      </c>
      <c r="E55" s="901"/>
      <c r="F55" s="356" t="str">
        <f>IF('様式13-2_施設整備計画'!C55="","",'様式13-2_施設整備計画'!C55)</f>
        <v/>
      </c>
      <c r="G55" s="357" t="str">
        <f>IF('様式13-2_施設整備計画'!D55="","",'様式13-2_施設整備計画'!D55)</f>
        <v/>
      </c>
      <c r="H55" s="279"/>
    </row>
    <row r="56" spans="1:8" ht="15" customHeight="1">
      <c r="A56" s="343"/>
      <c r="B56" s="353"/>
      <c r="C56" s="908"/>
      <c r="D56" s="900" t="str">
        <f>'様式13-2_施設整備計画'!A56</f>
        <v>保育室(３歳児）</v>
      </c>
      <c r="E56" s="901"/>
      <c r="F56" s="356" t="str">
        <f>IF('様式13-2_施設整備計画'!C56="","",'様式13-2_施設整備計画'!C56)</f>
        <v/>
      </c>
      <c r="G56" s="357" t="str">
        <f>IF('様式13-2_施設整備計画'!D56="","",'様式13-2_施設整備計画'!D56)</f>
        <v/>
      </c>
      <c r="H56" s="279"/>
    </row>
    <row r="57" spans="1:8" ht="15" customHeight="1">
      <c r="A57" s="343"/>
      <c r="B57" s="353"/>
      <c r="C57" s="908"/>
      <c r="D57" s="900" t="str">
        <f>'様式13-2_施設整備計画'!A57</f>
        <v>保育室(４歳児）</v>
      </c>
      <c r="E57" s="901"/>
      <c r="F57" s="356" t="str">
        <f>IF('様式13-2_施設整備計画'!C57="","",'様式13-2_施設整備計画'!C57)</f>
        <v/>
      </c>
      <c r="G57" s="357" t="str">
        <f>IF('様式13-2_施設整備計画'!D57="","",'様式13-2_施設整備計画'!D57)</f>
        <v/>
      </c>
      <c r="H57" s="279"/>
    </row>
    <row r="58" spans="1:8" ht="15" customHeight="1">
      <c r="A58" s="343"/>
      <c r="B58" s="353"/>
      <c r="C58" s="908"/>
      <c r="D58" s="900" t="str">
        <f>'様式13-2_施設整備計画'!A58</f>
        <v>保育室(５歳児）</v>
      </c>
      <c r="E58" s="901"/>
      <c r="F58" s="356" t="str">
        <f>IF('様式13-2_施設整備計画'!C58="","",'様式13-2_施設整備計画'!C58)</f>
        <v/>
      </c>
      <c r="G58" s="357" t="str">
        <f>IF('様式13-2_施設整備計画'!D58="","",'様式13-2_施設整備計画'!D58)</f>
        <v/>
      </c>
      <c r="H58" s="279"/>
    </row>
    <row r="59" spans="1:8" ht="15" customHeight="1">
      <c r="A59" s="343"/>
      <c r="B59" s="353"/>
      <c r="C59" s="908"/>
      <c r="D59" s="902" t="str">
        <f>'様式13-2_施設整備計画'!A59</f>
        <v>その他（　　　　　　　　　）</v>
      </c>
      <c r="E59" s="903"/>
      <c r="F59" s="356" t="str">
        <f>IF('様式13-2_施設整備計画'!C59="","",'様式13-2_施設整備計画'!C59)</f>
        <v/>
      </c>
      <c r="G59" s="357" t="str">
        <f>IF('様式13-2_施設整備計画'!D59="","",'様式13-2_施設整備計画'!D59)</f>
        <v/>
      </c>
      <c r="H59" s="279"/>
    </row>
    <row r="60" spans="1:8" ht="15" customHeight="1">
      <c r="A60" s="343"/>
      <c r="B60" s="353"/>
      <c r="C60" s="908"/>
      <c r="D60" s="902" t="str">
        <f>'様式13-2_施設整備計画'!A60</f>
        <v>その他（　　　　　　　　　）</v>
      </c>
      <c r="E60" s="903"/>
      <c r="F60" s="356" t="str">
        <f>IF('様式13-2_施設整備計画'!C60="","",'様式13-2_施設整備計画'!C60)</f>
        <v/>
      </c>
      <c r="G60" s="357" t="str">
        <f>IF('様式13-2_施設整備計画'!D60="","",'様式13-2_施設整備計画'!D60)</f>
        <v/>
      </c>
      <c r="H60" s="279"/>
    </row>
    <row r="61" spans="1:8" ht="15" customHeight="1">
      <c r="A61" s="343"/>
      <c r="B61" s="353"/>
      <c r="C61" s="908"/>
      <c r="D61" s="902" t="str">
        <f>'様式13-2_施設整備計画'!A61</f>
        <v>その他（　　　　　　　　　）</v>
      </c>
      <c r="E61" s="903"/>
      <c r="F61" s="356" t="str">
        <f>IF('様式13-2_施設整備計画'!C61="","",'様式13-2_施設整備計画'!C61)</f>
        <v/>
      </c>
      <c r="G61" s="357" t="str">
        <f>IF('様式13-2_施設整備計画'!D61="","",'様式13-2_施設整備計画'!D61)</f>
        <v/>
      </c>
      <c r="H61" s="279"/>
    </row>
    <row r="62" spans="1:8" ht="15" customHeight="1">
      <c r="A62" s="343"/>
      <c r="B62" s="353"/>
      <c r="C62" s="908"/>
      <c r="D62" s="902" t="str">
        <f>'様式13-2_施設整備計画'!A62</f>
        <v>その他（　　　　　　　　　）</v>
      </c>
      <c r="E62" s="903"/>
      <c r="F62" s="356" t="str">
        <f>IF('様式13-2_施設整備計画'!C62="","",'様式13-2_施設整備計画'!C62)</f>
        <v/>
      </c>
      <c r="G62" s="357" t="str">
        <f>IF('様式13-2_施設整備計画'!D62="","",'様式13-2_施設整備計画'!D62)</f>
        <v/>
      </c>
      <c r="H62" s="279"/>
    </row>
    <row r="63" spans="1:8" ht="15" customHeight="1" thickBot="1">
      <c r="A63" s="343"/>
      <c r="B63" s="353"/>
      <c r="C63" s="909"/>
      <c r="D63" s="902" t="str">
        <f>'様式13-2_施設整備計画'!A63</f>
        <v>その他（　　　　　　　　　）</v>
      </c>
      <c r="E63" s="903"/>
      <c r="F63" s="356" t="str">
        <f>IF('様式13-2_施設整備計画'!C63="","",'様式13-2_施設整備計画'!C63)</f>
        <v/>
      </c>
      <c r="G63" s="357" t="str">
        <f>IF('様式13-2_施設整備計画'!D63="","",'様式13-2_施設整備計画'!D63)</f>
        <v/>
      </c>
      <c r="H63" s="279"/>
    </row>
    <row r="64" spans="1:8" ht="15" customHeight="1" thickTop="1" thickBot="1">
      <c r="A64" s="343"/>
      <c r="B64" s="353"/>
      <c r="C64" s="904" t="s">
        <v>97</v>
      </c>
      <c r="D64" s="905"/>
      <c r="E64" s="906"/>
      <c r="F64" s="358"/>
      <c r="G64" s="359">
        <f>SUM(G53:G63)</f>
        <v>0</v>
      </c>
      <c r="H64" s="279"/>
    </row>
    <row r="65" spans="1:8" ht="15" customHeight="1" thickTop="1">
      <c r="A65" s="343"/>
      <c r="B65" s="353"/>
      <c r="C65" s="907" t="s">
        <v>87</v>
      </c>
      <c r="D65" s="910" t="str">
        <f>'様式13-2_施設整備計画'!F53</f>
        <v>沐浴室</v>
      </c>
      <c r="E65" s="911"/>
      <c r="F65" s="356" t="str">
        <f>IF('様式13-2_施設整備計画'!H53="","",'様式13-2_施設整備計画'!H53)</f>
        <v/>
      </c>
      <c r="G65" s="357" t="str">
        <f>IF('様式13-2_施設整備計画'!I53="","",'様式13-2_施設整備計画'!I53)</f>
        <v/>
      </c>
      <c r="H65" s="279"/>
    </row>
    <row r="66" spans="1:8" ht="15" customHeight="1">
      <c r="A66" s="343"/>
      <c r="B66" s="353"/>
      <c r="C66" s="908"/>
      <c r="D66" s="900" t="str">
        <f>'様式13-2_施設整備計画'!F54</f>
        <v>調乳室</v>
      </c>
      <c r="E66" s="901"/>
      <c r="F66" s="356" t="str">
        <f>IF('様式13-2_施設整備計画'!H54="","",'様式13-2_施設整備計画'!H54)</f>
        <v/>
      </c>
      <c r="G66" s="357" t="str">
        <f>IF('様式13-2_施設整備計画'!I54="","",'様式13-2_施設整備計画'!I54)</f>
        <v/>
      </c>
      <c r="H66" s="279"/>
    </row>
    <row r="67" spans="1:8" ht="15" customHeight="1">
      <c r="A67" s="343"/>
      <c r="B67" s="353"/>
      <c r="C67" s="908"/>
      <c r="D67" s="900" t="str">
        <f>'様式13-2_施設整備計画'!F55</f>
        <v>遊戯室</v>
      </c>
      <c r="E67" s="901"/>
      <c r="F67" s="356" t="str">
        <f>IF('様式13-2_施設整備計画'!H55="","",'様式13-2_施設整備計画'!H55)</f>
        <v/>
      </c>
      <c r="G67" s="357" t="str">
        <f>IF('様式13-2_施設整備計画'!I55="","",'様式13-2_施設整備計画'!I55)</f>
        <v/>
      </c>
      <c r="H67" s="279"/>
    </row>
    <row r="68" spans="1:8" ht="15" customHeight="1">
      <c r="A68" s="343"/>
      <c r="B68" s="353"/>
      <c r="C68" s="908"/>
      <c r="D68" s="900" t="str">
        <f>'様式13-2_施設整備計画'!F56</f>
        <v>職員室</v>
      </c>
      <c r="E68" s="901"/>
      <c r="F68" s="356" t="str">
        <f>IF('様式13-2_施設整備計画'!H56="","",'様式13-2_施設整備計画'!H56)</f>
        <v/>
      </c>
      <c r="G68" s="357" t="str">
        <f>IF('様式13-2_施設整備計画'!I56="","",'様式13-2_施設整備計画'!I56)</f>
        <v/>
      </c>
      <c r="H68" s="279"/>
    </row>
    <row r="69" spans="1:8" ht="15" customHeight="1">
      <c r="A69" s="343"/>
      <c r="B69" s="353"/>
      <c r="C69" s="908"/>
      <c r="D69" s="900" t="str">
        <f>'様式13-2_施設整備計画'!F57</f>
        <v>調理室</v>
      </c>
      <c r="E69" s="901"/>
      <c r="F69" s="356" t="str">
        <f>IF('様式13-2_施設整備計画'!H57="","",'様式13-2_施設整備計画'!H57)</f>
        <v/>
      </c>
      <c r="G69" s="357" t="str">
        <f>IF('様式13-2_施設整備計画'!I57="","",'様式13-2_施設整備計画'!I57)</f>
        <v/>
      </c>
      <c r="H69" s="279"/>
    </row>
    <row r="70" spans="1:8" ht="15" customHeight="1">
      <c r="A70" s="343"/>
      <c r="B70" s="353"/>
      <c r="C70" s="908"/>
      <c r="D70" s="900" t="str">
        <f>'様式13-2_施設整備計画'!F58</f>
        <v>医務室</v>
      </c>
      <c r="E70" s="901"/>
      <c r="F70" s="356" t="str">
        <f>IF('様式13-2_施設整備計画'!H58="","",'様式13-2_施設整備計画'!H58)</f>
        <v/>
      </c>
      <c r="G70" s="357" t="str">
        <f>IF('様式13-2_施設整備計画'!I58="","",'様式13-2_施設整備計画'!I58)</f>
        <v/>
      </c>
      <c r="H70" s="279"/>
    </row>
    <row r="71" spans="1:8" ht="15" customHeight="1" thickBot="1">
      <c r="A71" s="343"/>
      <c r="B71" s="353"/>
      <c r="C71" s="909"/>
      <c r="D71" s="915" t="str">
        <f>'様式13-2_施設整備計画'!F59</f>
        <v>便所</v>
      </c>
      <c r="E71" s="916"/>
      <c r="F71" s="356" t="str">
        <f>IF('様式13-2_施設整備計画'!H59="","",'様式13-2_施設整備計画'!H59)</f>
        <v/>
      </c>
      <c r="G71" s="357" t="str">
        <f>IF('様式13-2_施設整備計画'!I59="","",'様式13-2_施設整備計画'!I59)</f>
        <v/>
      </c>
      <c r="H71" s="279"/>
    </row>
    <row r="72" spans="1:8" ht="15" customHeight="1" thickTop="1" thickBot="1">
      <c r="A72" s="343"/>
      <c r="B72" s="353"/>
      <c r="C72" s="360"/>
      <c r="D72" s="904" t="s">
        <v>98</v>
      </c>
      <c r="E72" s="906"/>
      <c r="F72" s="358"/>
      <c r="G72" s="359">
        <f>SUM(G65:G71)</f>
        <v>0</v>
      </c>
      <c r="H72" s="279"/>
    </row>
    <row r="73" spans="1:8" ht="15" customHeight="1" thickTop="1">
      <c r="A73" s="361"/>
      <c r="B73" s="353"/>
      <c r="C73" s="930" t="s">
        <v>351</v>
      </c>
      <c r="D73" s="931"/>
      <c r="E73" s="932"/>
      <c r="F73" s="362"/>
      <c r="G73" s="363">
        <f>G64+G72</f>
        <v>0</v>
      </c>
      <c r="H73" s="279"/>
    </row>
    <row r="74" spans="1:8" ht="12.75" customHeight="1">
      <c r="A74" s="361"/>
      <c r="B74" s="364"/>
      <c r="C74" s="960" t="s">
        <v>1091</v>
      </c>
      <c r="D74" s="961"/>
      <c r="E74" s="961"/>
      <c r="F74" s="961"/>
      <c r="G74" s="962"/>
    </row>
    <row r="75" spans="1:8" ht="15" customHeight="1">
      <c r="A75" s="343"/>
      <c r="B75" s="353"/>
      <c r="C75" s="922" t="str">
        <f>'様式13-2_施設整備計画'!A67</f>
        <v>駐車場台数</v>
      </c>
      <c r="D75" s="923"/>
      <c r="E75" s="924"/>
      <c r="F75" s="925" t="str">
        <f>IF('様式13-2_施設整備計画'!C67="","",'様式13-2_施設整備計画'!C67)</f>
        <v/>
      </c>
      <c r="G75" s="926"/>
      <c r="H75" s="279"/>
    </row>
    <row r="76" spans="1:8" ht="15" customHeight="1">
      <c r="A76" s="343"/>
      <c r="B76" s="353"/>
      <c r="C76" s="917" t="str">
        <f>'様式13-2_施設整備計画'!A68</f>
        <v>（うち，保護者利用可）</v>
      </c>
      <c r="D76" s="918"/>
      <c r="E76" s="919"/>
      <c r="F76" s="920" t="str">
        <f>IF('様式13-2_施設整備計画'!C68="","",'様式13-2_施設整備計画'!C68)</f>
        <v/>
      </c>
      <c r="G76" s="921"/>
      <c r="H76" s="279"/>
    </row>
    <row r="77" spans="1:8" ht="15" customHeight="1">
      <c r="A77" s="343"/>
      <c r="B77" s="353"/>
      <c r="C77" s="922" t="str">
        <f>'様式13-2_施設整備計画'!A69</f>
        <v>駐輪場台数</v>
      </c>
      <c r="D77" s="923"/>
      <c r="E77" s="924"/>
      <c r="F77" s="925" t="str">
        <f>IF('様式13-2_施設整備計画'!C69="","",'様式13-2_施設整備計画'!C69)</f>
        <v/>
      </c>
      <c r="G77" s="926"/>
      <c r="H77" s="279"/>
    </row>
    <row r="78" spans="1:8" ht="15" customHeight="1">
      <c r="A78" s="343"/>
      <c r="B78" s="353"/>
      <c r="C78" s="917" t="str">
        <f>'様式13-2_施設整備計画'!A70</f>
        <v>（うち，保護者利用可）</v>
      </c>
      <c r="D78" s="918"/>
      <c r="E78" s="919"/>
      <c r="F78" s="920" t="str">
        <f>IF('様式13-2_施設整備計画'!C70="","",'様式13-2_施設整備計画'!C70)</f>
        <v/>
      </c>
      <c r="G78" s="921"/>
      <c r="H78" s="279"/>
    </row>
    <row r="79" spans="1:8" ht="15" customHeight="1" thickBot="1">
      <c r="A79" s="365"/>
      <c r="B79" s="366"/>
      <c r="C79" s="912" t="str">
        <f>'様式13-2_施設整備計画'!F67</f>
        <v>バギー
置場</v>
      </c>
      <c r="D79" s="913"/>
      <c r="E79" s="914"/>
      <c r="F79" s="898" t="str">
        <f>IF('様式13-2_施設整備計画'!H67="","",'様式13-2_施設整備計画'!H67)</f>
        <v/>
      </c>
      <c r="G79" s="899"/>
      <c r="H79" s="279"/>
    </row>
  </sheetData>
  <sheetProtection sheet="1" objects="1" scenarios="1" formatCells="0" formatColumns="0" formatRows="0"/>
  <mergeCells count="65">
    <mergeCell ref="A2:F3"/>
    <mergeCell ref="C51:G51"/>
    <mergeCell ref="C74:G74"/>
    <mergeCell ref="F48:G48"/>
    <mergeCell ref="C49:E49"/>
    <mergeCell ref="F49:G49"/>
    <mergeCell ref="C50:E50"/>
    <mergeCell ref="C47:G47"/>
    <mergeCell ref="A4:G4"/>
    <mergeCell ref="B5:G5"/>
    <mergeCell ref="C7:D12"/>
    <mergeCell ref="C13:D22"/>
    <mergeCell ref="E13:E18"/>
    <mergeCell ref="C25:D42"/>
    <mergeCell ref="C43:D43"/>
    <mergeCell ref="E43:G43"/>
    <mergeCell ref="C73:E73"/>
    <mergeCell ref="B23:G23"/>
    <mergeCell ref="E11:E12"/>
    <mergeCell ref="E9:E10"/>
    <mergeCell ref="E7:E8"/>
    <mergeCell ref="F50:G50"/>
    <mergeCell ref="A44:G44"/>
    <mergeCell ref="E25:F25"/>
    <mergeCell ref="E28:E34"/>
    <mergeCell ref="E35:E42"/>
    <mergeCell ref="E26:F26"/>
    <mergeCell ref="E27:F27"/>
    <mergeCell ref="B45:G45"/>
    <mergeCell ref="C48:E48"/>
    <mergeCell ref="C46:G46"/>
    <mergeCell ref="E19:E21"/>
    <mergeCell ref="C52:C63"/>
    <mergeCell ref="D53:E53"/>
    <mergeCell ref="D54:E54"/>
    <mergeCell ref="D55:E55"/>
    <mergeCell ref="D56:E56"/>
    <mergeCell ref="D57:E57"/>
    <mergeCell ref="D58:E58"/>
    <mergeCell ref="D59:E59"/>
    <mergeCell ref="D62:E62"/>
    <mergeCell ref="D60:E60"/>
    <mergeCell ref="D52:E52"/>
    <mergeCell ref="D61:E61"/>
    <mergeCell ref="F76:G76"/>
    <mergeCell ref="C77:E77"/>
    <mergeCell ref="F77:G77"/>
    <mergeCell ref="F75:G75"/>
    <mergeCell ref="C76:E76"/>
    <mergeCell ref="F79:G79"/>
    <mergeCell ref="D70:E70"/>
    <mergeCell ref="D63:E63"/>
    <mergeCell ref="C64:E64"/>
    <mergeCell ref="C65:C71"/>
    <mergeCell ref="D65:E65"/>
    <mergeCell ref="D66:E66"/>
    <mergeCell ref="D67:E67"/>
    <mergeCell ref="D68:E68"/>
    <mergeCell ref="D69:E69"/>
    <mergeCell ref="C79:E79"/>
    <mergeCell ref="D71:E71"/>
    <mergeCell ref="D72:E72"/>
    <mergeCell ref="C78:E78"/>
    <mergeCell ref="F78:G78"/>
    <mergeCell ref="C75:E75"/>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&amp;C&amp;"HG丸ｺﾞｼｯｸM-PRO,標準"&amp;K000000応募書類一覧表②&amp;R&amp;"HG丸ｺﾞｼｯｸM-PRO,標準"（様式１－３）</oddHeader>
  </headerFooter>
  <rowBreaks count="1" manualBreakCount="1">
    <brk id="43" max="6" man="1"/>
  </rowBreaks>
  <ignoredErrors>
    <ignoredError sqref="G1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3"/>
  <sheetViews>
    <sheetView zoomScaleNormal="100" zoomScaleSheetLayoutView="85" workbookViewId="0">
      <selection activeCell="F1" sqref="F1"/>
    </sheetView>
  </sheetViews>
  <sheetFormatPr defaultRowHeight="12.75" customHeight="1"/>
  <cols>
    <col min="1" max="1" width="3.75" style="342" customWidth="1"/>
    <col min="2" max="2" width="17.625" style="342" customWidth="1"/>
    <col min="3" max="3" width="13.625" style="342" customWidth="1"/>
    <col min="4" max="4" width="20" style="367" customWidth="1"/>
    <col min="5" max="5" width="5.25" style="368" customWidth="1"/>
    <col min="6" max="6" width="9" style="387"/>
    <col min="7" max="16384" width="9" style="342"/>
  </cols>
  <sheetData>
    <row r="1" spans="1:8" s="328" customFormat="1" ht="13.5">
      <c r="A1" s="625" t="s">
        <v>1120</v>
      </c>
      <c r="C1" s="342"/>
      <c r="H1" s="389"/>
    </row>
    <row r="2" spans="1:8" ht="30" customHeight="1" thickBot="1">
      <c r="A2" s="1100" t="s">
        <v>363</v>
      </c>
      <c r="B2" s="1100"/>
      <c r="C2" s="1100"/>
    </row>
    <row r="3" spans="1:8" ht="12.75" customHeight="1">
      <c r="A3" s="1018" t="s">
        <v>364</v>
      </c>
      <c r="B3" s="1019"/>
      <c r="C3" s="1019"/>
      <c r="D3" s="1150" t="s">
        <v>427</v>
      </c>
      <c r="E3" s="1025"/>
    </row>
    <row r="4" spans="1:8" ht="12.75" customHeight="1" thickBot="1">
      <c r="A4" s="1021"/>
      <c r="B4" s="1022"/>
      <c r="C4" s="1022"/>
      <c r="D4" s="1026">
        <f>IF('様式01-3_応募書類一覧表①'!E3="","",'様式01-3_応募書類一覧表①'!E3)</f>
        <v>0</v>
      </c>
      <c r="E4" s="1027"/>
      <c r="F4" s="279"/>
    </row>
    <row r="5" spans="1:8" ht="12.75" customHeight="1">
      <c r="A5" s="1144" t="s">
        <v>366</v>
      </c>
      <c r="B5" s="1145"/>
      <c r="C5" s="1145"/>
      <c r="D5" s="1146" t="str">
        <f>様式03_事業者の財務状況!D22</f>
        <v>平成　年　月</v>
      </c>
      <c r="E5" s="1147"/>
      <c r="F5" s="279"/>
    </row>
    <row r="6" spans="1:8" ht="12.75" customHeight="1">
      <c r="A6" s="1008"/>
      <c r="B6" s="1009"/>
      <c r="C6" s="1009"/>
      <c r="D6" s="1142" t="str">
        <f>様式03_事業者の財務状況!F22</f>
        <v>平成　年　月</v>
      </c>
      <c r="E6" s="1143"/>
      <c r="F6" s="279"/>
    </row>
    <row r="7" spans="1:8" ht="12.75" customHeight="1">
      <c r="A7" s="1011"/>
      <c r="B7" s="1012"/>
      <c r="C7" s="1012"/>
      <c r="D7" s="1148" t="str">
        <f>様式03_事業者の財務状況!H22</f>
        <v>平成　年　月</v>
      </c>
      <c r="E7" s="1149"/>
      <c r="F7" s="279"/>
    </row>
    <row r="8" spans="1:8" ht="9.9499999999999993" customHeight="1">
      <c r="A8" s="369"/>
      <c r="B8" s="370"/>
      <c r="C8" s="370"/>
      <c r="D8" s="371"/>
      <c r="E8" s="372"/>
    </row>
    <row r="9" spans="1:8" s="367" customFormat="1" ht="12.75" customHeight="1">
      <c r="A9" s="1030" t="s">
        <v>299</v>
      </c>
      <c r="B9" s="1031"/>
      <c r="C9" s="1032"/>
      <c r="D9" s="1036">
        <f>様式03_事業者の財務状況!D23</f>
        <v>0</v>
      </c>
      <c r="E9" s="1037"/>
      <c r="F9" s="279"/>
    </row>
    <row r="10" spans="1:8" s="367" customFormat="1" ht="12.75" customHeight="1">
      <c r="A10" s="1033"/>
      <c r="B10" s="1034"/>
      <c r="C10" s="1035"/>
      <c r="D10" s="999">
        <f>様式03_事業者の財務状況!F23</f>
        <v>0</v>
      </c>
      <c r="E10" s="1000"/>
      <c r="F10" s="279"/>
    </row>
    <row r="11" spans="1:8" s="367" customFormat="1" ht="12.75" customHeight="1">
      <c r="A11" s="1114"/>
      <c r="B11" s="1115"/>
      <c r="C11" s="1116"/>
      <c r="D11" s="1040">
        <f>様式03_事業者の財務状況!H23</f>
        <v>0</v>
      </c>
      <c r="E11" s="1041"/>
      <c r="F11" s="279"/>
    </row>
    <row r="12" spans="1:8" s="367" customFormat="1" ht="12.75" customHeight="1">
      <c r="A12" s="1133" t="s">
        <v>300</v>
      </c>
      <c r="B12" s="1134"/>
      <c r="C12" s="1135"/>
      <c r="D12" s="1014">
        <f>様式03_事業者の財務状況!D24</f>
        <v>0</v>
      </c>
      <c r="E12" s="1015"/>
      <c r="F12" s="279"/>
    </row>
    <row r="13" spans="1:8" s="367" customFormat="1" ht="12.75" customHeight="1">
      <c r="A13" s="1136"/>
      <c r="B13" s="1137"/>
      <c r="C13" s="1138"/>
      <c r="D13" s="995">
        <f>様式03_事業者の財務状況!F24</f>
        <v>0</v>
      </c>
      <c r="E13" s="996"/>
      <c r="F13" s="279"/>
    </row>
    <row r="14" spans="1:8" s="367" customFormat="1" ht="12.75" customHeight="1">
      <c r="A14" s="1139"/>
      <c r="B14" s="1140"/>
      <c r="C14" s="1141"/>
      <c r="D14" s="1038">
        <f>様式03_事業者の財務状況!H24</f>
        <v>0</v>
      </c>
      <c r="E14" s="1039"/>
      <c r="F14" s="279"/>
    </row>
    <row r="15" spans="1:8" s="367" customFormat="1" ht="12.75" customHeight="1">
      <c r="A15" s="1133" t="s">
        <v>367</v>
      </c>
      <c r="B15" s="1134"/>
      <c r="C15" s="1135"/>
      <c r="D15" s="1036">
        <f>様式03_事業者の財務状況!D25</f>
        <v>0</v>
      </c>
      <c r="E15" s="1037"/>
      <c r="F15" s="279"/>
    </row>
    <row r="16" spans="1:8" s="367" customFormat="1" ht="12.75" customHeight="1">
      <c r="A16" s="1136"/>
      <c r="B16" s="1137"/>
      <c r="C16" s="1138"/>
      <c r="D16" s="999">
        <f>様式03_事業者の財務状況!F25</f>
        <v>0</v>
      </c>
      <c r="E16" s="1000"/>
      <c r="F16" s="279"/>
    </row>
    <row r="17" spans="1:6" s="367" customFormat="1" ht="12.75" customHeight="1">
      <c r="A17" s="1139"/>
      <c r="B17" s="1140"/>
      <c r="C17" s="1141"/>
      <c r="D17" s="1040">
        <f>様式03_事業者の財務状況!H25</f>
        <v>0</v>
      </c>
      <c r="E17" s="1041"/>
      <c r="F17" s="279"/>
    </row>
    <row r="18" spans="1:6" ht="9.9499999999999993" customHeight="1">
      <c r="A18" s="373"/>
      <c r="B18" s="374"/>
      <c r="C18" s="374"/>
      <c r="D18" s="375"/>
      <c r="E18" s="376"/>
    </row>
    <row r="19" spans="1:6" s="367" customFormat="1" ht="12.75" customHeight="1">
      <c r="A19" s="1030" t="s">
        <v>368</v>
      </c>
      <c r="B19" s="1031"/>
      <c r="C19" s="1032"/>
      <c r="D19" s="1036">
        <f>様式03_事業者の財務状況!D29</f>
        <v>0</v>
      </c>
      <c r="E19" s="1037"/>
      <c r="F19" s="279"/>
    </row>
    <row r="20" spans="1:6" s="367" customFormat="1" ht="12.75" customHeight="1">
      <c r="A20" s="1033"/>
      <c r="B20" s="1034"/>
      <c r="C20" s="1035"/>
      <c r="D20" s="999">
        <f>様式03_事業者の財務状況!F29</f>
        <v>0</v>
      </c>
      <c r="E20" s="1000"/>
      <c r="F20" s="279"/>
    </row>
    <row r="21" spans="1:6" s="367" customFormat="1" ht="12.75" customHeight="1">
      <c r="A21" s="1114"/>
      <c r="B21" s="1115"/>
      <c r="C21" s="1116"/>
      <c r="D21" s="1040">
        <f>様式03_事業者の財務状況!H29</f>
        <v>0</v>
      </c>
      <c r="E21" s="1041"/>
      <c r="F21" s="279"/>
    </row>
    <row r="22" spans="1:6" s="367" customFormat="1" ht="12.75" customHeight="1">
      <c r="A22" s="1133" t="s">
        <v>304</v>
      </c>
      <c r="B22" s="1134"/>
      <c r="C22" s="1135"/>
      <c r="D22" s="1014">
        <f>様式03_事業者の財務状況!D30</f>
        <v>0</v>
      </c>
      <c r="E22" s="1015"/>
      <c r="F22" s="279"/>
    </row>
    <row r="23" spans="1:6" s="367" customFormat="1" ht="12.75" customHeight="1">
      <c r="A23" s="1136"/>
      <c r="B23" s="1137"/>
      <c r="C23" s="1138"/>
      <c r="D23" s="995">
        <f>様式03_事業者の財務状況!F30</f>
        <v>0</v>
      </c>
      <c r="E23" s="996"/>
      <c r="F23" s="279"/>
    </row>
    <row r="24" spans="1:6" s="367" customFormat="1" ht="12.75" customHeight="1">
      <c r="A24" s="1139"/>
      <c r="B24" s="1140"/>
      <c r="C24" s="1141"/>
      <c r="D24" s="1038">
        <f>様式03_事業者の財務状況!H30</f>
        <v>0</v>
      </c>
      <c r="E24" s="1039"/>
      <c r="F24" s="279"/>
    </row>
    <row r="25" spans="1:6" s="367" customFormat="1" ht="12.75" customHeight="1">
      <c r="A25" s="1133" t="s">
        <v>305</v>
      </c>
      <c r="B25" s="1134"/>
      <c r="C25" s="1135"/>
      <c r="D25" s="1014">
        <f>様式03_事業者の財務状況!D31</f>
        <v>0</v>
      </c>
      <c r="E25" s="1015"/>
      <c r="F25" s="279"/>
    </row>
    <row r="26" spans="1:6" s="367" customFormat="1" ht="12.75" customHeight="1">
      <c r="A26" s="1136"/>
      <c r="B26" s="1137"/>
      <c r="C26" s="1138"/>
      <c r="D26" s="995">
        <f>様式03_事業者の財務状況!F31</f>
        <v>0</v>
      </c>
      <c r="E26" s="996"/>
      <c r="F26" s="279"/>
    </row>
    <row r="27" spans="1:6" s="367" customFormat="1" ht="12.75" customHeight="1">
      <c r="A27" s="1139"/>
      <c r="B27" s="1140"/>
      <c r="C27" s="1141"/>
      <c r="D27" s="1038">
        <f>様式03_事業者の財務状況!H31</f>
        <v>0</v>
      </c>
      <c r="E27" s="1039"/>
      <c r="F27" s="279"/>
    </row>
    <row r="28" spans="1:6" s="367" customFormat="1" ht="12.75" customHeight="1">
      <c r="A28" s="1133" t="s">
        <v>206</v>
      </c>
      <c r="B28" s="1134"/>
      <c r="C28" s="1135"/>
      <c r="D28" s="1036">
        <f>様式03_事業者の財務状況!D32</f>
        <v>0</v>
      </c>
      <c r="E28" s="1037"/>
      <c r="F28" s="279"/>
    </row>
    <row r="29" spans="1:6" s="367" customFormat="1" ht="12.75" customHeight="1">
      <c r="A29" s="1136"/>
      <c r="B29" s="1137"/>
      <c r="C29" s="1138"/>
      <c r="D29" s="999">
        <f>様式03_事業者の財務状況!F32</f>
        <v>0</v>
      </c>
      <c r="E29" s="1000"/>
      <c r="F29" s="279"/>
    </row>
    <row r="30" spans="1:6" s="367" customFormat="1" ht="12.75" customHeight="1">
      <c r="A30" s="1136"/>
      <c r="B30" s="1137"/>
      <c r="C30" s="1138"/>
      <c r="D30" s="1028">
        <f>様式03_事業者の財務状況!H32</f>
        <v>0</v>
      </c>
      <c r="E30" s="1029"/>
      <c r="F30" s="279"/>
    </row>
    <row r="31" spans="1:6" ht="9.9499999999999993" customHeight="1">
      <c r="A31" s="603"/>
      <c r="B31" s="604"/>
      <c r="C31" s="604"/>
      <c r="D31" s="377"/>
      <c r="E31" s="378"/>
    </row>
    <row r="32" spans="1:6" ht="12.75" customHeight="1">
      <c r="A32" s="1005" t="s">
        <v>369</v>
      </c>
      <c r="B32" s="1006"/>
      <c r="C32" s="1064" t="s">
        <v>370</v>
      </c>
      <c r="D32" s="1036">
        <f>様式03_事業者の財務状況!D46</f>
        <v>0</v>
      </c>
      <c r="E32" s="1037"/>
      <c r="F32" s="279"/>
    </row>
    <row r="33" spans="1:6" ht="12.75" customHeight="1">
      <c r="A33" s="1008"/>
      <c r="B33" s="1009"/>
      <c r="C33" s="1065"/>
      <c r="D33" s="999">
        <f>様式03_事業者の財務状況!F46</f>
        <v>0</v>
      </c>
      <c r="E33" s="1000"/>
      <c r="F33" s="279"/>
    </row>
    <row r="34" spans="1:6" ht="12.75" customHeight="1">
      <c r="A34" s="1011"/>
      <c r="B34" s="1012"/>
      <c r="C34" s="1067"/>
      <c r="D34" s="1040">
        <f>様式03_事業者の財務状況!H46</f>
        <v>0</v>
      </c>
      <c r="E34" s="1041"/>
      <c r="F34" s="279"/>
    </row>
    <row r="35" spans="1:6" ht="12.75" customHeight="1">
      <c r="A35" s="1005" t="s">
        <v>371</v>
      </c>
      <c r="B35" s="1122"/>
      <c r="C35" s="1130" t="s">
        <v>372</v>
      </c>
      <c r="D35" s="1014">
        <f>様式03_事業者の財務状況!D47</f>
        <v>0</v>
      </c>
      <c r="E35" s="1015"/>
      <c r="F35" s="279"/>
    </row>
    <row r="36" spans="1:6" ht="12.75" customHeight="1">
      <c r="A36" s="1123"/>
      <c r="B36" s="1124"/>
      <c r="C36" s="1131"/>
      <c r="D36" s="995">
        <f>様式03_事業者の財務状況!F47</f>
        <v>0</v>
      </c>
      <c r="E36" s="996"/>
      <c r="F36" s="279"/>
    </row>
    <row r="37" spans="1:6" ht="12.75" customHeight="1">
      <c r="A37" s="1125"/>
      <c r="B37" s="1126"/>
      <c r="C37" s="1132"/>
      <c r="D37" s="1038">
        <f>様式03_事業者の財務状況!H47</f>
        <v>0</v>
      </c>
      <c r="E37" s="1039"/>
      <c r="F37" s="279"/>
    </row>
    <row r="38" spans="1:6" ht="12.75" customHeight="1">
      <c r="A38" s="1005" t="s">
        <v>1121</v>
      </c>
      <c r="B38" s="1006"/>
      <c r="C38" s="1130" t="s">
        <v>373</v>
      </c>
      <c r="D38" s="1014">
        <f>D32+D35</f>
        <v>0</v>
      </c>
      <c r="E38" s="1015"/>
      <c r="F38" s="279"/>
    </row>
    <row r="39" spans="1:6" ht="12.75" customHeight="1">
      <c r="A39" s="1008"/>
      <c r="B39" s="1009"/>
      <c r="C39" s="1131"/>
      <c r="D39" s="995">
        <f>D33+D36</f>
        <v>0</v>
      </c>
      <c r="E39" s="996"/>
      <c r="F39" s="279"/>
    </row>
    <row r="40" spans="1:6" ht="12.75" customHeight="1">
      <c r="A40" s="1011"/>
      <c r="B40" s="1012"/>
      <c r="C40" s="1132"/>
      <c r="D40" s="1038">
        <f>D34+D37</f>
        <v>0</v>
      </c>
      <c r="E40" s="1039"/>
      <c r="F40" s="279"/>
    </row>
    <row r="41" spans="1:6" ht="12.75" customHeight="1">
      <c r="A41" s="1005" t="s">
        <v>1122</v>
      </c>
      <c r="B41" s="1006"/>
      <c r="C41" s="1130" t="s">
        <v>374</v>
      </c>
      <c r="D41" s="1036">
        <f>様式03_事業者の財務状況!D48</f>
        <v>0</v>
      </c>
      <c r="E41" s="1037"/>
      <c r="F41" s="279"/>
    </row>
    <row r="42" spans="1:6" ht="12.75" customHeight="1">
      <c r="A42" s="1008"/>
      <c r="B42" s="1009"/>
      <c r="C42" s="1131"/>
      <c r="D42" s="999">
        <f>様式03_事業者の財務状況!F48</f>
        <v>0</v>
      </c>
      <c r="E42" s="1000"/>
      <c r="F42" s="279"/>
    </row>
    <row r="43" spans="1:6" ht="12.75" customHeight="1">
      <c r="A43" s="1011"/>
      <c r="B43" s="1012"/>
      <c r="C43" s="1132"/>
      <c r="D43" s="1028">
        <f>様式03_事業者の財務状況!H48</f>
        <v>0</v>
      </c>
      <c r="E43" s="1029"/>
      <c r="F43" s="279"/>
    </row>
    <row r="44" spans="1:6" s="367" customFormat="1" ht="12.75" customHeight="1">
      <c r="A44" s="1030" t="s">
        <v>1123</v>
      </c>
      <c r="B44" s="1031"/>
      <c r="C44" s="1127" t="s">
        <v>375</v>
      </c>
      <c r="D44" s="1036">
        <f>様式03_事業者の財務状況!D49</f>
        <v>0</v>
      </c>
      <c r="E44" s="1037"/>
      <c r="F44" s="279"/>
    </row>
    <row r="45" spans="1:6" s="367" customFormat="1" ht="12.75" customHeight="1">
      <c r="A45" s="1033"/>
      <c r="B45" s="1034"/>
      <c r="C45" s="1128"/>
      <c r="D45" s="999">
        <f>様式03_事業者の財務状況!F49</f>
        <v>0</v>
      </c>
      <c r="E45" s="1000"/>
      <c r="F45" s="279"/>
    </row>
    <row r="46" spans="1:6" s="367" customFormat="1" ht="12.75" customHeight="1">
      <c r="A46" s="1114"/>
      <c r="B46" s="1115"/>
      <c r="C46" s="1129"/>
      <c r="D46" s="1028">
        <f>様式03_事業者の財務状況!H49</f>
        <v>0</v>
      </c>
      <c r="E46" s="1029"/>
      <c r="F46" s="279"/>
    </row>
    <row r="47" spans="1:6" ht="12.75" customHeight="1">
      <c r="A47" s="1121" t="s">
        <v>309</v>
      </c>
      <c r="B47" s="1122"/>
      <c r="C47" s="1127" t="s">
        <v>376</v>
      </c>
      <c r="D47" s="1036">
        <f>様式03_事業者の財務状況!D53</f>
        <v>0</v>
      </c>
      <c r="E47" s="1037"/>
      <c r="F47" s="279"/>
    </row>
    <row r="48" spans="1:6" ht="12.75" customHeight="1">
      <c r="A48" s="1123"/>
      <c r="B48" s="1124"/>
      <c r="C48" s="1128"/>
      <c r="D48" s="999">
        <f>様式03_事業者の財務状況!F53</f>
        <v>0</v>
      </c>
      <c r="E48" s="1000"/>
      <c r="F48" s="279"/>
    </row>
    <row r="49" spans="1:6" ht="12.75" customHeight="1">
      <c r="A49" s="1125"/>
      <c r="B49" s="1126"/>
      <c r="C49" s="1129"/>
      <c r="D49" s="1028">
        <f>様式03_事業者の財務状況!H53</f>
        <v>0</v>
      </c>
      <c r="E49" s="1029"/>
      <c r="F49" s="279"/>
    </row>
    <row r="50" spans="1:6" s="367" customFormat="1" ht="12.75" customHeight="1">
      <c r="A50" s="1030" t="s">
        <v>395</v>
      </c>
      <c r="B50" s="1031"/>
      <c r="C50" s="1032"/>
      <c r="D50" s="1117" t="e">
        <f>D47/D32</f>
        <v>#DIV/0!</v>
      </c>
      <c r="E50" s="1118"/>
      <c r="F50" s="388"/>
    </row>
    <row r="51" spans="1:6" s="367" customFormat="1" ht="12.75" customHeight="1">
      <c r="A51" s="1033"/>
      <c r="B51" s="1034"/>
      <c r="C51" s="1035"/>
      <c r="D51" s="1119" t="e">
        <f>D48/D33</f>
        <v>#DIV/0!</v>
      </c>
      <c r="E51" s="1120"/>
      <c r="F51" s="388"/>
    </row>
    <row r="52" spans="1:6" s="367" customFormat="1" ht="12.75" customHeight="1">
      <c r="A52" s="1114"/>
      <c r="B52" s="1115"/>
      <c r="C52" s="1116"/>
      <c r="D52" s="1112" t="e">
        <f>D49/D34</f>
        <v>#DIV/0!</v>
      </c>
      <c r="E52" s="1113"/>
      <c r="F52" s="388"/>
    </row>
    <row r="53" spans="1:6" s="367" customFormat="1" ht="12.75" customHeight="1">
      <c r="A53" s="1030" t="s">
        <v>377</v>
      </c>
      <c r="B53" s="1031"/>
      <c r="C53" s="1032"/>
      <c r="D53" s="1108" t="e">
        <f>D41/D38</f>
        <v>#DIV/0!</v>
      </c>
      <c r="E53" s="1109"/>
      <c r="F53" s="388"/>
    </row>
    <row r="54" spans="1:6" s="367" customFormat="1" ht="12.75" customHeight="1">
      <c r="A54" s="1033"/>
      <c r="B54" s="1034"/>
      <c r="C54" s="1035"/>
      <c r="D54" s="1110" t="e">
        <f>D42/D39</f>
        <v>#DIV/0!</v>
      </c>
      <c r="E54" s="1111"/>
      <c r="F54" s="388"/>
    </row>
    <row r="55" spans="1:6" s="367" customFormat="1" ht="12.75" customHeight="1" thickBot="1">
      <c r="A55" s="1105"/>
      <c r="B55" s="1106"/>
      <c r="C55" s="1107"/>
      <c r="D55" s="1103" t="e">
        <f>D43/D40</f>
        <v>#DIV/0!</v>
      </c>
      <c r="E55" s="1104"/>
      <c r="F55" s="388"/>
    </row>
    <row r="56" spans="1:6" s="367" customFormat="1" ht="12.75" customHeight="1">
      <c r="A56" s="379"/>
      <c r="B56" s="379"/>
      <c r="C56" s="379"/>
      <c r="D56" s="380"/>
      <c r="E56" s="380"/>
      <c r="F56" s="388"/>
    </row>
    <row r="57" spans="1:6" ht="30" customHeight="1" thickBot="1">
      <c r="A57" s="1100" t="s">
        <v>378</v>
      </c>
      <c r="B57" s="1100"/>
      <c r="C57" s="1100"/>
    </row>
    <row r="58" spans="1:6" ht="12.75" customHeight="1">
      <c r="A58" s="1018" t="s">
        <v>364</v>
      </c>
      <c r="B58" s="1019"/>
      <c r="C58" s="1020"/>
      <c r="D58" s="1024" t="s">
        <v>365</v>
      </c>
      <c r="E58" s="1025"/>
    </row>
    <row r="59" spans="1:6" ht="12.75" customHeight="1" thickBot="1">
      <c r="A59" s="1021"/>
      <c r="B59" s="1022"/>
      <c r="C59" s="1023"/>
      <c r="D59" s="1101">
        <f>D$4</f>
        <v>0</v>
      </c>
      <c r="E59" s="1102"/>
      <c r="F59" s="279"/>
    </row>
    <row r="60" spans="1:6" ht="20.100000000000001" customHeight="1">
      <c r="A60" s="1074" t="s">
        <v>871</v>
      </c>
      <c r="B60" s="1075"/>
      <c r="C60" s="1076"/>
      <c r="D60" s="381"/>
      <c r="E60" s="382"/>
    </row>
    <row r="61" spans="1:6" ht="15" customHeight="1">
      <c r="A61" s="1085" t="s">
        <v>208</v>
      </c>
      <c r="B61" s="1087" t="s">
        <v>207</v>
      </c>
      <c r="C61" s="1088"/>
      <c r="D61" s="1036">
        <f>様式05‐1_収支予算計画書!F10</f>
        <v>0</v>
      </c>
      <c r="E61" s="1037"/>
      <c r="F61" s="279"/>
    </row>
    <row r="62" spans="1:6" ht="15" customHeight="1">
      <c r="A62" s="1086"/>
      <c r="B62" s="1083" t="s">
        <v>206</v>
      </c>
      <c r="C62" s="1084"/>
      <c r="D62" s="999">
        <f>様式05‐1_収支予算計画書!F11</f>
        <v>0</v>
      </c>
      <c r="E62" s="1000"/>
      <c r="F62" s="279"/>
    </row>
    <row r="63" spans="1:6" ht="15" customHeight="1" thickBot="1">
      <c r="A63" s="1086"/>
      <c r="B63" s="1094" t="s">
        <v>205</v>
      </c>
      <c r="C63" s="1095"/>
      <c r="D63" s="1028">
        <f>様式05‐1_収支予算計画書!F12</f>
        <v>0</v>
      </c>
      <c r="E63" s="1029"/>
      <c r="F63" s="279"/>
    </row>
    <row r="64" spans="1:6" ht="20.100000000000001" customHeight="1" thickTop="1">
      <c r="A64" s="1086"/>
      <c r="B64" s="1090" t="s">
        <v>379</v>
      </c>
      <c r="C64" s="1091"/>
      <c r="D64" s="1092">
        <f>SUM(D61:E63)</f>
        <v>0</v>
      </c>
      <c r="E64" s="1093"/>
    </row>
    <row r="65" spans="1:6" ht="15" customHeight="1">
      <c r="A65" s="1085" t="s">
        <v>202</v>
      </c>
      <c r="B65" s="1087" t="s">
        <v>380</v>
      </c>
      <c r="C65" s="1088"/>
      <c r="D65" s="1036">
        <f>様式05‐1_収支予算計画書!F14</f>
        <v>0</v>
      </c>
      <c r="E65" s="1037"/>
      <c r="F65" s="279"/>
    </row>
    <row r="66" spans="1:6" ht="15" customHeight="1">
      <c r="A66" s="1086"/>
      <c r="B66" s="1083" t="s">
        <v>200</v>
      </c>
      <c r="C66" s="1084"/>
      <c r="D66" s="999">
        <f>様式05‐1_収支予算計画書!F15</f>
        <v>0</v>
      </c>
      <c r="E66" s="1000"/>
      <c r="F66" s="279"/>
    </row>
    <row r="67" spans="1:6" ht="30" customHeight="1">
      <c r="A67" s="1086"/>
      <c r="B67" s="1094" t="s">
        <v>456</v>
      </c>
      <c r="C67" s="1095"/>
      <c r="D67" s="1028">
        <f>様式05‐1_収支予算計画書!F16</f>
        <v>0</v>
      </c>
      <c r="E67" s="1029"/>
      <c r="F67" s="279"/>
    </row>
    <row r="68" spans="1:6" ht="15" customHeight="1" thickBot="1">
      <c r="A68" s="1086"/>
      <c r="B68" s="1083" t="s">
        <v>381</v>
      </c>
      <c r="C68" s="1084"/>
      <c r="D68" s="1016">
        <f>様式05‐1_収支予算計画書!F17</f>
        <v>0</v>
      </c>
      <c r="E68" s="1017"/>
      <c r="F68" s="279"/>
    </row>
    <row r="69" spans="1:6" ht="20.100000000000001" customHeight="1" thickTop="1" thickBot="1">
      <c r="A69" s="1089"/>
      <c r="B69" s="1096" t="s">
        <v>382</v>
      </c>
      <c r="C69" s="1097"/>
      <c r="D69" s="1098">
        <f>SUM(D65:E68)</f>
        <v>0</v>
      </c>
      <c r="E69" s="1099"/>
    </row>
    <row r="70" spans="1:6" s="367" customFormat="1" ht="12.75" customHeight="1" thickBot="1">
      <c r="A70" s="379"/>
      <c r="B70" s="379"/>
      <c r="C70" s="379"/>
      <c r="D70" s="380"/>
      <c r="E70" s="380"/>
      <c r="F70" s="388"/>
    </row>
    <row r="71" spans="1:6" ht="12.75" customHeight="1">
      <c r="A71" s="1018" t="s">
        <v>364</v>
      </c>
      <c r="B71" s="1019"/>
      <c r="C71" s="1020"/>
      <c r="D71" s="1024" t="s">
        <v>365</v>
      </c>
      <c r="E71" s="1025"/>
    </row>
    <row r="72" spans="1:6" ht="12.75" customHeight="1" thickBot="1">
      <c r="A72" s="1021"/>
      <c r="B72" s="1022"/>
      <c r="C72" s="1023"/>
      <c r="D72" s="1026">
        <f>D$4</f>
        <v>0</v>
      </c>
      <c r="E72" s="1027"/>
      <c r="F72" s="279"/>
    </row>
    <row r="73" spans="1:6" ht="20.100000000000001" customHeight="1">
      <c r="A73" s="1074" t="s">
        <v>872</v>
      </c>
      <c r="B73" s="1075"/>
      <c r="C73" s="1076"/>
      <c r="D73" s="381"/>
      <c r="E73" s="382"/>
    </row>
    <row r="74" spans="1:6" ht="15" customHeight="1">
      <c r="A74" s="1077" t="s">
        <v>383</v>
      </c>
      <c r="B74" s="1078"/>
      <c r="C74" s="1079"/>
      <c r="D74" s="375"/>
      <c r="E74" s="376"/>
    </row>
    <row r="75" spans="1:6" ht="12.75" customHeight="1">
      <c r="A75" s="1001" t="s">
        <v>384</v>
      </c>
      <c r="B75" s="1002"/>
      <c r="C75" s="1064"/>
      <c r="D75" s="1081" t="s">
        <v>1016</v>
      </c>
      <c r="E75" s="1082"/>
    </row>
    <row r="76" spans="1:6" ht="12.75" customHeight="1">
      <c r="A76" s="989"/>
      <c r="B76" s="990"/>
      <c r="C76" s="1065"/>
      <c r="D76" s="1072" t="s">
        <v>1017</v>
      </c>
      <c r="E76" s="1073"/>
    </row>
    <row r="77" spans="1:6" ht="12.75" customHeight="1">
      <c r="A77" s="1080"/>
      <c r="B77" s="1066"/>
      <c r="C77" s="1067"/>
      <c r="D77" s="1070" t="s">
        <v>1018</v>
      </c>
      <c r="E77" s="1071"/>
    </row>
    <row r="78" spans="1:6" ht="12.75" customHeight="1">
      <c r="A78" s="1005" t="s">
        <v>217</v>
      </c>
      <c r="B78" s="1006"/>
      <c r="C78" s="1007"/>
      <c r="D78" s="1014">
        <f>様式05‐1_収支予算計画書!F33</f>
        <v>0</v>
      </c>
      <c r="E78" s="1015"/>
      <c r="F78" s="279"/>
    </row>
    <row r="79" spans="1:6" ht="12.75" customHeight="1">
      <c r="A79" s="1008"/>
      <c r="B79" s="1009"/>
      <c r="C79" s="1010"/>
      <c r="D79" s="995">
        <f>様式05‐1_収支予算計画書!J33</f>
        <v>0</v>
      </c>
      <c r="E79" s="996"/>
      <c r="F79" s="279"/>
    </row>
    <row r="80" spans="1:6" ht="12.75" customHeight="1">
      <c r="A80" s="1008"/>
      <c r="B80" s="1009"/>
      <c r="C80" s="1010"/>
      <c r="D80" s="1038">
        <f>様式05‐1_収支予算計画書!N33</f>
        <v>0</v>
      </c>
      <c r="E80" s="1039"/>
      <c r="F80" s="279"/>
    </row>
    <row r="81" spans="1:6" ht="12.75" customHeight="1">
      <c r="A81" s="1068"/>
      <c r="B81" s="1052" t="s">
        <v>227</v>
      </c>
      <c r="C81" s="1007"/>
      <c r="D81" s="1014">
        <f>様式05‐1_収支予算計画書!F34</f>
        <v>0</v>
      </c>
      <c r="E81" s="1015"/>
      <c r="F81" s="279"/>
    </row>
    <row r="82" spans="1:6" ht="12.75" customHeight="1">
      <c r="A82" s="1068"/>
      <c r="B82" s="1053"/>
      <c r="C82" s="1010"/>
      <c r="D82" s="995">
        <f>様式05‐1_収支予算計画書!J34</f>
        <v>0</v>
      </c>
      <c r="E82" s="996"/>
      <c r="F82" s="279"/>
    </row>
    <row r="83" spans="1:6" ht="12.75" customHeight="1">
      <c r="A83" s="1068"/>
      <c r="B83" s="1053"/>
      <c r="C83" s="1010"/>
      <c r="D83" s="1038">
        <f>様式05‐1_収支予算計画書!N34</f>
        <v>0</v>
      </c>
      <c r="E83" s="1039"/>
      <c r="F83" s="279"/>
    </row>
    <row r="84" spans="1:6" ht="12.75" customHeight="1">
      <c r="A84" s="1068"/>
      <c r="B84" s="1048" t="s">
        <v>828</v>
      </c>
      <c r="C84" s="1043"/>
      <c r="D84" s="1036">
        <f>様式05‐1_収支予算計画書!F35</f>
        <v>0</v>
      </c>
      <c r="E84" s="1037"/>
      <c r="F84" s="279"/>
    </row>
    <row r="85" spans="1:6" ht="12.75" customHeight="1">
      <c r="A85" s="1068"/>
      <c r="B85" s="1049"/>
      <c r="C85" s="1045"/>
      <c r="D85" s="999">
        <f>様式05‐1_収支予算計画書!J35</f>
        <v>0</v>
      </c>
      <c r="E85" s="1000"/>
      <c r="F85" s="279"/>
    </row>
    <row r="86" spans="1:6" ht="12.75" customHeight="1">
      <c r="A86" s="1068"/>
      <c r="B86" s="1049"/>
      <c r="C86" s="1045"/>
      <c r="D86" s="1040">
        <f>様式05‐1_収支予算計画書!N35</f>
        <v>0</v>
      </c>
      <c r="E86" s="1041"/>
      <c r="F86" s="279"/>
    </row>
    <row r="87" spans="1:6" ht="12.75" customHeight="1">
      <c r="A87" s="1068"/>
      <c r="B87" s="1048" t="s">
        <v>619</v>
      </c>
      <c r="C87" s="1043"/>
      <c r="D87" s="1014">
        <f>様式05‐1_収支予算計画書!F36</f>
        <v>0</v>
      </c>
      <c r="E87" s="1015"/>
      <c r="F87" s="279"/>
    </row>
    <row r="88" spans="1:6" ht="12.75" customHeight="1">
      <c r="A88" s="1068"/>
      <c r="B88" s="1049"/>
      <c r="C88" s="1045"/>
      <c r="D88" s="995">
        <f>様式05‐1_収支予算計画書!J36</f>
        <v>0</v>
      </c>
      <c r="E88" s="996"/>
      <c r="F88" s="279"/>
    </row>
    <row r="89" spans="1:6" ht="12.75" customHeight="1">
      <c r="A89" s="1068"/>
      <c r="B89" s="1049"/>
      <c r="C89" s="1045"/>
      <c r="D89" s="1038">
        <f>様式05‐1_収支予算計画書!N36</f>
        <v>0</v>
      </c>
      <c r="E89" s="1039"/>
      <c r="F89" s="279"/>
    </row>
    <row r="90" spans="1:6" ht="12.75" customHeight="1">
      <c r="A90" s="1068"/>
      <c r="B90" s="1048" t="s">
        <v>385</v>
      </c>
      <c r="C90" s="1043"/>
      <c r="D90" s="1036">
        <f>様式05‐1_収支予算計画書!F37</f>
        <v>0</v>
      </c>
      <c r="E90" s="1037"/>
      <c r="F90" s="279"/>
    </row>
    <row r="91" spans="1:6" ht="12.75" customHeight="1">
      <c r="A91" s="1068"/>
      <c r="B91" s="1049"/>
      <c r="C91" s="1045"/>
      <c r="D91" s="999">
        <f>様式05‐1_収支予算計画書!J37</f>
        <v>0</v>
      </c>
      <c r="E91" s="1000"/>
      <c r="F91" s="279"/>
    </row>
    <row r="92" spans="1:6" ht="12.75" customHeight="1">
      <c r="A92" s="1068"/>
      <c r="B92" s="1049"/>
      <c r="C92" s="1045"/>
      <c r="D92" s="1040">
        <f>様式05‐1_収支予算計画書!N37</f>
        <v>0</v>
      </c>
      <c r="E92" s="1041"/>
      <c r="F92" s="279"/>
    </row>
    <row r="93" spans="1:6" ht="12.75" customHeight="1">
      <c r="A93" s="1068"/>
      <c r="B93" s="1048" t="s">
        <v>386</v>
      </c>
      <c r="C93" s="1043"/>
      <c r="D93" s="1014">
        <f>様式05‐1_収支予算計画書!F38</f>
        <v>0</v>
      </c>
      <c r="E93" s="1015"/>
      <c r="F93" s="279"/>
    </row>
    <row r="94" spans="1:6" ht="12.75" customHeight="1">
      <c r="A94" s="1068"/>
      <c r="B94" s="1049"/>
      <c r="C94" s="1045"/>
      <c r="D94" s="995">
        <f>様式05‐1_収支予算計画書!J38</f>
        <v>0</v>
      </c>
      <c r="E94" s="996"/>
      <c r="F94" s="279"/>
    </row>
    <row r="95" spans="1:6" ht="12.75" customHeight="1">
      <c r="A95" s="1068"/>
      <c r="B95" s="1049"/>
      <c r="C95" s="1045"/>
      <c r="D95" s="1038">
        <f>様式05‐1_収支予算計画書!N38</f>
        <v>0</v>
      </c>
      <c r="E95" s="1039"/>
      <c r="F95" s="279"/>
    </row>
    <row r="96" spans="1:6" ht="12.75" customHeight="1">
      <c r="A96" s="1068"/>
      <c r="B96" s="1048" t="s">
        <v>226</v>
      </c>
      <c r="C96" s="1043"/>
      <c r="D96" s="1036">
        <f>様式05‐1_収支予算計画書!F39</f>
        <v>0</v>
      </c>
      <c r="E96" s="1037"/>
      <c r="F96" s="279"/>
    </row>
    <row r="97" spans="1:6" ht="12.75" customHeight="1">
      <c r="A97" s="1068"/>
      <c r="B97" s="1049"/>
      <c r="C97" s="1045"/>
      <c r="D97" s="999">
        <f>様式05‐1_収支予算計画書!J39</f>
        <v>0</v>
      </c>
      <c r="E97" s="1000"/>
      <c r="F97" s="279"/>
    </row>
    <row r="98" spans="1:6" ht="12.75" customHeight="1">
      <c r="A98" s="1068"/>
      <c r="B98" s="1049"/>
      <c r="C98" s="1045"/>
      <c r="D98" s="1040">
        <f>様式05‐1_収支予算計画書!N39</f>
        <v>0</v>
      </c>
      <c r="E98" s="1041"/>
      <c r="F98" s="279"/>
    </row>
    <row r="99" spans="1:6" ht="12.75" customHeight="1">
      <c r="A99" s="1068"/>
      <c r="B99" s="1052" t="s">
        <v>230</v>
      </c>
      <c r="C99" s="1007"/>
      <c r="D99" s="1014">
        <f>様式05‐1_収支予算計画書!F40</f>
        <v>0</v>
      </c>
      <c r="E99" s="1015"/>
      <c r="F99" s="279"/>
    </row>
    <row r="100" spans="1:6" ht="12.75" customHeight="1">
      <c r="A100" s="1068"/>
      <c r="B100" s="1053"/>
      <c r="C100" s="1010"/>
      <c r="D100" s="995">
        <f>様式05‐1_収支予算計画書!J40</f>
        <v>0</v>
      </c>
      <c r="E100" s="996"/>
      <c r="F100" s="279"/>
    </row>
    <row r="101" spans="1:6" ht="12.75" customHeight="1">
      <c r="A101" s="1068"/>
      <c r="B101" s="1053"/>
      <c r="C101" s="1010"/>
      <c r="D101" s="1050">
        <f>様式05‐1_収支予算計画書!N40</f>
        <v>0</v>
      </c>
      <c r="E101" s="1051"/>
      <c r="F101" s="279"/>
    </row>
    <row r="102" spans="1:6" ht="12.75" customHeight="1">
      <c r="A102" s="1068"/>
      <c r="B102" s="1052" t="s">
        <v>231</v>
      </c>
      <c r="C102" s="1007"/>
      <c r="D102" s="1060">
        <f>様式05‐1_収支予算計画書!F41</f>
        <v>0</v>
      </c>
      <c r="E102" s="1061"/>
      <c r="F102" s="279"/>
    </row>
    <row r="103" spans="1:6" ht="12.75" customHeight="1">
      <c r="A103" s="1068"/>
      <c r="B103" s="1053"/>
      <c r="C103" s="1010"/>
      <c r="D103" s="1062">
        <f>様式05‐1_収支予算計画書!J41</f>
        <v>0</v>
      </c>
      <c r="E103" s="1063"/>
      <c r="F103" s="279"/>
    </row>
    <row r="104" spans="1:6" ht="12.75" customHeight="1">
      <c r="A104" s="1068"/>
      <c r="B104" s="1053"/>
      <c r="C104" s="1010"/>
      <c r="D104" s="1058">
        <f>様式05‐1_収支予算計画書!N41</f>
        <v>0</v>
      </c>
      <c r="E104" s="1059"/>
      <c r="F104" s="279"/>
    </row>
    <row r="105" spans="1:6" ht="12.75" customHeight="1">
      <c r="A105" s="1068"/>
      <c r="B105" s="1052" t="s">
        <v>232</v>
      </c>
      <c r="C105" s="1007"/>
      <c r="D105" s="1054">
        <f>様式05‐1_収支予算計画書!F42</f>
        <v>0</v>
      </c>
      <c r="E105" s="1055"/>
      <c r="F105" s="279"/>
    </row>
    <row r="106" spans="1:6" ht="12.75" customHeight="1">
      <c r="A106" s="1068"/>
      <c r="B106" s="1053"/>
      <c r="C106" s="1010"/>
      <c r="D106" s="1056">
        <f>様式05‐1_収支予算計画書!J42</f>
        <v>0</v>
      </c>
      <c r="E106" s="1057"/>
      <c r="F106" s="279"/>
    </row>
    <row r="107" spans="1:6" ht="12.75" customHeight="1">
      <c r="A107" s="1068"/>
      <c r="B107" s="1053"/>
      <c r="C107" s="1010"/>
      <c r="D107" s="1050">
        <f>様式05‐1_収支予算計画書!N42</f>
        <v>0</v>
      </c>
      <c r="E107" s="1051"/>
      <c r="F107" s="279"/>
    </row>
    <row r="108" spans="1:6" ht="12.75" customHeight="1">
      <c r="A108" s="1068"/>
      <c r="B108" s="1052" t="s">
        <v>220</v>
      </c>
      <c r="C108" s="1007"/>
      <c r="D108" s="1060">
        <f>様式05‐1_収支予算計画書!F43</f>
        <v>0</v>
      </c>
      <c r="E108" s="1061"/>
      <c r="F108" s="279"/>
    </row>
    <row r="109" spans="1:6" ht="12.75" customHeight="1">
      <c r="A109" s="1068"/>
      <c r="B109" s="1053"/>
      <c r="C109" s="1010"/>
      <c r="D109" s="1062">
        <f>様式05‐1_収支予算計画書!J43</f>
        <v>0</v>
      </c>
      <c r="E109" s="1063"/>
      <c r="F109" s="279"/>
    </row>
    <row r="110" spans="1:6" ht="12.75" customHeight="1">
      <c r="A110" s="1068"/>
      <c r="B110" s="1053"/>
      <c r="C110" s="1010"/>
      <c r="D110" s="1058">
        <f>様式05‐1_収支予算計画書!N43</f>
        <v>0</v>
      </c>
      <c r="E110" s="1059"/>
      <c r="F110" s="279"/>
    </row>
    <row r="111" spans="1:6" ht="12.75" customHeight="1">
      <c r="A111" s="1068"/>
      <c r="B111" s="1052" t="s">
        <v>387</v>
      </c>
      <c r="C111" s="1007"/>
      <c r="D111" s="1054">
        <f>様式05‐1_収支予算計画書!F44</f>
        <v>0</v>
      </c>
      <c r="E111" s="1055"/>
      <c r="F111" s="279"/>
    </row>
    <row r="112" spans="1:6" ht="12.75" customHeight="1">
      <c r="A112" s="1068"/>
      <c r="B112" s="1053"/>
      <c r="C112" s="1010"/>
      <c r="D112" s="1056">
        <f>様式05‐1_収支予算計画書!J44</f>
        <v>0</v>
      </c>
      <c r="E112" s="1057"/>
      <c r="F112" s="279"/>
    </row>
    <row r="113" spans="1:6" ht="12.75" customHeight="1">
      <c r="A113" s="1069"/>
      <c r="B113" s="1053"/>
      <c r="C113" s="1010"/>
      <c r="D113" s="1050">
        <f>様式05‐1_収支予算計画書!N44</f>
        <v>0</v>
      </c>
      <c r="E113" s="1051"/>
      <c r="F113" s="279"/>
    </row>
    <row r="114" spans="1:6" ht="12.75" customHeight="1">
      <c r="A114" s="1153" t="s">
        <v>885</v>
      </c>
      <c r="B114" s="1154"/>
      <c r="C114" s="1155"/>
      <c r="D114" s="1060">
        <f>様式05‐1_収支予算計画書!F45</f>
        <v>0</v>
      </c>
      <c r="E114" s="1061"/>
      <c r="F114" s="279"/>
    </row>
    <row r="115" spans="1:6" ht="12.75" customHeight="1">
      <c r="A115" s="1153"/>
      <c r="B115" s="1154"/>
      <c r="C115" s="1155"/>
      <c r="D115" s="1062">
        <f>様式05‐1_収支予算計画書!J45</f>
        <v>0</v>
      </c>
      <c r="E115" s="1063"/>
      <c r="F115" s="279"/>
    </row>
    <row r="116" spans="1:6" ht="12.75" customHeight="1">
      <c r="A116" s="1005"/>
      <c r="B116" s="1006"/>
      <c r="C116" s="1007"/>
      <c r="D116" s="1058">
        <f>様式05‐1_収支予算計画書!N45</f>
        <v>0</v>
      </c>
      <c r="E116" s="1059"/>
      <c r="F116" s="279"/>
    </row>
    <row r="117" spans="1:6" ht="12.75" customHeight="1">
      <c r="A117" s="1153" t="s">
        <v>218</v>
      </c>
      <c r="B117" s="1154"/>
      <c r="C117" s="1155"/>
      <c r="D117" s="1054">
        <f>様式05‐1_収支予算計画書!F46</f>
        <v>0</v>
      </c>
      <c r="E117" s="1055"/>
      <c r="F117" s="279"/>
    </row>
    <row r="118" spans="1:6" ht="12.75" customHeight="1">
      <c r="A118" s="1153"/>
      <c r="B118" s="1154"/>
      <c r="C118" s="1155"/>
      <c r="D118" s="1056">
        <f>様式05‐1_収支予算計画書!J46</f>
        <v>0</v>
      </c>
      <c r="E118" s="1057"/>
      <c r="F118" s="279"/>
    </row>
    <row r="119" spans="1:6" ht="12.75" customHeight="1" thickBot="1">
      <c r="A119" s="1005"/>
      <c r="B119" s="1006"/>
      <c r="C119" s="1007"/>
      <c r="D119" s="1151">
        <f>様式05‐1_収支予算計画書!N46</f>
        <v>0</v>
      </c>
      <c r="E119" s="1152"/>
      <c r="F119" s="279"/>
    </row>
    <row r="120" spans="1:6" ht="12.75" customHeight="1" thickTop="1">
      <c r="A120" s="1001" t="s">
        <v>110</v>
      </c>
      <c r="B120" s="1002"/>
      <c r="C120" s="1064"/>
      <c r="D120" s="1170">
        <f>SUM(D78,D114,D117)</f>
        <v>0</v>
      </c>
      <c r="E120" s="1171"/>
    </row>
    <row r="121" spans="1:6" ht="12.75" customHeight="1">
      <c r="A121" s="989"/>
      <c r="B121" s="990"/>
      <c r="C121" s="1065"/>
      <c r="D121" s="999">
        <f>SUM(D79,D115,D118)</f>
        <v>0</v>
      </c>
      <c r="E121" s="1000"/>
    </row>
    <row r="122" spans="1:6" ht="12.75" customHeight="1" thickBot="1">
      <c r="A122" s="991"/>
      <c r="B122" s="992"/>
      <c r="C122" s="1169"/>
      <c r="D122" s="1167">
        <f>SUM(D80,D116,D119)</f>
        <v>0</v>
      </c>
      <c r="E122" s="1168"/>
    </row>
    <row r="123" spans="1:6" s="367" customFormat="1" ht="12.75" customHeight="1" thickBot="1">
      <c r="A123" s="379"/>
      <c r="B123" s="379"/>
      <c r="C123" s="379"/>
      <c r="D123" s="380"/>
      <c r="E123" s="380"/>
      <c r="F123" s="388"/>
    </row>
    <row r="124" spans="1:6" ht="12.75" customHeight="1">
      <c r="A124" s="1018" t="s">
        <v>364</v>
      </c>
      <c r="B124" s="1019"/>
      <c r="C124" s="1020"/>
      <c r="D124" s="1159" t="s">
        <v>365</v>
      </c>
      <c r="E124" s="1160"/>
    </row>
    <row r="125" spans="1:6" ht="12.75" customHeight="1" thickBot="1">
      <c r="A125" s="1021"/>
      <c r="B125" s="1022"/>
      <c r="C125" s="1023"/>
      <c r="D125" s="1026">
        <f>D$4</f>
        <v>0</v>
      </c>
      <c r="E125" s="1027"/>
      <c r="F125" s="279"/>
    </row>
    <row r="126" spans="1:6" ht="20.100000000000001" customHeight="1">
      <c r="A126" s="1074" t="s">
        <v>1124</v>
      </c>
      <c r="B126" s="1075"/>
      <c r="C126" s="1076"/>
      <c r="D126" s="383"/>
      <c r="E126" s="384"/>
    </row>
    <row r="127" spans="1:6" ht="15" customHeight="1">
      <c r="A127" s="1156" t="s">
        <v>202</v>
      </c>
      <c r="B127" s="1157"/>
      <c r="C127" s="1158"/>
      <c r="D127" s="385"/>
      <c r="E127" s="386"/>
    </row>
    <row r="128" spans="1:6" ht="12.75" customHeight="1">
      <c r="A128" s="1001" t="s">
        <v>384</v>
      </c>
      <c r="B128" s="1002"/>
      <c r="C128" s="1064"/>
      <c r="D128" s="1081" t="str">
        <f>D75</f>
        <v>令和4年度</v>
      </c>
      <c r="E128" s="1082"/>
    </row>
    <row r="129" spans="1:6" ht="12.75" customHeight="1">
      <c r="A129" s="989"/>
      <c r="B129" s="990"/>
      <c r="C129" s="1065"/>
      <c r="D129" s="1072" t="str">
        <f>D76</f>
        <v>令和5年度</v>
      </c>
      <c r="E129" s="1073"/>
    </row>
    <row r="130" spans="1:6" ht="12.75" customHeight="1">
      <c r="A130" s="1080"/>
      <c r="B130" s="1066"/>
      <c r="C130" s="1067"/>
      <c r="D130" s="1070" t="str">
        <f>D77</f>
        <v>令和6年度</v>
      </c>
      <c r="E130" s="1071"/>
    </row>
    <row r="131" spans="1:6" ht="12.75" customHeight="1">
      <c r="A131" s="1005" t="s">
        <v>248</v>
      </c>
      <c r="B131" s="1006"/>
      <c r="C131" s="1007"/>
      <c r="D131" s="1014">
        <f>様式05‐1_収支予算計画書!F48</f>
        <v>0</v>
      </c>
      <c r="E131" s="1015"/>
      <c r="F131" s="279"/>
    </row>
    <row r="132" spans="1:6" ht="12.75" customHeight="1">
      <c r="A132" s="1008"/>
      <c r="B132" s="1009"/>
      <c r="C132" s="1010"/>
      <c r="D132" s="1161">
        <f>様式05‐1_収支予算計画書!J48</f>
        <v>0</v>
      </c>
      <c r="E132" s="1162"/>
      <c r="F132" s="279"/>
    </row>
    <row r="133" spans="1:6" ht="12.75" customHeight="1">
      <c r="A133" s="1008"/>
      <c r="B133" s="1009"/>
      <c r="C133" s="1010"/>
      <c r="D133" s="1038">
        <f>様式05‐1_収支予算計画書!N48</f>
        <v>0</v>
      </c>
      <c r="E133" s="1039"/>
      <c r="F133" s="279"/>
    </row>
    <row r="134" spans="1:6" ht="12.75" customHeight="1">
      <c r="A134" s="1164"/>
      <c r="B134" s="1006" t="s">
        <v>241</v>
      </c>
      <c r="C134" s="1007"/>
      <c r="D134" s="1036">
        <f>様式05‐1_収支予算計画書!F49</f>
        <v>0</v>
      </c>
      <c r="E134" s="1037"/>
      <c r="F134" s="279"/>
    </row>
    <row r="135" spans="1:6" ht="12.75" customHeight="1">
      <c r="A135" s="1164"/>
      <c r="B135" s="1009"/>
      <c r="C135" s="1010"/>
      <c r="D135" s="999">
        <f>様式05‐1_収支予算計画書!J49</f>
        <v>0</v>
      </c>
      <c r="E135" s="1000"/>
      <c r="F135" s="279"/>
    </row>
    <row r="136" spans="1:6" ht="12.75" customHeight="1">
      <c r="A136" s="1164"/>
      <c r="B136" s="1012"/>
      <c r="C136" s="1013"/>
      <c r="D136" s="1040">
        <f>様式05‐1_収支予算計画書!N49</f>
        <v>0</v>
      </c>
      <c r="E136" s="1041"/>
      <c r="F136" s="279"/>
    </row>
    <row r="137" spans="1:6" ht="12.75" customHeight="1">
      <c r="A137" s="1164"/>
      <c r="B137" s="1042" t="s">
        <v>244</v>
      </c>
      <c r="C137" s="1043"/>
      <c r="D137" s="1014">
        <f>様式05‐1_収支予算計画書!F50</f>
        <v>0</v>
      </c>
      <c r="E137" s="1015"/>
      <c r="F137" s="279"/>
    </row>
    <row r="138" spans="1:6" ht="12.75" customHeight="1">
      <c r="A138" s="1164"/>
      <c r="B138" s="1044"/>
      <c r="C138" s="1045"/>
      <c r="D138" s="995">
        <f>様式05‐1_収支予算計画書!J50</f>
        <v>0</v>
      </c>
      <c r="E138" s="996"/>
      <c r="F138" s="279"/>
    </row>
    <row r="139" spans="1:6" ht="12.75" customHeight="1">
      <c r="A139" s="1164"/>
      <c r="B139" s="1046"/>
      <c r="C139" s="1047"/>
      <c r="D139" s="1038">
        <f>様式05‐1_収支予算計画書!N50</f>
        <v>0</v>
      </c>
      <c r="E139" s="1039"/>
      <c r="F139" s="279"/>
    </row>
    <row r="140" spans="1:6" ht="12.75" customHeight="1">
      <c r="A140" s="1164"/>
      <c r="B140" s="1042" t="s">
        <v>245</v>
      </c>
      <c r="C140" s="1043"/>
      <c r="D140" s="1036">
        <f>様式05‐1_収支予算計画書!F51</f>
        <v>0</v>
      </c>
      <c r="E140" s="1037"/>
      <c r="F140" s="279"/>
    </row>
    <row r="141" spans="1:6" ht="12.75" customHeight="1">
      <c r="A141" s="1164"/>
      <c r="B141" s="1044"/>
      <c r="C141" s="1045"/>
      <c r="D141" s="999">
        <f>様式05‐1_収支予算計画書!J51</f>
        <v>0</v>
      </c>
      <c r="E141" s="1000"/>
      <c r="F141" s="279"/>
    </row>
    <row r="142" spans="1:6" ht="12.75" customHeight="1">
      <c r="A142" s="1164"/>
      <c r="B142" s="1046"/>
      <c r="C142" s="1047"/>
      <c r="D142" s="1040">
        <f>様式05‐1_収支予算計画書!N51</f>
        <v>0</v>
      </c>
      <c r="E142" s="1041"/>
      <c r="F142" s="279"/>
    </row>
    <row r="143" spans="1:6" ht="12.75" customHeight="1">
      <c r="A143" s="1164"/>
      <c r="B143" s="1042" t="s">
        <v>246</v>
      </c>
      <c r="C143" s="1043"/>
      <c r="D143" s="1014">
        <f>様式05‐1_収支予算計画書!F52</f>
        <v>0</v>
      </c>
      <c r="E143" s="1015"/>
      <c r="F143" s="279"/>
    </row>
    <row r="144" spans="1:6" ht="12.75" customHeight="1">
      <c r="A144" s="1164"/>
      <c r="B144" s="1044"/>
      <c r="C144" s="1045"/>
      <c r="D144" s="995">
        <f>様式05‐1_収支予算計画書!J52</f>
        <v>0</v>
      </c>
      <c r="E144" s="996"/>
      <c r="F144" s="279"/>
    </row>
    <row r="145" spans="1:6" ht="12.75" customHeight="1">
      <c r="A145" s="1164"/>
      <c r="B145" s="1046"/>
      <c r="C145" s="1047"/>
      <c r="D145" s="1038">
        <f>様式05‐1_収支予算計画書!N52</f>
        <v>0</v>
      </c>
      <c r="E145" s="1039"/>
      <c r="F145" s="279"/>
    </row>
    <row r="146" spans="1:6" ht="12.75" customHeight="1">
      <c r="A146" s="1164"/>
      <c r="B146" s="1042" t="s">
        <v>247</v>
      </c>
      <c r="C146" s="1043"/>
      <c r="D146" s="1036">
        <f>様式05‐1_収支予算計画書!F53</f>
        <v>0</v>
      </c>
      <c r="E146" s="1037"/>
      <c r="F146" s="279"/>
    </row>
    <row r="147" spans="1:6" ht="12.75" customHeight="1">
      <c r="A147" s="1164"/>
      <c r="B147" s="1044"/>
      <c r="C147" s="1045"/>
      <c r="D147" s="999">
        <f>様式05‐1_収支予算計画書!J53</f>
        <v>0</v>
      </c>
      <c r="E147" s="1000"/>
      <c r="F147" s="279"/>
    </row>
    <row r="148" spans="1:6" ht="12.75" customHeight="1">
      <c r="A148" s="1164"/>
      <c r="B148" s="1046"/>
      <c r="C148" s="1047"/>
      <c r="D148" s="1040">
        <f>様式05‐1_収支予算計画書!N53</f>
        <v>0</v>
      </c>
      <c r="E148" s="1041"/>
      <c r="F148" s="279"/>
    </row>
    <row r="149" spans="1:6" ht="12.75" customHeight="1">
      <c r="A149" s="1164"/>
      <c r="B149" s="1042" t="s">
        <v>252</v>
      </c>
      <c r="C149" s="1043"/>
      <c r="D149" s="1014">
        <f>様式05‐1_収支予算計画書!F54</f>
        <v>0</v>
      </c>
      <c r="E149" s="1015"/>
      <c r="F149" s="279"/>
    </row>
    <row r="150" spans="1:6" ht="12.75" customHeight="1">
      <c r="A150" s="1164"/>
      <c r="B150" s="1044"/>
      <c r="C150" s="1045"/>
      <c r="D150" s="995">
        <f>様式05‐1_収支予算計画書!J54</f>
        <v>0</v>
      </c>
      <c r="E150" s="996"/>
      <c r="F150" s="279"/>
    </row>
    <row r="151" spans="1:6" ht="12.75" customHeight="1">
      <c r="A151" s="1164"/>
      <c r="B151" s="1046"/>
      <c r="C151" s="1047"/>
      <c r="D151" s="1038">
        <f>様式05‐1_収支予算計画書!N54</f>
        <v>0</v>
      </c>
      <c r="E151" s="1039"/>
      <c r="F151" s="279"/>
    </row>
    <row r="152" spans="1:6" ht="12.75" customHeight="1">
      <c r="A152" s="1164"/>
      <c r="B152" s="1006" t="s">
        <v>242</v>
      </c>
      <c r="C152" s="1007"/>
      <c r="D152" s="1036">
        <f>様式05‐1_収支予算計画書!F55</f>
        <v>0</v>
      </c>
      <c r="E152" s="1037"/>
      <c r="F152" s="279"/>
    </row>
    <row r="153" spans="1:6" ht="12.75" customHeight="1">
      <c r="A153" s="1164"/>
      <c r="B153" s="1009"/>
      <c r="C153" s="1010"/>
      <c r="D153" s="999">
        <f>様式05‐1_収支予算計画書!J55</f>
        <v>0</v>
      </c>
      <c r="E153" s="1000"/>
      <c r="F153" s="279"/>
    </row>
    <row r="154" spans="1:6" ht="12.75" customHeight="1">
      <c r="A154" s="1164"/>
      <c r="B154" s="1012"/>
      <c r="C154" s="1013"/>
      <c r="D154" s="1040">
        <f>様式05‐1_収支予算計画書!N55</f>
        <v>0</v>
      </c>
      <c r="E154" s="1041"/>
      <c r="F154" s="279"/>
    </row>
    <row r="155" spans="1:6" ht="12.75" customHeight="1">
      <c r="A155" s="1164"/>
      <c r="B155" s="1042" t="s">
        <v>249</v>
      </c>
      <c r="C155" s="1043"/>
      <c r="D155" s="1014">
        <f>様式05‐1_収支予算計画書!F56</f>
        <v>0</v>
      </c>
      <c r="E155" s="1015"/>
      <c r="F155" s="279"/>
    </row>
    <row r="156" spans="1:6" ht="12.75" customHeight="1">
      <c r="A156" s="1164"/>
      <c r="B156" s="1044"/>
      <c r="C156" s="1045"/>
      <c r="D156" s="995">
        <f>様式05‐1_収支予算計画書!J56</f>
        <v>0</v>
      </c>
      <c r="E156" s="996"/>
      <c r="F156" s="279"/>
    </row>
    <row r="157" spans="1:6" ht="12.75" customHeight="1">
      <c r="A157" s="1164"/>
      <c r="B157" s="1046"/>
      <c r="C157" s="1047"/>
      <c r="D157" s="1038">
        <f>様式05‐1_収支予算計画書!N56</f>
        <v>0</v>
      </c>
      <c r="E157" s="1039"/>
      <c r="F157" s="279"/>
    </row>
    <row r="158" spans="1:6" ht="12.75" customHeight="1">
      <c r="A158" s="1164"/>
      <c r="B158" s="1042" t="s">
        <v>250</v>
      </c>
      <c r="C158" s="1043"/>
      <c r="D158" s="1036">
        <f>様式05‐1_収支予算計画書!F57</f>
        <v>0</v>
      </c>
      <c r="E158" s="1037"/>
      <c r="F158" s="279"/>
    </row>
    <row r="159" spans="1:6" ht="12.75" customHeight="1">
      <c r="A159" s="1164"/>
      <c r="B159" s="1044"/>
      <c r="C159" s="1045"/>
      <c r="D159" s="999">
        <f>様式05‐1_収支予算計画書!J57</f>
        <v>0</v>
      </c>
      <c r="E159" s="1000"/>
      <c r="F159" s="279"/>
    </row>
    <row r="160" spans="1:6" ht="12.75" customHeight="1">
      <c r="A160" s="1164"/>
      <c r="B160" s="1046"/>
      <c r="C160" s="1047"/>
      <c r="D160" s="1040">
        <f>様式05‐1_収支予算計画書!N57</f>
        <v>0</v>
      </c>
      <c r="E160" s="1041"/>
      <c r="F160" s="279"/>
    </row>
    <row r="161" spans="1:6" ht="12.75" customHeight="1">
      <c r="A161" s="1164"/>
      <c r="B161" s="1042" t="s">
        <v>251</v>
      </c>
      <c r="C161" s="1043"/>
      <c r="D161" s="1014">
        <f>様式05‐1_収支予算計画書!F63</f>
        <v>0</v>
      </c>
      <c r="E161" s="1015"/>
      <c r="F161" s="279"/>
    </row>
    <row r="162" spans="1:6" ht="12.75" customHeight="1">
      <c r="A162" s="1164"/>
      <c r="B162" s="1044"/>
      <c r="C162" s="1045"/>
      <c r="D162" s="995">
        <f>様式05‐1_収支予算計画書!J63</f>
        <v>0</v>
      </c>
      <c r="E162" s="996"/>
      <c r="F162" s="279"/>
    </row>
    <row r="163" spans="1:6" ht="12.75" customHeight="1">
      <c r="A163" s="1164"/>
      <c r="B163" s="1046"/>
      <c r="C163" s="1047"/>
      <c r="D163" s="1038">
        <f>様式05‐1_収支予算計画書!N63</f>
        <v>0</v>
      </c>
      <c r="E163" s="1039"/>
      <c r="F163" s="279"/>
    </row>
    <row r="164" spans="1:6" ht="12.75" customHeight="1">
      <c r="A164" s="1164"/>
      <c r="B164" s="1042" t="s">
        <v>252</v>
      </c>
      <c r="C164" s="1043"/>
      <c r="D164" s="1036">
        <f>様式05‐1_収支予算計画書!F64</f>
        <v>0</v>
      </c>
      <c r="E164" s="1037"/>
      <c r="F164" s="279"/>
    </row>
    <row r="165" spans="1:6" ht="12.75" customHeight="1">
      <c r="A165" s="1164"/>
      <c r="B165" s="1044"/>
      <c r="C165" s="1045"/>
      <c r="D165" s="999">
        <f>様式05‐1_収支予算計画書!J64</f>
        <v>0</v>
      </c>
      <c r="E165" s="1000"/>
      <c r="F165" s="279"/>
    </row>
    <row r="166" spans="1:6" ht="12.75" customHeight="1">
      <c r="A166" s="1164"/>
      <c r="B166" s="1046"/>
      <c r="C166" s="1047"/>
      <c r="D166" s="1040">
        <f>様式05‐1_収支予算計画書!N64</f>
        <v>0</v>
      </c>
      <c r="E166" s="1041"/>
      <c r="F166" s="279"/>
    </row>
    <row r="167" spans="1:6" ht="12.75" customHeight="1">
      <c r="A167" s="1164"/>
      <c r="B167" s="1006" t="s">
        <v>243</v>
      </c>
      <c r="C167" s="1007"/>
      <c r="D167" s="1014">
        <f>様式05‐1_収支予算計画書!F65</f>
        <v>0</v>
      </c>
      <c r="E167" s="1015"/>
      <c r="F167" s="279"/>
    </row>
    <row r="168" spans="1:6" ht="12.75" customHeight="1">
      <c r="A168" s="1164"/>
      <c r="B168" s="1009"/>
      <c r="C168" s="1010"/>
      <c r="D168" s="995">
        <f>様式05‐1_収支予算計画書!J65</f>
        <v>0</v>
      </c>
      <c r="E168" s="996"/>
      <c r="F168" s="279"/>
    </row>
    <row r="169" spans="1:6" ht="12.75" customHeight="1">
      <c r="A169" s="1164"/>
      <c r="B169" s="1012"/>
      <c r="C169" s="1013"/>
      <c r="D169" s="1038">
        <f>様式05‐1_収支予算計画書!N65</f>
        <v>0</v>
      </c>
      <c r="E169" s="1039"/>
      <c r="F169" s="279"/>
    </row>
    <row r="170" spans="1:6" ht="12.75" customHeight="1">
      <c r="A170" s="1164"/>
      <c r="B170" s="1042" t="s">
        <v>253</v>
      </c>
      <c r="C170" s="1043"/>
      <c r="D170" s="1036">
        <f>様式05‐1_収支予算計画書!F66</f>
        <v>0</v>
      </c>
      <c r="E170" s="1037"/>
      <c r="F170" s="279"/>
    </row>
    <row r="171" spans="1:6" ht="12.75" customHeight="1">
      <c r="A171" s="1164"/>
      <c r="B171" s="1044"/>
      <c r="C171" s="1045"/>
      <c r="D171" s="999">
        <f>様式05‐1_収支予算計画書!J66</f>
        <v>0</v>
      </c>
      <c r="E171" s="1000"/>
      <c r="F171" s="279"/>
    </row>
    <row r="172" spans="1:6" ht="12.75" customHeight="1">
      <c r="A172" s="1164"/>
      <c r="B172" s="1046"/>
      <c r="C172" s="1047"/>
      <c r="D172" s="1040">
        <f>様式05‐1_収支予算計画書!N66</f>
        <v>0</v>
      </c>
      <c r="E172" s="1041"/>
      <c r="F172" s="279"/>
    </row>
    <row r="173" spans="1:6" ht="12.75" customHeight="1">
      <c r="A173" s="1164"/>
      <c r="B173" s="1042" t="s">
        <v>255</v>
      </c>
      <c r="C173" s="1043"/>
      <c r="D173" s="1014">
        <f>様式05‐1_収支予算計画書!F67</f>
        <v>0</v>
      </c>
      <c r="E173" s="1015"/>
      <c r="F173" s="279"/>
    </row>
    <row r="174" spans="1:6" ht="12.75" customHeight="1">
      <c r="A174" s="1164"/>
      <c r="B174" s="1044"/>
      <c r="C174" s="1045"/>
      <c r="D174" s="995">
        <f>様式05‐1_収支予算計画書!J67</f>
        <v>0</v>
      </c>
      <c r="E174" s="996"/>
      <c r="F174" s="279"/>
    </row>
    <row r="175" spans="1:6" ht="12.75" customHeight="1">
      <c r="A175" s="1164"/>
      <c r="B175" s="1046"/>
      <c r="C175" s="1047"/>
      <c r="D175" s="1038">
        <f>様式05‐1_収支予算計画書!N67</f>
        <v>0</v>
      </c>
      <c r="E175" s="1039"/>
      <c r="F175" s="279"/>
    </row>
    <row r="176" spans="1:6" ht="12.75" customHeight="1">
      <c r="A176" s="1164"/>
      <c r="B176" s="1042" t="s">
        <v>634</v>
      </c>
      <c r="C176" s="1043"/>
      <c r="D176" s="1036">
        <f>様式05‐1_収支予算計画書!F68</f>
        <v>0</v>
      </c>
      <c r="E176" s="1037"/>
      <c r="F176" s="279"/>
    </row>
    <row r="177" spans="1:6" ht="12.75" customHeight="1">
      <c r="A177" s="1164"/>
      <c r="B177" s="1044"/>
      <c r="C177" s="1045"/>
      <c r="D177" s="999">
        <f>様式05‐1_収支予算計画書!J68</f>
        <v>0</v>
      </c>
      <c r="E177" s="1000"/>
      <c r="F177" s="279"/>
    </row>
    <row r="178" spans="1:6" ht="12.75" customHeight="1">
      <c r="A178" s="1164"/>
      <c r="B178" s="1046"/>
      <c r="C178" s="1047"/>
      <c r="D178" s="1040">
        <f>様式05‐1_収支予算計画書!N68</f>
        <v>0</v>
      </c>
      <c r="E178" s="1041"/>
      <c r="F178" s="279"/>
    </row>
    <row r="179" spans="1:6" ht="12.75" customHeight="1">
      <c r="A179" s="1164"/>
      <c r="B179" s="1042" t="s">
        <v>252</v>
      </c>
      <c r="C179" s="1043"/>
      <c r="D179" s="1014">
        <f>様式05‐1_収支予算計画書!F69</f>
        <v>0</v>
      </c>
      <c r="E179" s="1015"/>
      <c r="F179" s="279"/>
    </row>
    <row r="180" spans="1:6" ht="12.75" customHeight="1">
      <c r="A180" s="1164"/>
      <c r="B180" s="1044"/>
      <c r="C180" s="1045"/>
      <c r="D180" s="995">
        <f>様式05‐1_収支予算計画書!J69</f>
        <v>0</v>
      </c>
      <c r="E180" s="996"/>
      <c r="F180" s="279"/>
    </row>
    <row r="181" spans="1:6" ht="12.75" customHeight="1">
      <c r="A181" s="1164"/>
      <c r="B181" s="1046"/>
      <c r="C181" s="1047"/>
      <c r="D181" s="1038">
        <f>様式05‐1_収支予算計画書!N69</f>
        <v>0</v>
      </c>
      <c r="E181" s="1039"/>
      <c r="F181" s="279"/>
    </row>
    <row r="182" spans="1:6" ht="12.75" customHeight="1">
      <c r="A182" s="1164"/>
      <c r="B182" s="1006" t="s">
        <v>240</v>
      </c>
      <c r="C182" s="1007"/>
      <c r="D182" s="1036">
        <f>様式05‐1_収支予算計画書!F70</f>
        <v>0</v>
      </c>
      <c r="E182" s="1037"/>
      <c r="F182" s="279"/>
    </row>
    <row r="183" spans="1:6" ht="12.75" customHeight="1">
      <c r="A183" s="1164"/>
      <c r="B183" s="1009"/>
      <c r="C183" s="1010"/>
      <c r="D183" s="999">
        <f>様式05‐1_収支予算計画書!J70</f>
        <v>0</v>
      </c>
      <c r="E183" s="1000"/>
      <c r="F183" s="279"/>
    </row>
    <row r="184" spans="1:6" ht="12.75" customHeight="1">
      <c r="A184" s="1164"/>
      <c r="B184" s="1012"/>
      <c r="C184" s="1013"/>
      <c r="D184" s="1040">
        <f>様式05‐1_収支予算計画書!N70</f>
        <v>0</v>
      </c>
      <c r="E184" s="1041"/>
      <c r="F184" s="279"/>
    </row>
    <row r="185" spans="1:6" ht="12.75" customHeight="1">
      <c r="A185" s="1164"/>
      <c r="B185" s="1006" t="s">
        <v>388</v>
      </c>
      <c r="C185" s="1007"/>
      <c r="D185" s="1014">
        <f>様式05‐1_収支予算計画書!F71</f>
        <v>0</v>
      </c>
      <c r="E185" s="1015"/>
      <c r="F185" s="279"/>
    </row>
    <row r="186" spans="1:6" ht="12.75" customHeight="1">
      <c r="A186" s="1164"/>
      <c r="B186" s="1009"/>
      <c r="C186" s="1010"/>
      <c r="D186" s="995">
        <f>様式05‐1_収支予算計画書!J71</f>
        <v>0</v>
      </c>
      <c r="E186" s="996"/>
      <c r="F186" s="279"/>
    </row>
    <row r="187" spans="1:6" ht="12.75" customHeight="1" thickBot="1">
      <c r="A187" s="1166"/>
      <c r="B187" s="1012"/>
      <c r="C187" s="1013"/>
      <c r="D187" s="1038">
        <f>様式05‐1_収支予算計画書!N71</f>
        <v>0</v>
      </c>
      <c r="E187" s="1039"/>
      <c r="F187" s="279"/>
    </row>
    <row r="188" spans="1:6" ht="12.75" customHeight="1">
      <c r="A188" s="1018" t="s">
        <v>364</v>
      </c>
      <c r="B188" s="1019"/>
      <c r="C188" s="1020"/>
      <c r="D188" s="1024" t="s">
        <v>365</v>
      </c>
      <c r="E188" s="1025"/>
    </row>
    <row r="189" spans="1:6" ht="12.75" customHeight="1" thickBot="1">
      <c r="A189" s="1021"/>
      <c r="B189" s="1022"/>
      <c r="C189" s="1023"/>
      <c r="D189" s="1026">
        <f>D$4</f>
        <v>0</v>
      </c>
      <c r="E189" s="1027"/>
      <c r="F189" s="279"/>
    </row>
    <row r="190" spans="1:6" ht="20.100000000000001" customHeight="1">
      <c r="A190" s="1074" t="s">
        <v>1124</v>
      </c>
      <c r="B190" s="1075"/>
      <c r="C190" s="1076"/>
      <c r="D190" s="381"/>
      <c r="E190" s="382"/>
    </row>
    <row r="191" spans="1:6" ht="12.75" customHeight="1">
      <c r="A191" s="1001" t="s">
        <v>384</v>
      </c>
      <c r="B191" s="1002"/>
      <c r="C191" s="1064"/>
      <c r="D191" s="1081" t="str">
        <f>D128</f>
        <v>令和4年度</v>
      </c>
      <c r="E191" s="1082"/>
    </row>
    <row r="192" spans="1:6" ht="12.75" customHeight="1">
      <c r="A192" s="989"/>
      <c r="B192" s="990"/>
      <c r="C192" s="1065"/>
      <c r="D192" s="1072" t="str">
        <f>D129</f>
        <v>令和5年度</v>
      </c>
      <c r="E192" s="1073"/>
    </row>
    <row r="193" spans="1:6" ht="12.75" customHeight="1">
      <c r="A193" s="989"/>
      <c r="B193" s="1066"/>
      <c r="C193" s="1067"/>
      <c r="D193" s="1070" t="str">
        <f>D130</f>
        <v>令和6年度</v>
      </c>
      <c r="E193" s="1071"/>
    </row>
    <row r="194" spans="1:6" ht="12.75" customHeight="1">
      <c r="A194" s="1163"/>
      <c r="B194" s="1006" t="s">
        <v>238</v>
      </c>
      <c r="C194" s="1007"/>
      <c r="D194" s="1036">
        <f>様式05‐1_収支予算計画書!F72</f>
        <v>0</v>
      </c>
      <c r="E194" s="1037"/>
      <c r="F194" s="279"/>
    </row>
    <row r="195" spans="1:6" ht="12.75" customHeight="1">
      <c r="A195" s="1164"/>
      <c r="B195" s="1009"/>
      <c r="C195" s="1010"/>
      <c r="D195" s="999">
        <f>様式05‐1_収支予算計画書!J72</f>
        <v>0</v>
      </c>
      <c r="E195" s="1000"/>
      <c r="F195" s="279"/>
    </row>
    <row r="196" spans="1:6" ht="12.75" customHeight="1">
      <c r="A196" s="1164"/>
      <c r="B196" s="1012"/>
      <c r="C196" s="1013"/>
      <c r="D196" s="1040">
        <f>様式05‐1_収支予算計画書!N72</f>
        <v>0</v>
      </c>
      <c r="E196" s="1041"/>
      <c r="F196" s="279"/>
    </row>
    <row r="197" spans="1:6" ht="12.75" customHeight="1">
      <c r="A197" s="1164"/>
      <c r="B197" s="1006" t="s">
        <v>389</v>
      </c>
      <c r="C197" s="1007"/>
      <c r="D197" s="1014">
        <f>様式05‐1_収支予算計画書!F73</f>
        <v>0</v>
      </c>
      <c r="E197" s="1015"/>
      <c r="F197" s="279"/>
    </row>
    <row r="198" spans="1:6" ht="12.75" customHeight="1">
      <c r="A198" s="1164"/>
      <c r="B198" s="1009"/>
      <c r="C198" s="1010"/>
      <c r="D198" s="995">
        <f>様式05‐1_収支予算計画書!J73</f>
        <v>0</v>
      </c>
      <c r="E198" s="996"/>
      <c r="F198" s="279"/>
    </row>
    <row r="199" spans="1:6" ht="12.75" customHeight="1">
      <c r="A199" s="1165"/>
      <c r="B199" s="1009"/>
      <c r="C199" s="1010"/>
      <c r="D199" s="1038">
        <f>様式05‐1_収支予算計画書!N73</f>
        <v>0</v>
      </c>
      <c r="E199" s="1039"/>
      <c r="F199" s="279"/>
    </row>
    <row r="200" spans="1:6" ht="12.75" customHeight="1">
      <c r="A200" s="1030" t="s">
        <v>886</v>
      </c>
      <c r="B200" s="1031" t="s">
        <v>390</v>
      </c>
      <c r="C200" s="1032" t="s">
        <v>390</v>
      </c>
      <c r="D200" s="1036">
        <f>様式05‐1_収支予算計画書!F74</f>
        <v>0</v>
      </c>
      <c r="E200" s="1037"/>
      <c r="F200" s="279"/>
    </row>
    <row r="201" spans="1:6" ht="12.75" customHeight="1">
      <c r="A201" s="1033"/>
      <c r="B201" s="1034"/>
      <c r="C201" s="1035"/>
      <c r="D201" s="999">
        <f>様式05‐1_収支予算計画書!J74</f>
        <v>0</v>
      </c>
      <c r="E201" s="1000"/>
      <c r="F201" s="279"/>
    </row>
    <row r="202" spans="1:6" ht="12.75" customHeight="1">
      <c r="A202" s="1033"/>
      <c r="B202" s="1034"/>
      <c r="C202" s="1035"/>
      <c r="D202" s="1028">
        <f>様式05‐1_収支予算計画書!N74</f>
        <v>0</v>
      </c>
      <c r="E202" s="1029"/>
      <c r="F202" s="279"/>
    </row>
    <row r="203" spans="1:6" ht="12.75" customHeight="1">
      <c r="A203" s="1005" t="s">
        <v>236</v>
      </c>
      <c r="B203" s="1006" t="s">
        <v>391</v>
      </c>
      <c r="C203" s="1007" t="s">
        <v>391</v>
      </c>
      <c r="D203" s="1014">
        <f>様式05‐1_収支予算計画書!F75</f>
        <v>0</v>
      </c>
      <c r="E203" s="1015"/>
      <c r="F203" s="279"/>
    </row>
    <row r="204" spans="1:6" ht="12.75" customHeight="1">
      <c r="A204" s="1008"/>
      <c r="B204" s="1009"/>
      <c r="C204" s="1010"/>
      <c r="D204" s="995">
        <f>様式05‐1_収支予算計画書!J75</f>
        <v>0</v>
      </c>
      <c r="E204" s="996"/>
      <c r="F204" s="279"/>
    </row>
    <row r="205" spans="1:6" ht="12.75" customHeight="1" thickBot="1">
      <c r="A205" s="1011"/>
      <c r="B205" s="1012"/>
      <c r="C205" s="1013"/>
      <c r="D205" s="1016">
        <f>様式05‐1_収支予算計画書!N75</f>
        <v>0</v>
      </c>
      <c r="E205" s="1017"/>
      <c r="F205" s="279"/>
    </row>
    <row r="206" spans="1:6" ht="12.75" customHeight="1" thickTop="1">
      <c r="A206" s="1001" t="s">
        <v>234</v>
      </c>
      <c r="B206" s="1002" t="s">
        <v>392</v>
      </c>
      <c r="C206" s="1002" t="s">
        <v>392</v>
      </c>
      <c r="D206" s="1003">
        <f>SUM(D131,D200,D203)</f>
        <v>0</v>
      </c>
      <c r="E206" s="1004"/>
    </row>
    <row r="207" spans="1:6" ht="12.75" customHeight="1">
      <c r="A207" s="989"/>
      <c r="B207" s="990"/>
      <c r="C207" s="990"/>
      <c r="D207" s="999">
        <f>SUM(D132,D201,D204)</f>
        <v>0</v>
      </c>
      <c r="E207" s="1000"/>
    </row>
    <row r="208" spans="1:6" ht="12.75" customHeight="1" thickBot="1">
      <c r="A208" s="989"/>
      <c r="B208" s="990"/>
      <c r="C208" s="990"/>
      <c r="D208" s="997">
        <f>SUM(D133,D202,D205)</f>
        <v>0</v>
      </c>
      <c r="E208" s="998"/>
    </row>
    <row r="209" spans="1:5" ht="12.75" customHeight="1">
      <c r="A209" s="987" t="s">
        <v>393</v>
      </c>
      <c r="B209" s="988" t="s">
        <v>394</v>
      </c>
      <c r="C209" s="988" t="s">
        <v>394</v>
      </c>
      <c r="D209" s="993">
        <f>D120-D206</f>
        <v>0</v>
      </c>
      <c r="E209" s="994"/>
    </row>
    <row r="210" spans="1:5" ht="12.75" customHeight="1">
      <c r="A210" s="989"/>
      <c r="B210" s="990"/>
      <c r="C210" s="990"/>
      <c r="D210" s="995">
        <f>D121-D207</f>
        <v>0</v>
      </c>
      <c r="E210" s="996"/>
    </row>
    <row r="211" spans="1:5" ht="12.75" customHeight="1" thickBot="1">
      <c r="A211" s="991"/>
      <c r="B211" s="992"/>
      <c r="C211" s="992"/>
      <c r="D211" s="985">
        <f>D122-D208</f>
        <v>0</v>
      </c>
      <c r="E211" s="986"/>
    </row>
    <row r="212" spans="1:5" ht="12.75" customHeight="1">
      <c r="A212" s="672"/>
      <c r="B212" s="672"/>
      <c r="C212" s="672"/>
      <c r="D212" s="676"/>
      <c r="E212" s="676"/>
    </row>
    <row r="213" spans="1:5" ht="12.75" customHeight="1">
      <c r="A213" s="342" t="s">
        <v>1264</v>
      </c>
    </row>
  </sheetData>
  <sheetProtection sheet="1" objects="1" scenarios="1" formatCells="0" formatColumns="0" formatRows="0"/>
  <mergeCells count="288">
    <mergeCell ref="A131:C133"/>
    <mergeCell ref="D131:E131"/>
    <mergeCell ref="D132:E132"/>
    <mergeCell ref="D133:E133"/>
    <mergeCell ref="A194:A199"/>
    <mergeCell ref="A134:A187"/>
    <mergeCell ref="D122:E122"/>
    <mergeCell ref="A120:C122"/>
    <mergeCell ref="D120:E120"/>
    <mergeCell ref="D121:E121"/>
    <mergeCell ref="D151:E151"/>
    <mergeCell ref="B149:C151"/>
    <mergeCell ref="D149:E149"/>
    <mergeCell ref="D150:E150"/>
    <mergeCell ref="D139:E139"/>
    <mergeCell ref="D138:E138"/>
    <mergeCell ref="B137:C139"/>
    <mergeCell ref="D137:E137"/>
    <mergeCell ref="D135:E135"/>
    <mergeCell ref="B134:C136"/>
    <mergeCell ref="D134:E134"/>
    <mergeCell ref="D136:E136"/>
    <mergeCell ref="D148:E148"/>
    <mergeCell ref="B146:C148"/>
    <mergeCell ref="D117:E117"/>
    <mergeCell ref="D118:E118"/>
    <mergeCell ref="D116:E116"/>
    <mergeCell ref="A114:C116"/>
    <mergeCell ref="D114:E114"/>
    <mergeCell ref="D115:E115"/>
    <mergeCell ref="D130:E130"/>
    <mergeCell ref="D129:E129"/>
    <mergeCell ref="A126:C126"/>
    <mergeCell ref="A127:C127"/>
    <mergeCell ref="A128:C130"/>
    <mergeCell ref="D128:E128"/>
    <mergeCell ref="A124:C125"/>
    <mergeCell ref="D124:E124"/>
    <mergeCell ref="D125:E125"/>
    <mergeCell ref="A78:C80"/>
    <mergeCell ref="D78:E78"/>
    <mergeCell ref="D79:E79"/>
    <mergeCell ref="D80:E80"/>
    <mergeCell ref="D192:E192"/>
    <mergeCell ref="D193:E193"/>
    <mergeCell ref="D191:E191"/>
    <mergeCell ref="A190:C190"/>
    <mergeCell ref="B93:C95"/>
    <mergeCell ref="D93:E93"/>
    <mergeCell ref="D94:E94"/>
    <mergeCell ref="D92:E92"/>
    <mergeCell ref="B90:C92"/>
    <mergeCell ref="D90:E90"/>
    <mergeCell ref="D91:E91"/>
    <mergeCell ref="D89:E89"/>
    <mergeCell ref="D104:E104"/>
    <mergeCell ref="B102:C104"/>
    <mergeCell ref="D102:E102"/>
    <mergeCell ref="D103:E103"/>
    <mergeCell ref="D101:E101"/>
    <mergeCell ref="B99:C101"/>
    <mergeCell ref="D119:E119"/>
    <mergeCell ref="A117:C119"/>
    <mergeCell ref="D11:E11"/>
    <mergeCell ref="D10:E10"/>
    <mergeCell ref="A9:C11"/>
    <mergeCell ref="D9:E9"/>
    <mergeCell ref="D6:E6"/>
    <mergeCell ref="A5:C7"/>
    <mergeCell ref="D5:E5"/>
    <mergeCell ref="D7:E7"/>
    <mergeCell ref="A2:C2"/>
    <mergeCell ref="A3:C4"/>
    <mergeCell ref="D3:E3"/>
    <mergeCell ref="D4:E4"/>
    <mergeCell ref="D21:E21"/>
    <mergeCell ref="A19:C21"/>
    <mergeCell ref="D19:E19"/>
    <mergeCell ref="D20:E20"/>
    <mergeCell ref="D17:E17"/>
    <mergeCell ref="A15:C17"/>
    <mergeCell ref="D15:E15"/>
    <mergeCell ref="D16:E16"/>
    <mergeCell ref="D14:E14"/>
    <mergeCell ref="A12:C14"/>
    <mergeCell ref="D12:E12"/>
    <mergeCell ref="D13:E13"/>
    <mergeCell ref="D30:E30"/>
    <mergeCell ref="A28:C30"/>
    <mergeCell ref="D28:E28"/>
    <mergeCell ref="D29:E29"/>
    <mergeCell ref="D27:E27"/>
    <mergeCell ref="A25:C27"/>
    <mergeCell ref="D25:E25"/>
    <mergeCell ref="D26:E26"/>
    <mergeCell ref="D24:E24"/>
    <mergeCell ref="A22:C24"/>
    <mergeCell ref="D22:E22"/>
    <mergeCell ref="D23:E23"/>
    <mergeCell ref="D36:E36"/>
    <mergeCell ref="A35:B37"/>
    <mergeCell ref="C35:C37"/>
    <mergeCell ref="D35:E35"/>
    <mergeCell ref="D37:E37"/>
    <mergeCell ref="D34:E34"/>
    <mergeCell ref="D33:E33"/>
    <mergeCell ref="A32:B34"/>
    <mergeCell ref="C32:C34"/>
    <mergeCell ref="D32:E32"/>
    <mergeCell ref="D43:E43"/>
    <mergeCell ref="D42:E42"/>
    <mergeCell ref="A41:B43"/>
    <mergeCell ref="C41:C43"/>
    <mergeCell ref="D41:E41"/>
    <mergeCell ref="D40:E40"/>
    <mergeCell ref="D39:E39"/>
    <mergeCell ref="A38:B40"/>
    <mergeCell ref="C38:C40"/>
    <mergeCell ref="D38:E38"/>
    <mergeCell ref="D49:E49"/>
    <mergeCell ref="D48:E48"/>
    <mergeCell ref="A47:B49"/>
    <mergeCell ref="C47:C49"/>
    <mergeCell ref="D47:E47"/>
    <mergeCell ref="D45:E45"/>
    <mergeCell ref="A44:B46"/>
    <mergeCell ref="C44:C46"/>
    <mergeCell ref="D44:E44"/>
    <mergeCell ref="D46:E46"/>
    <mergeCell ref="A57:C57"/>
    <mergeCell ref="A58:C59"/>
    <mergeCell ref="D58:E58"/>
    <mergeCell ref="D59:E59"/>
    <mergeCell ref="D55:E55"/>
    <mergeCell ref="A53:C55"/>
    <mergeCell ref="D53:E53"/>
    <mergeCell ref="D54:E54"/>
    <mergeCell ref="D52:E52"/>
    <mergeCell ref="A50:C52"/>
    <mergeCell ref="D50:E50"/>
    <mergeCell ref="D51:E51"/>
    <mergeCell ref="B62:C62"/>
    <mergeCell ref="D62:E62"/>
    <mergeCell ref="A60:C60"/>
    <mergeCell ref="A61:A64"/>
    <mergeCell ref="B61:C61"/>
    <mergeCell ref="D61:E61"/>
    <mergeCell ref="B66:C66"/>
    <mergeCell ref="D66:E66"/>
    <mergeCell ref="A65:A69"/>
    <mergeCell ref="B65:C65"/>
    <mergeCell ref="D65:E65"/>
    <mergeCell ref="B64:C64"/>
    <mergeCell ref="D64:E64"/>
    <mergeCell ref="B63:C63"/>
    <mergeCell ref="D63:E63"/>
    <mergeCell ref="B69:C69"/>
    <mergeCell ref="D69:E69"/>
    <mergeCell ref="B68:C68"/>
    <mergeCell ref="D68:E68"/>
    <mergeCell ref="B67:C67"/>
    <mergeCell ref="D67:E67"/>
    <mergeCell ref="A71:C72"/>
    <mergeCell ref="D71:E71"/>
    <mergeCell ref="D72:E72"/>
    <mergeCell ref="A191:C193"/>
    <mergeCell ref="A81:A113"/>
    <mergeCell ref="B81:C83"/>
    <mergeCell ref="D81:E81"/>
    <mergeCell ref="D77:E77"/>
    <mergeCell ref="D76:E76"/>
    <mergeCell ref="A73:C73"/>
    <mergeCell ref="A74:C74"/>
    <mergeCell ref="A75:C77"/>
    <mergeCell ref="D75:E75"/>
    <mergeCell ref="D88:E88"/>
    <mergeCell ref="B87:C89"/>
    <mergeCell ref="D87:E87"/>
    <mergeCell ref="D85:E85"/>
    <mergeCell ref="B84:C86"/>
    <mergeCell ref="D84:E84"/>
    <mergeCell ref="D86:E86"/>
    <mergeCell ref="D83:E83"/>
    <mergeCell ref="D82:E82"/>
    <mergeCell ref="D95:E95"/>
    <mergeCell ref="D99:E99"/>
    <mergeCell ref="D100:E100"/>
    <mergeCell ref="D98:E98"/>
    <mergeCell ref="B96:C98"/>
    <mergeCell ref="D96:E96"/>
    <mergeCell ref="D97:E97"/>
    <mergeCell ref="D113:E113"/>
    <mergeCell ref="B111:C113"/>
    <mergeCell ref="D111:E111"/>
    <mergeCell ref="D112:E112"/>
    <mergeCell ref="D110:E110"/>
    <mergeCell ref="B108:C110"/>
    <mergeCell ref="D108:E108"/>
    <mergeCell ref="D109:E109"/>
    <mergeCell ref="D107:E107"/>
    <mergeCell ref="B105:C107"/>
    <mergeCell ref="D105:E105"/>
    <mergeCell ref="D106:E106"/>
    <mergeCell ref="D146:E146"/>
    <mergeCell ref="D147:E147"/>
    <mergeCell ref="D145:E145"/>
    <mergeCell ref="B143:C145"/>
    <mergeCell ref="D143:E143"/>
    <mergeCell ref="D144:E144"/>
    <mergeCell ref="D142:E142"/>
    <mergeCell ref="B140:C142"/>
    <mergeCell ref="D140:E140"/>
    <mergeCell ref="D141:E141"/>
    <mergeCell ref="D160:E160"/>
    <mergeCell ref="B158:C160"/>
    <mergeCell ref="D158:E158"/>
    <mergeCell ref="D159:E159"/>
    <mergeCell ref="D157:E157"/>
    <mergeCell ref="B155:C157"/>
    <mergeCell ref="D155:E155"/>
    <mergeCell ref="D156:E156"/>
    <mergeCell ref="D154:E154"/>
    <mergeCell ref="B152:C154"/>
    <mergeCell ref="D152:E152"/>
    <mergeCell ref="D153:E153"/>
    <mergeCell ref="D169:E169"/>
    <mergeCell ref="B167:C169"/>
    <mergeCell ref="D167:E167"/>
    <mergeCell ref="D168:E168"/>
    <mergeCell ref="D166:E166"/>
    <mergeCell ref="B164:C166"/>
    <mergeCell ref="D164:E164"/>
    <mergeCell ref="D165:E165"/>
    <mergeCell ref="D163:E163"/>
    <mergeCell ref="B161:C163"/>
    <mergeCell ref="D161:E161"/>
    <mergeCell ref="D162:E162"/>
    <mergeCell ref="D178:E178"/>
    <mergeCell ref="B176:C178"/>
    <mergeCell ref="D176:E176"/>
    <mergeCell ref="D177:E177"/>
    <mergeCell ref="D175:E175"/>
    <mergeCell ref="B173:C175"/>
    <mergeCell ref="D173:E173"/>
    <mergeCell ref="D174:E174"/>
    <mergeCell ref="D172:E172"/>
    <mergeCell ref="B170:C172"/>
    <mergeCell ref="D170:E170"/>
    <mergeCell ref="D171:E171"/>
    <mergeCell ref="D187:E187"/>
    <mergeCell ref="B185:C187"/>
    <mergeCell ref="D185:E185"/>
    <mergeCell ref="D186:E186"/>
    <mergeCell ref="D184:E184"/>
    <mergeCell ref="B182:C184"/>
    <mergeCell ref="D182:E182"/>
    <mergeCell ref="D183:E183"/>
    <mergeCell ref="D181:E181"/>
    <mergeCell ref="B179:C181"/>
    <mergeCell ref="D179:E179"/>
    <mergeCell ref="D180:E180"/>
    <mergeCell ref="A188:C189"/>
    <mergeCell ref="D188:E188"/>
    <mergeCell ref="D189:E189"/>
    <mergeCell ref="D202:E202"/>
    <mergeCell ref="A200:C202"/>
    <mergeCell ref="D200:E200"/>
    <mergeCell ref="D201:E201"/>
    <mergeCell ref="D199:E199"/>
    <mergeCell ref="B197:C199"/>
    <mergeCell ref="D197:E197"/>
    <mergeCell ref="D198:E198"/>
    <mergeCell ref="D196:E196"/>
    <mergeCell ref="B194:C196"/>
    <mergeCell ref="D194:E194"/>
    <mergeCell ref="D195:E195"/>
    <mergeCell ref="D211:E211"/>
    <mergeCell ref="A209:C211"/>
    <mergeCell ref="D209:E209"/>
    <mergeCell ref="D210:E210"/>
    <mergeCell ref="D208:E208"/>
    <mergeCell ref="D207:E207"/>
    <mergeCell ref="A206:C208"/>
    <mergeCell ref="D206:E206"/>
    <mergeCell ref="D204:E204"/>
    <mergeCell ref="A203:C205"/>
    <mergeCell ref="D203:E203"/>
    <mergeCell ref="D205:E205"/>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&amp;C&amp;"HG丸ｺﾞｼｯｸM-PRO,標準"&amp;K000000応募書類一覧表③&amp;R&amp;"HG丸ｺﾞｼｯｸM-PRO,標準"（様式１－３）</oddHeader>
  </headerFooter>
  <rowBreaks count="4" manualBreakCount="4">
    <brk id="56" max="16383" man="1"/>
    <brk id="70" max="16383" man="1"/>
    <brk id="123" max="4" man="1"/>
    <brk id="18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42</vt:i4>
      </vt:variant>
    </vt:vector>
  </HeadingPairs>
  <TitlesOfParts>
    <vt:vector size="85" baseType="lpstr">
      <vt:lpstr>現地見学会参加申込書</vt:lpstr>
      <vt:lpstr>質問票</vt:lpstr>
      <vt:lpstr>事前様式01_事前登録書</vt:lpstr>
      <vt:lpstr>応募書類受付予約票</vt:lpstr>
      <vt:lpstr>様式01_応募申込書</vt:lpstr>
      <vt:lpstr>様式01-2_提出書類一覧</vt:lpstr>
      <vt:lpstr>様式01-3_応募書類一覧表①</vt:lpstr>
      <vt:lpstr>様式01-3_応募書類一覧表②</vt:lpstr>
      <vt:lpstr>様式01-3_応募書類一覧表③</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様式2-6添付書類の一部の記載例</vt:lpstr>
      <vt:lpstr>様式02‐6添付書類_履歴書（施設長）</vt:lpstr>
      <vt:lpstr>様式02‐7_事業者己評価・第三者評価等の取組</vt:lpstr>
      <vt:lpstr>様式02‐8_事業者及び運営施設への監査状況</vt:lpstr>
      <vt:lpstr>様式03_事業者の財務状況</vt:lpstr>
      <vt:lpstr>様式04‐1_教育・保育理念，教育・保育方針等</vt:lpstr>
      <vt:lpstr>様式04‐2_開園日・開園時間・定員区分</vt:lpstr>
      <vt:lpstr>様式04‐3_1号認定子どもの選考方法</vt:lpstr>
      <vt:lpstr>様式05‐1_収支予算計画書</vt:lpstr>
      <vt:lpstr>様式05‐1の入力表①</vt:lpstr>
      <vt:lpstr>様式05‐1の入力表②</vt:lpstr>
      <vt:lpstr>様式05‐1の入力表③</vt:lpstr>
      <vt:lpstr>様式05‐2_保育料以外の保護者負担</vt:lpstr>
      <vt:lpstr>様式06‐1_人材育成・職員定着化への取組み</vt:lpstr>
      <vt:lpstr>様式06‐2_職員配置</vt:lpstr>
      <vt:lpstr>様式06-2添付書類_職員勤務ローテーション表（認定こども園）</vt:lpstr>
      <vt:lpstr>6-2添付書類_職員勤務ローテーション表（記載例）</vt:lpstr>
      <vt:lpstr>様式06‐3_履歴書（認定こども園の園長予定者）</vt:lpstr>
      <vt:lpstr>様式07_安全対策・危機管理体制</vt:lpstr>
      <vt:lpstr>様式08-1_教育及び保育に関する全体計画，指導計画等</vt:lpstr>
      <vt:lpstr>様式08‐2_幼保連携型認定こども園として特に配慮する点</vt:lpstr>
      <vt:lpstr>様式09_支援・配慮を要する子どもへの対応等</vt:lpstr>
      <vt:lpstr>様式10_食育及び給食提供の考え方</vt:lpstr>
      <vt:lpstr>様式11_地域との連携等</vt:lpstr>
      <vt:lpstr>様式12_保護者に対する支援</vt:lpstr>
      <vt:lpstr>様式13-1_その他配慮する取組や提案</vt:lpstr>
      <vt:lpstr>様式13-2_施設整備計画</vt:lpstr>
      <vt:lpstr>誓約書</vt:lpstr>
      <vt:lpstr>'6-2添付書類_職員勤務ローテーション表（記載例）'!Print_Area</vt:lpstr>
      <vt:lpstr>応募書類受付予約票!Print_Area</vt:lpstr>
      <vt:lpstr>現地見学会参加申込書!Print_Area</vt:lpstr>
      <vt:lpstr>事前様式01_事前登録書!Print_Area</vt:lpstr>
      <vt:lpstr>質問票!Print_Area</vt:lpstr>
      <vt:lpstr>誓約書!Print_Area</vt:lpstr>
      <vt:lpstr>様式01_応募申込書!Print_Area</vt:lpstr>
      <vt:lpstr>'様式01-2_提出書類一覧'!Print_Area</vt:lpstr>
      <vt:lpstr>'様式01-3_応募書類一覧表①'!Print_Area</vt:lpstr>
      <vt:lpstr>'様式01-3_応募書類一覧表②'!Print_Area</vt:lpstr>
      <vt:lpstr>'様式01-3_応募書類一覧表③'!Print_Area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'様式02‐6添付書類_履歴書（施設長）'!Print_Area</vt:lpstr>
      <vt:lpstr>様式02‐7_事業者己評価・第三者評価等の取組!Print_Area</vt:lpstr>
      <vt:lpstr>様式02‐8_事業者及び運営施設への監査状況!Print_Area</vt:lpstr>
      <vt:lpstr>様式03_事業者の財務状況!Print_Area</vt:lpstr>
      <vt:lpstr>'様式04‐1_教育・保育理念，教育・保育方針等'!Print_Area</vt:lpstr>
      <vt:lpstr>様式04‐2_開園日・開園時間・定員区分!Print_Area</vt:lpstr>
      <vt:lpstr>様式04‐3_1号認定子どもの選考方法!Print_Area</vt:lpstr>
      <vt:lpstr>様式05‐1_収支予算計画書!Print_Area</vt:lpstr>
      <vt:lpstr>様式05‐1の入力表①!Print_Area</vt:lpstr>
      <vt:lpstr>様式05‐1の入力表②!Print_Area</vt:lpstr>
      <vt:lpstr>様式05‐1の入力表③!Print_Area</vt:lpstr>
      <vt:lpstr>様式05‐2_保育料以外の保護者負担!Print_Area</vt:lpstr>
      <vt:lpstr>様式06‐1_人材育成・職員定着化への取組み!Print_Area</vt:lpstr>
      <vt:lpstr>様式06‐2_職員配置!Print_Area</vt:lpstr>
      <vt:lpstr>'様式06-2添付書類_職員勤務ローテーション表（認定こども園）'!Print_Area</vt:lpstr>
      <vt:lpstr>'様式06‐3_履歴書（認定こども園の園長予定者）'!Print_Area</vt:lpstr>
      <vt:lpstr>様式07_安全対策・危機管理体制!Print_Area</vt:lpstr>
      <vt:lpstr>'様式08-1_教育及び保育に関する全体計画，指導計画等'!Print_Area</vt:lpstr>
      <vt:lpstr>様式08‐2_幼保連携型認定こども園として特に配慮する点!Print_Area</vt:lpstr>
      <vt:lpstr>様式09_支援・配慮を要する子どもへの対応等!Print_Area</vt:lpstr>
      <vt:lpstr>様式10_食育及び給食提供の考え方!Print_Area</vt:lpstr>
      <vt:lpstr>様式11_地域との連携等!Print_Area</vt:lpstr>
      <vt:lpstr>様式12_保護者に対する支援!Print_Area</vt:lpstr>
      <vt:lpstr>'様式13-1_その他配慮する取組や提案'!Print_Area</vt:lpstr>
      <vt:lpstr>'様式13-2_施設整備計画'!Print_Area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子育て推進課</cp:lastModifiedBy>
  <cp:lastPrinted>2019-12-04T09:17:58Z</cp:lastPrinted>
  <dcterms:created xsi:type="dcterms:W3CDTF">2016-04-08T00:06:59Z</dcterms:created>
  <dcterms:modified xsi:type="dcterms:W3CDTF">2019-12-05T01:01:40Z</dcterms:modified>
</cp:coreProperties>
</file>