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0490" windowHeight="7455" tabRatio="904" activeTab="1"/>
  </bookViews>
  <sheets>
    <sheet name="工事費見積書表紙" sheetId="1" r:id="rId1"/>
    <sheet name="浴室・洗面所" sheetId="2" r:id="rId2"/>
    <sheet name="便所" sheetId="3" r:id="rId3"/>
    <sheet name="玄関" sheetId="4" r:id="rId4"/>
    <sheet name="廊下・階段" sheetId="5" r:id="rId5"/>
    <sheet name="居室" sheetId="6" r:id="rId6"/>
    <sheet name="台所" sheetId="7" r:id="rId7"/>
    <sheet name="記入例" sheetId="8" r:id="rId8"/>
  </sheets>
  <definedNames>
    <definedName name="_xlnm.Print_Area" localSheetId="7">'記入例'!$A$1:$H$62</definedName>
    <definedName name="_xlnm.Print_Area" localSheetId="5">'居室'!$A$1:$H$128</definedName>
    <definedName name="_xlnm.Print_Area" localSheetId="3">'玄関'!$A$1:$H$128</definedName>
    <definedName name="_xlnm.Print_Area" localSheetId="0">'工事費見積書表紙'!$A$1:$H$123</definedName>
    <definedName name="_xlnm.Print_Area" localSheetId="6">'台所'!$A$1:$H$128</definedName>
    <definedName name="_xlnm.Print_Area" localSheetId="2">'便所'!$A$1:$H$192</definedName>
    <definedName name="_xlnm.Print_Area" localSheetId="1">'浴室・洗面所'!$A$1:$H$192</definedName>
    <definedName name="_xlnm.Print_Area" localSheetId="4">'廊下・階段'!$A$1:$H$128</definedName>
  </definedNames>
  <calcPr fullCalcOnLoad="1"/>
</workbook>
</file>

<file path=xl/sharedStrings.xml><?xml version="1.0" encoding="utf-8"?>
<sst xmlns="http://schemas.openxmlformats.org/spreadsheetml/2006/main" count="3163" uniqueCount="227">
  <si>
    <t>【手すりの取付】</t>
  </si>
  <si>
    <t>【段差の解消】</t>
  </si>
  <si>
    <t>【浴槽の取替】</t>
  </si>
  <si>
    <t>解体撤去</t>
  </si>
  <si>
    <t>床パン</t>
  </si>
  <si>
    <t>※価格はあくまでも一例です。</t>
  </si>
  <si>
    <t>既存出入口解体</t>
  </si>
  <si>
    <t>既存床解体</t>
  </si>
  <si>
    <t>【浴室の扉の取替】</t>
  </si>
  <si>
    <t>樹脂手摺Ⅰ型(L=800)</t>
  </si>
  <si>
    <t>補強板</t>
  </si>
  <si>
    <t>数量</t>
  </si>
  <si>
    <t>単位</t>
  </si>
  <si>
    <t>単価</t>
  </si>
  <si>
    <t>小計</t>
  </si>
  <si>
    <t>金　　　額</t>
  </si>
  <si>
    <t>　</t>
  </si>
  <si>
    <t>単位(円）</t>
  </si>
  <si>
    <t>番号</t>
  </si>
  <si>
    <t>改造箇所</t>
  </si>
  <si>
    <t>助成対象限度額</t>
  </si>
  <si>
    <t>浴室・洗面所</t>
  </si>
  <si>
    <t>便所</t>
  </si>
  <si>
    <t>玄関</t>
  </si>
  <si>
    <t>廊下・階段</t>
  </si>
  <si>
    <t>居室</t>
  </si>
  <si>
    <t>台所</t>
  </si>
  <si>
    <t>合計</t>
  </si>
  <si>
    <t>工事施工業者</t>
  </si>
  <si>
    <t>工事費</t>
  </si>
  <si>
    <t>諸経費</t>
  </si>
  <si>
    <t>消費税</t>
  </si>
  <si>
    <t>本</t>
  </si>
  <si>
    <t>1　浴室・洗面所（1）</t>
  </si>
  <si>
    <t>1　浴室・洗面所（2）</t>
  </si>
  <si>
    <t>工事内容</t>
  </si>
  <si>
    <t>工事明細</t>
  </si>
  <si>
    <t>対象者氏名：</t>
  </si>
  <si>
    <t>対象者住所：</t>
  </si>
  <si>
    <t>　</t>
  </si>
  <si>
    <t>箇所番号</t>
  </si>
  <si>
    <t>工事種類</t>
  </si>
  <si>
    <t>％</t>
  </si>
  <si>
    <t>＊浴室出入口の段差解消のための敷居撤去</t>
  </si>
  <si>
    <t>（１）手すりの取付　（２）段差の解消　（３）すべりの防止及び移動の円滑化のための床または通路面の材料の変更</t>
  </si>
  <si>
    <t>（４）引き戸等への扉の取替　（５）洋式便器等への便器の取替</t>
  </si>
  <si>
    <t>1　浴室・洗面所（3）</t>
  </si>
  <si>
    <t>材料費等</t>
  </si>
  <si>
    <t>＊洗面所出入口の段差解消のための敷居撤去</t>
  </si>
  <si>
    <t>1　浴室・洗面所　合計</t>
  </si>
  <si>
    <t>＊手すりの取付Ⅰ</t>
  </si>
  <si>
    <t>＊手すりの取付Ⅱ</t>
  </si>
  <si>
    <t>＊手すりの取付Ⅲ</t>
  </si>
  <si>
    <t>＊手すりの取付Ⅳ</t>
  </si>
  <si>
    <t>（１）</t>
  </si>
  <si>
    <t>（２）</t>
  </si>
  <si>
    <t>市使用欄</t>
  </si>
  <si>
    <t>（４）</t>
  </si>
  <si>
    <t>（７）</t>
  </si>
  <si>
    <t>数量</t>
  </si>
  <si>
    <t>単位</t>
  </si>
  <si>
    <t>単価</t>
  </si>
  <si>
    <t>金　　　額</t>
  </si>
  <si>
    <t>小計</t>
  </si>
  <si>
    <t>＊開口幅の確保のための間仕切り壁の改造</t>
  </si>
  <si>
    <t>＊サーモスタット式混合栓・レバー式水栓等への取替</t>
  </si>
  <si>
    <t>＊カウンター型洗面台への取替（車いす仕様のみ対象）</t>
  </si>
  <si>
    <t>＊浴室へのシャワー取付（給湯器の設置及び配管を含む）</t>
  </si>
  <si>
    <t>消費税率</t>
  </si>
  <si>
    <t>-</t>
  </si>
  <si>
    <t>材料費</t>
  </si>
  <si>
    <t>工事費計1</t>
  </si>
  <si>
    <t>諸経費計1</t>
  </si>
  <si>
    <t>消費税計1</t>
  </si>
  <si>
    <t>材料費計1</t>
  </si>
  <si>
    <t>材料費計2</t>
  </si>
  <si>
    <t>工事費計2</t>
  </si>
  <si>
    <t>諸経費計2</t>
  </si>
  <si>
    <t>消費税計2</t>
  </si>
  <si>
    <t>材料費計3</t>
  </si>
  <si>
    <t>工事費計3</t>
  </si>
  <si>
    <t>諸経費計3</t>
  </si>
  <si>
    <t>消費税計3</t>
  </si>
  <si>
    <t>材料費・工事費</t>
  </si>
  <si>
    <t>代表者氏名：</t>
  </si>
  <si>
    <t>業者名：</t>
  </si>
  <si>
    <t>所在地：</t>
  </si>
  <si>
    <t>ＴＥＬ：</t>
  </si>
  <si>
    <t>〒</t>
  </si>
  <si>
    <t>諸経費率</t>
  </si>
  <si>
    <t>-</t>
  </si>
  <si>
    <t>対象外</t>
  </si>
  <si>
    <t>材料費合計</t>
  </si>
  <si>
    <t>工事費合計</t>
  </si>
  <si>
    <t>諸経費合計</t>
  </si>
  <si>
    <t>消費税合計</t>
  </si>
  <si>
    <t>ＴＥＬ：</t>
  </si>
  <si>
    <t>（担当者氏名：</t>
  </si>
  <si>
    <t>）</t>
  </si>
  <si>
    <t>2　便所（1）</t>
  </si>
  <si>
    <t>＊出入口の段差解消のための敷居撤去</t>
  </si>
  <si>
    <t>（５）</t>
  </si>
  <si>
    <t>＊開口幅の確保のための間仕切り壁の改造</t>
  </si>
  <si>
    <t>2　便所（2）</t>
  </si>
  <si>
    <t>2　便所（3）</t>
  </si>
  <si>
    <t>＊便器の向きの変更</t>
  </si>
  <si>
    <t>3　玄関（1）</t>
  </si>
  <si>
    <t>＊上がりかまちの段差解消のための式台の設置</t>
  </si>
  <si>
    <t>3　玄関（2）</t>
  </si>
  <si>
    <t>＊手すりの取付Ⅰ
（玄関から道路までの通路への手すりを含む）</t>
  </si>
  <si>
    <t>＊手すりの取付Ⅱ
（玄関から道路までの通路への手すりを含む）</t>
  </si>
  <si>
    <t>＊手すりの取付Ⅲ
（玄関から道路までの通路への手すりを含む）</t>
  </si>
  <si>
    <t>＊手すりの取付Ⅳ
（玄関から道路までの通路への手すりを含む）</t>
  </si>
  <si>
    <t>4　廊下・階段（1）</t>
  </si>
  <si>
    <t>4　廊下・階段（2）</t>
  </si>
  <si>
    <t>5　居室（1）</t>
  </si>
  <si>
    <t>＊出入口の段差解消のための敷居撤去</t>
  </si>
  <si>
    <t>（３）</t>
  </si>
  <si>
    <t>5　居室（2）</t>
  </si>
  <si>
    <t>6　台所（1）</t>
  </si>
  <si>
    <t>6　台所（2）</t>
  </si>
  <si>
    <t>＊レバー式水栓等への取替（混合式も可）</t>
  </si>
  <si>
    <t>＊便器洗浄装置の取付</t>
  </si>
  <si>
    <t>＊和便器の洋便器への取替</t>
  </si>
  <si>
    <t>-</t>
  </si>
  <si>
    <t>％</t>
  </si>
  <si>
    <t>住宅改造</t>
  </si>
  <si>
    <t>住宅改修</t>
  </si>
  <si>
    <t>式</t>
  </si>
  <si>
    <t>樹脂手摺Ⅰ型(L=600)</t>
  </si>
  <si>
    <t>中折戸</t>
  </si>
  <si>
    <t>部材</t>
  </si>
  <si>
    <t>セット</t>
  </si>
  <si>
    <t>ＦＲＰ製浴槽</t>
  </si>
  <si>
    <t>作成年月日</t>
  </si>
  <si>
    <t>助成対象工事費内訳(見積）書(特別型）</t>
  </si>
  <si>
    <t>住宅改修対象工事費内訳（見積）書</t>
  </si>
  <si>
    <t>支給対象
限度額</t>
  </si>
  <si>
    <t>助成対象外工事費内訳（見積）書</t>
  </si>
  <si>
    <t>住宅改造工事費内訳（見積）書</t>
  </si>
  <si>
    <t>【入力例】</t>
  </si>
  <si>
    <t>助成対象工事費内訳（見積）書1/15</t>
  </si>
  <si>
    <t>助成対象工事費内訳（見積）書1'/15</t>
  </si>
  <si>
    <t>助成対象工事費内訳（見積）書1''/15</t>
  </si>
  <si>
    <t>助成対象工事費内訳（見積）書1'''/15</t>
  </si>
  <si>
    <t>助成対象工事費内訳（見積）書2/15</t>
  </si>
  <si>
    <t>助成対象工事費内訳（見積）書3/15</t>
  </si>
  <si>
    <t>助成対象工事費内訳（見積）書</t>
  </si>
  <si>
    <t>助成対象工事費内訳（見積）書5/15</t>
  </si>
  <si>
    <t>助成対象工事費内訳（見積）書6/15</t>
  </si>
  <si>
    <t>助成対象工事費内訳（見積）書7/15</t>
  </si>
  <si>
    <t>助成対象工事費内訳（見積）書8/15</t>
  </si>
  <si>
    <t>助成対象工事費内訳（見積）書10/15</t>
  </si>
  <si>
    <t>助成対象工事費内訳（見積）書11/15</t>
  </si>
  <si>
    <t>助成対象工事費内訳（見積）書12/15</t>
  </si>
  <si>
    <t>助成対象工事費内訳（見積）書13/15</t>
  </si>
  <si>
    <t>助成対象工事費内訳（見積）書14/15</t>
  </si>
  <si>
    <t>助成対象工事費内訳（見積）書15/15</t>
  </si>
  <si>
    <t>＊段差解消のための浴槽の取替</t>
  </si>
  <si>
    <t>住宅改修・
住宅改造の種類</t>
  </si>
  <si>
    <t>＊洗面所の段差解消のための扉の取替</t>
  </si>
  <si>
    <t>（６）</t>
  </si>
  <si>
    <t>＊有効開口幅確保のための扉の取替</t>
  </si>
  <si>
    <t>＊開閉しやすくするための扉の取替</t>
  </si>
  <si>
    <t>＊出入口の段差解消のための床の嵩上げ又は嵩下げ</t>
  </si>
  <si>
    <t>＊洗面所の段差解消のための床の嵩上げ又は嵩下げ</t>
  </si>
  <si>
    <t>＊段差解消のための扉の取替</t>
  </si>
  <si>
    <t>＊便器の高さの変更</t>
  </si>
  <si>
    <t>＊アプローチ部分の段差解消のためのスロープの設置</t>
  </si>
  <si>
    <t>＊段差解消のための廊下の床の嵩上げ又は嵩下げ</t>
  </si>
  <si>
    <t>すべりの防止のための床材変更</t>
  </si>
  <si>
    <t>移動の円滑化のための床材変更</t>
  </si>
  <si>
    <t>＊段差解消のための床の嵩上げ又は嵩下げ</t>
  </si>
  <si>
    <t>＊レバーハンドル式把手への取替</t>
  </si>
  <si>
    <t>（６）（１）～（５）の改造工事の付帯工事　（７）その他（※住宅改修対象箇所の使用は不可）</t>
  </si>
  <si>
    <t>値引き額</t>
  </si>
  <si>
    <t>％</t>
  </si>
  <si>
    <t>-</t>
  </si>
  <si>
    <t>値引き計1</t>
  </si>
  <si>
    <t>値引き計2</t>
  </si>
  <si>
    <t>助成対象工事費内訳（見積）書</t>
  </si>
  <si>
    <t>値引き計3</t>
  </si>
  <si>
    <t>値引き合計</t>
  </si>
  <si>
    <t>＊手すりの取付Ⅰ</t>
  </si>
  <si>
    <t>-</t>
  </si>
  <si>
    <t>％</t>
  </si>
  <si>
    <t>％</t>
  </si>
  <si>
    <t>-</t>
  </si>
  <si>
    <t>-</t>
  </si>
  <si>
    <t>＊手すりの取付Ⅱ</t>
  </si>
  <si>
    <t>＊手すりの取付Ⅲ</t>
  </si>
  <si>
    <t>＊手すりの取付Ⅳ</t>
  </si>
  <si>
    <t>助成対象工事費内訳（見積）書</t>
  </si>
  <si>
    <t>-</t>
  </si>
  <si>
    <t>-</t>
  </si>
  <si>
    <t>％</t>
  </si>
  <si>
    <t>助成対象工事費内訳（見積）書4/15</t>
  </si>
  <si>
    <t>2　便所　合計</t>
  </si>
  <si>
    <t>-</t>
  </si>
  <si>
    <t>％</t>
  </si>
  <si>
    <t>助成対象工事費内訳（見積）書9/15</t>
  </si>
  <si>
    <t>3　玄関　合計</t>
  </si>
  <si>
    <t>-</t>
  </si>
  <si>
    <t>％</t>
  </si>
  <si>
    <t>4　廊下・階段　合計</t>
  </si>
  <si>
    <t>＊手すりの取付Ⅰ</t>
  </si>
  <si>
    <t>-</t>
  </si>
  <si>
    <t>％</t>
  </si>
  <si>
    <t>＊手すりの取付Ⅱ</t>
  </si>
  <si>
    <t>＊手すりの取付Ⅲ</t>
  </si>
  <si>
    <t>＊手すりの取付Ⅳ</t>
  </si>
  <si>
    <t>5　居室　合計</t>
  </si>
  <si>
    <t>＊手すりの取付Ⅰ</t>
  </si>
  <si>
    <t>＊手すりの取付Ⅱ</t>
  </si>
  <si>
    <t>＊手すりの取付Ⅲ</t>
  </si>
  <si>
    <t>＊手すりの取付Ⅳ</t>
  </si>
  <si>
    <t>6　台所　合計</t>
  </si>
  <si>
    <t>＊手すりの取付Ⅱ</t>
  </si>
  <si>
    <t>-</t>
  </si>
  <si>
    <t>％</t>
  </si>
  <si>
    <t>⑥</t>
  </si>
  <si>
    <t>⑤</t>
  </si>
  <si>
    <t>④</t>
  </si>
  <si>
    <t>①</t>
  </si>
  <si>
    <t>＊浴室出入口の段差解消のための嵩上げ又は嵩下げ</t>
  </si>
  <si>
    <t>②</t>
  </si>
  <si>
    <t>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</si>
</sst>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d;@"/>
    <numFmt numFmtId="178" formatCode="[$-411]ggge&quot;年&quot;m&quot;月&quot;d&quot;日作成&quot;"/>
    <numFmt numFmtId="179" formatCode="#,##0.00&quot;円&quot;"/>
    <numFmt numFmtId="180" formatCode="#,##0&quot;円&quot;"/>
  </numFmts>
  <fonts count="63">
    <font>
      <sz val="11"/>
      <name val="ＭＳ Ｐゴシック"/>
      <family val="3"/>
    </font>
    <font>
      <sz val="10"/>
      <color indexed="8"/>
      <name val="Arial"/>
      <family val="2"/>
    </font>
    <font>
      <sz val="6"/>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2"/>
      <name val="ＭＳ Ｐ明朝"/>
      <family val="1"/>
    </font>
    <font>
      <sz val="9"/>
      <name val="MS UI Gothic"/>
      <family val="3"/>
    </font>
    <font>
      <sz val="11"/>
      <color indexed="9"/>
      <name val="ＭＳ Ｐゴシック"/>
      <family val="3"/>
    </font>
    <font>
      <b/>
      <sz val="11"/>
      <color indexed="12"/>
      <name val="ＭＳ Ｐゴシック"/>
      <family val="3"/>
    </font>
    <font>
      <b/>
      <sz val="11"/>
      <color indexed="10"/>
      <name val="ＭＳ Ｐゴシック"/>
      <family val="3"/>
    </font>
    <font>
      <b/>
      <sz val="11"/>
      <name val="ＭＳ Ｐゴシック"/>
      <family val="3"/>
    </font>
    <font>
      <b/>
      <sz val="10"/>
      <name val="ＭＳ Ｐゴシック"/>
      <family val="3"/>
    </font>
    <font>
      <b/>
      <sz val="9"/>
      <name val="ＭＳ Ｐゴシック"/>
      <family val="3"/>
    </font>
    <font>
      <i/>
      <sz val="11"/>
      <name val="ＭＳ Ｐゴシック"/>
      <family val="3"/>
    </font>
    <font>
      <i/>
      <sz val="10"/>
      <color indexed="10"/>
      <name val="ＭＳ Ｐゴシック"/>
      <family val="3"/>
    </font>
    <font>
      <i/>
      <sz val="11"/>
      <color indexed="10"/>
      <name val="ＭＳ Ｐゴシック"/>
      <family val="3"/>
    </font>
    <font>
      <i/>
      <sz val="12"/>
      <color indexed="10"/>
      <name val="ＭＳ Ｐゴシック"/>
      <family val="3"/>
    </font>
    <font>
      <b/>
      <i/>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8"/>
      <name val="ＭＳ Ｐゴシック"/>
      <family val="3"/>
    </font>
    <font>
      <b/>
      <sz val="13"/>
      <name val="ＭＳ Ｐゴシック"/>
      <family val="3"/>
    </font>
    <font>
      <b/>
      <sz val="15"/>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thin"/>
      <right style="medium"/>
      <top>
        <color indexed="63"/>
      </top>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medium"/>
      <right style="thin"/>
      <top style="thin"/>
      <bottom style="thin"/>
    </border>
    <border>
      <left style="thin"/>
      <right style="medium"/>
      <top style="thin"/>
      <bottom style="thin"/>
    </border>
    <border>
      <left>
        <color indexed="63"/>
      </left>
      <right>
        <color indexed="63"/>
      </right>
      <top style="hair"/>
      <bottom style="double"/>
    </border>
    <border>
      <left style="thin"/>
      <right style="thin"/>
      <top style="hair"/>
      <bottom style="double"/>
    </border>
    <border>
      <left style="medium"/>
      <right>
        <color indexed="63"/>
      </right>
      <top style="thin"/>
      <bottom style="double"/>
    </border>
    <border>
      <left style="medium"/>
      <right style="medium"/>
      <top style="thin"/>
      <bottom style="double"/>
    </border>
    <border>
      <left>
        <color indexed="63"/>
      </left>
      <right style="medium"/>
      <top style="thin"/>
      <bottom style="double"/>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hair"/>
      <bottom style="double"/>
    </border>
    <border>
      <left>
        <color indexed="63"/>
      </left>
      <right style="medium"/>
      <top style="hair"/>
      <bottom style="double"/>
    </border>
    <border>
      <left style="medium"/>
      <right style="thin"/>
      <top>
        <color indexed="63"/>
      </top>
      <bottom style="double"/>
    </border>
    <border>
      <left style="thin"/>
      <right style="thin"/>
      <top>
        <color indexed="63"/>
      </top>
      <bottom style="double"/>
    </border>
    <border>
      <left>
        <color indexed="63"/>
      </left>
      <right style="medium"/>
      <top>
        <color indexed="63"/>
      </top>
      <bottom style="double"/>
    </border>
    <border>
      <left style="medium"/>
      <right>
        <color indexed="63"/>
      </right>
      <top style="double"/>
      <bottom style="double"/>
    </border>
    <border>
      <left style="medium"/>
      <right style="medium"/>
      <top style="double"/>
      <bottom style="double"/>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hair"/>
      <bottom style="double"/>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style="thin"/>
      <bottom style="double"/>
      <diagonal style="thin"/>
    </border>
    <border diagonalUp="1">
      <left style="medium"/>
      <right style="medium"/>
      <top style="double"/>
      <bottom style="double"/>
      <diagonal style="thin"/>
    </border>
    <border diagonalUp="1">
      <left style="medium"/>
      <right style="medium"/>
      <top>
        <color indexed="63"/>
      </top>
      <bottom style="medium"/>
      <diagonal style="thin"/>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style="thin"/>
      <right style="medium"/>
      <top style="thin"/>
      <bottom style="double"/>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medium"/>
      <bottom>
        <color indexed="63"/>
      </bottom>
    </border>
    <border>
      <left style="thick"/>
      <right style="thin"/>
      <top>
        <color indexed="63"/>
      </top>
      <bottom>
        <color indexed="63"/>
      </bottom>
    </border>
    <border>
      <left style="thin"/>
      <right style="thick"/>
      <top>
        <color indexed="63"/>
      </top>
      <bottom>
        <color indexed="63"/>
      </bottom>
    </border>
    <border>
      <left>
        <color indexed="63"/>
      </left>
      <right style="medium"/>
      <top>
        <color indexed="63"/>
      </top>
      <bottom>
        <color indexed="63"/>
      </bottom>
    </border>
    <border>
      <left style="thick"/>
      <right style="thin"/>
      <top>
        <color indexed="63"/>
      </top>
      <bottom style="thick"/>
    </border>
    <border>
      <left style="thin"/>
      <right style="thin"/>
      <top>
        <color indexed="63"/>
      </top>
      <bottom style="hair"/>
    </border>
    <border>
      <left style="thin"/>
      <right style="thick"/>
      <top>
        <color indexed="63"/>
      </top>
      <bottom style="hair"/>
    </border>
    <border>
      <left>
        <color indexed="63"/>
      </left>
      <right style="medium"/>
      <top>
        <color indexed="63"/>
      </top>
      <bottom style="hair"/>
    </border>
    <border>
      <left>
        <color indexed="63"/>
      </left>
      <right>
        <color indexed="63"/>
      </right>
      <top>
        <color indexed="63"/>
      </top>
      <bottom style="hair"/>
    </border>
    <border>
      <left style="thick"/>
      <right>
        <color indexed="63"/>
      </right>
      <top style="hair"/>
      <bottom style="thick"/>
    </border>
    <border>
      <left style="thick"/>
      <right style="thick"/>
      <top style="thick"/>
      <bottom style="hair"/>
    </border>
    <border>
      <left>
        <color indexed="63"/>
      </left>
      <right style="thick"/>
      <top style="hair"/>
      <bottom style="thick"/>
    </border>
    <border>
      <left style="medium"/>
      <right style="thin"/>
      <top style="thin"/>
      <bottom>
        <color indexed="63"/>
      </bottom>
    </border>
    <border>
      <left>
        <color indexed="63"/>
      </left>
      <right>
        <color indexed="63"/>
      </right>
      <top style="hair"/>
      <bottom>
        <color indexed="63"/>
      </bottom>
    </border>
    <border>
      <left>
        <color indexed="63"/>
      </left>
      <right style="thin"/>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medium"/>
      <bottom style="medium"/>
    </border>
    <border>
      <left style="thin"/>
      <right>
        <color indexed="63"/>
      </right>
      <top style="medium"/>
      <bottom style="thin"/>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medium"/>
      <right style="thin"/>
      <top style="medium"/>
      <bottom>
        <color indexed="63"/>
      </bottom>
    </border>
    <border>
      <left style="thin"/>
      <right style="medium"/>
      <top style="medium"/>
      <bottom style="medium"/>
    </border>
    <border>
      <left>
        <color indexed="63"/>
      </left>
      <right>
        <color indexed="63"/>
      </right>
      <top style="medium"/>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left style="medium"/>
      <right>
        <color indexed="63"/>
      </right>
      <top>
        <color indexed="63"/>
      </top>
      <bottom style="double"/>
    </border>
    <border>
      <left style="medium"/>
      <right style="thin"/>
      <top>
        <color indexed="63"/>
      </top>
      <bottom>
        <color indexed="63"/>
      </bottom>
    </border>
    <border>
      <left style="medium"/>
      <right style="thin"/>
      <top>
        <color indexed="63"/>
      </top>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hair"/>
    </border>
    <border>
      <left style="thick"/>
      <right style="thick"/>
      <top style="thick"/>
      <bottom>
        <color indexed="63"/>
      </bottom>
    </border>
    <border>
      <left style="thick"/>
      <right style="thick"/>
      <top>
        <color indexed="63"/>
      </top>
      <bottom style="thick"/>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0" fontId="61" fillId="31" borderId="4" applyNumberFormat="0" applyAlignment="0" applyProtection="0"/>
    <xf numFmtId="0" fontId="9" fillId="0" borderId="0" applyNumberFormat="0" applyFill="0" applyBorder="0" applyAlignment="0" applyProtection="0"/>
    <xf numFmtId="0" fontId="62" fillId="32" borderId="0" applyNumberFormat="0" applyBorder="0" applyAlignment="0" applyProtection="0"/>
  </cellStyleXfs>
  <cellXfs count="383">
    <xf numFmtId="0" fontId="0" fillId="0" borderId="0" xfId="0" applyAlignment="1">
      <alignment/>
    </xf>
    <xf numFmtId="0" fontId="0" fillId="0" borderId="0" xfId="0" applyFill="1" applyAlignment="1">
      <alignment/>
    </xf>
    <xf numFmtId="0" fontId="7" fillId="0" borderId="0" xfId="0" applyFont="1" applyFill="1" applyBorder="1" applyAlignment="1">
      <alignment horizontal="right"/>
    </xf>
    <xf numFmtId="0" fontId="15" fillId="0" borderId="0" xfId="0" applyFont="1" applyFill="1" applyBorder="1" applyAlignment="1">
      <alignment horizontal="center"/>
    </xf>
    <xf numFmtId="38" fontId="15" fillId="0" borderId="0" xfId="0" applyNumberFormat="1" applyFont="1" applyFill="1" applyBorder="1" applyAlignment="1">
      <alignment/>
    </xf>
    <xf numFmtId="0" fontId="6" fillId="0" borderId="0" xfId="0" applyFont="1" applyFill="1" applyAlignment="1">
      <alignment horizontal="center" vertical="top"/>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0" xfId="0" applyFill="1" applyAlignment="1">
      <alignment horizontal="center"/>
    </xf>
    <xf numFmtId="0" fontId="0" fillId="0" borderId="14" xfId="0" applyFill="1" applyBorder="1" applyAlignment="1">
      <alignment horizontal="center"/>
    </xf>
    <xf numFmtId="0" fontId="4" fillId="0" borderId="15" xfId="0" applyFont="1" applyFill="1" applyBorder="1" applyAlignment="1" applyProtection="1">
      <alignment vertical="center" shrinkToFit="1"/>
      <protection locked="0"/>
    </xf>
    <xf numFmtId="0" fontId="0" fillId="0" borderId="16" xfId="0" applyFill="1" applyBorder="1" applyAlignment="1" applyProtection="1">
      <alignment vertical="center"/>
      <protection locked="0"/>
    </xf>
    <xf numFmtId="0" fontId="0" fillId="0" borderId="16" xfId="0" applyFill="1" applyBorder="1" applyAlignment="1" applyProtection="1">
      <alignment horizontal="center" vertical="center"/>
      <protection locked="0"/>
    </xf>
    <xf numFmtId="38" fontId="0" fillId="0" borderId="16" xfId="19" applyFont="1" applyFill="1" applyBorder="1" applyAlignment="1" applyProtection="1">
      <alignment vertical="center"/>
      <protection locked="0"/>
    </xf>
    <xf numFmtId="38" fontId="0" fillId="0" borderId="17" xfId="19" applyFont="1" applyFill="1" applyBorder="1" applyAlignment="1">
      <alignment vertical="center"/>
    </xf>
    <xf numFmtId="38" fontId="0" fillId="0" borderId="18" xfId="19" applyFont="1" applyFill="1" applyBorder="1" applyAlignment="1">
      <alignment vertical="center"/>
    </xf>
    <xf numFmtId="38" fontId="0" fillId="0" borderId="19" xfId="19" applyFont="1" applyFill="1" applyBorder="1" applyAlignment="1">
      <alignment vertical="center"/>
    </xf>
    <xf numFmtId="38" fontId="0" fillId="0" borderId="20" xfId="19" applyFont="1" applyFill="1" applyBorder="1" applyAlignment="1">
      <alignment vertical="center"/>
    </xf>
    <xf numFmtId="0" fontId="4" fillId="0" borderId="21" xfId="0" applyFont="1"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38" fontId="0" fillId="0" borderId="22" xfId="19" applyFont="1" applyFill="1" applyBorder="1" applyAlignment="1" applyProtection="1">
      <alignment vertical="center"/>
      <protection locked="0"/>
    </xf>
    <xf numFmtId="38" fontId="0" fillId="0" borderId="23" xfId="19" applyFont="1" applyFill="1" applyBorder="1" applyAlignment="1">
      <alignment vertical="center"/>
    </xf>
    <xf numFmtId="38" fontId="0" fillId="0" borderId="24" xfId="19" applyFont="1" applyFill="1" applyBorder="1" applyAlignment="1">
      <alignment vertical="center"/>
    </xf>
    <xf numFmtId="38" fontId="0" fillId="0" borderId="25" xfId="19" applyFont="1" applyFill="1" applyBorder="1" applyAlignment="1">
      <alignment vertical="center"/>
    </xf>
    <xf numFmtId="38" fontId="0" fillId="0" borderId="26" xfId="19" applyFont="1" applyFill="1" applyBorder="1" applyAlignment="1">
      <alignment vertical="center"/>
    </xf>
    <xf numFmtId="38" fontId="0" fillId="0" borderId="27" xfId="19" applyFont="1" applyFill="1" applyBorder="1" applyAlignment="1">
      <alignment vertical="center"/>
    </xf>
    <xf numFmtId="0" fontId="4" fillId="0" borderId="28" xfId="0" applyFont="1" applyFill="1" applyBorder="1" applyAlignment="1">
      <alignment horizontal="right" vertical="center"/>
    </xf>
    <xf numFmtId="0" fontId="0" fillId="0" borderId="29" xfId="0" applyFill="1" applyBorder="1" applyAlignment="1" applyProtection="1">
      <alignment vertical="center"/>
      <protection locked="0"/>
    </xf>
    <xf numFmtId="0" fontId="0" fillId="0" borderId="29" xfId="0" applyFill="1" applyBorder="1" applyAlignment="1">
      <alignment horizontal="center" vertical="center"/>
    </xf>
    <xf numFmtId="38" fontId="0" fillId="0" borderId="29" xfId="19" applyFont="1" applyFill="1" applyBorder="1" applyAlignment="1" applyProtection="1">
      <alignment vertical="center"/>
      <protection locked="0"/>
    </xf>
    <xf numFmtId="38" fontId="0" fillId="0" borderId="30" xfId="19" applyFont="1" applyFill="1" applyBorder="1" applyAlignment="1" applyProtection="1">
      <alignment vertical="center"/>
      <protection locked="0"/>
    </xf>
    <xf numFmtId="38" fontId="0" fillId="0" borderId="24" xfId="19" applyFont="1" applyFill="1" applyBorder="1" applyAlignment="1">
      <alignment horizontal="center" vertical="center"/>
    </xf>
    <xf numFmtId="38" fontId="0" fillId="0" borderId="29" xfId="19"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right" vertical="center"/>
    </xf>
    <xf numFmtId="0" fontId="0" fillId="0" borderId="34" xfId="0" applyFill="1" applyBorder="1" applyAlignment="1">
      <alignment vertical="center"/>
    </xf>
    <xf numFmtId="0" fontId="0" fillId="0" borderId="34" xfId="0" applyFill="1" applyBorder="1" applyAlignment="1">
      <alignment horizontal="center" vertical="center"/>
    </xf>
    <xf numFmtId="38" fontId="0" fillId="0" borderId="34" xfId="19" applyFont="1" applyFill="1" applyBorder="1" applyAlignment="1">
      <alignment horizontal="center" vertical="center"/>
    </xf>
    <xf numFmtId="0" fontId="0" fillId="0" borderId="0" xfId="0" applyFill="1" applyAlignment="1">
      <alignment vertical="center"/>
    </xf>
    <xf numFmtId="38" fontId="0" fillId="0" borderId="35" xfId="19" applyFont="1" applyFill="1" applyBorder="1" applyAlignment="1">
      <alignment horizontal="center" vertical="center"/>
    </xf>
    <xf numFmtId="38" fontId="0" fillId="0" borderId="35" xfId="19" applyFont="1" applyFill="1" applyBorder="1" applyAlignment="1">
      <alignment vertical="center"/>
    </xf>
    <xf numFmtId="38" fontId="0" fillId="0" borderId="36" xfId="19" applyFont="1" applyFill="1" applyBorder="1" applyAlignment="1">
      <alignment vertical="center"/>
    </xf>
    <xf numFmtId="38" fontId="0" fillId="0" borderId="37" xfId="19" applyFont="1" applyFill="1" applyBorder="1" applyAlignment="1">
      <alignment vertical="center"/>
    </xf>
    <xf numFmtId="0" fontId="4" fillId="0" borderId="38" xfId="0" applyFont="1" applyFill="1" applyBorder="1" applyAlignment="1">
      <alignment horizontal="center" vertical="center"/>
    </xf>
    <xf numFmtId="0" fontId="0" fillId="0" borderId="39" xfId="0" applyFill="1" applyBorder="1" applyAlignment="1">
      <alignment horizontal="center" vertical="center"/>
    </xf>
    <xf numFmtId="38" fontId="0" fillId="0" borderId="40" xfId="19" applyFont="1" applyFill="1" applyBorder="1" applyAlignment="1">
      <alignment vertical="center"/>
    </xf>
    <xf numFmtId="38" fontId="0" fillId="0" borderId="41" xfId="19" applyFont="1" applyFill="1" applyBorder="1" applyAlignment="1">
      <alignment horizontal="center" vertical="center"/>
    </xf>
    <xf numFmtId="38" fontId="0" fillId="0" borderId="42" xfId="19" applyFont="1" applyFill="1" applyBorder="1" applyAlignment="1">
      <alignment vertical="center"/>
    </xf>
    <xf numFmtId="38" fontId="0" fillId="0" borderId="41" xfId="19" applyFont="1" applyFill="1" applyBorder="1" applyAlignment="1">
      <alignment vertical="center"/>
    </xf>
    <xf numFmtId="38" fontId="0" fillId="0" borderId="25" xfId="19" applyFont="1" applyFill="1" applyBorder="1" applyAlignment="1">
      <alignment horizontal="center" vertical="center"/>
    </xf>
    <xf numFmtId="38" fontId="0" fillId="0" borderId="36" xfId="19" applyFont="1" applyFill="1" applyBorder="1" applyAlignment="1">
      <alignment horizontal="center" vertical="center"/>
    </xf>
    <xf numFmtId="0" fontId="7" fillId="0" borderId="0" xfId="0" applyFont="1" applyFill="1" applyAlignment="1">
      <alignment/>
    </xf>
    <xf numFmtId="0" fontId="14" fillId="0" borderId="19" xfId="0" applyFont="1" applyFill="1" applyBorder="1" applyAlignment="1">
      <alignment horizontal="center"/>
    </xf>
    <xf numFmtId="38" fontId="14" fillId="0" borderId="19" xfId="0" applyNumberFormat="1" applyFont="1" applyFill="1" applyBorder="1" applyAlignment="1">
      <alignment/>
    </xf>
    <xf numFmtId="0" fontId="14" fillId="0" borderId="25" xfId="0" applyFont="1" applyFill="1" applyBorder="1" applyAlignment="1">
      <alignment horizontal="center"/>
    </xf>
    <xf numFmtId="38" fontId="14" fillId="0" borderId="25" xfId="0" applyNumberFormat="1" applyFont="1" applyFill="1" applyBorder="1" applyAlignment="1">
      <alignment/>
    </xf>
    <xf numFmtId="0" fontId="0" fillId="0" borderId="22" xfId="0" applyFill="1" applyBorder="1" applyAlignment="1">
      <alignment horizontal="center" vertical="center"/>
    </xf>
    <xf numFmtId="0" fontId="0" fillId="0" borderId="29" xfId="0" applyFill="1" applyBorder="1" applyAlignment="1">
      <alignment vertical="center"/>
    </xf>
    <xf numFmtId="38" fontId="0" fillId="0" borderId="30" xfId="19" applyFont="1" applyFill="1" applyBorder="1" applyAlignment="1">
      <alignment vertical="center"/>
    </xf>
    <xf numFmtId="38" fontId="15" fillId="0" borderId="14" xfId="19" applyFont="1" applyFill="1" applyBorder="1" applyAlignment="1">
      <alignment horizontal="center" vertical="center"/>
    </xf>
    <xf numFmtId="38" fontId="15" fillId="0" borderId="19" xfId="19" applyFont="1" applyFill="1" applyBorder="1" applyAlignment="1">
      <alignment vertical="center"/>
    </xf>
    <xf numFmtId="38" fontId="15" fillId="0" borderId="25" xfId="19" applyFont="1" applyFill="1" applyBorder="1" applyAlignment="1">
      <alignment horizontal="center" vertical="center"/>
    </xf>
    <xf numFmtId="38" fontId="15" fillId="0" borderId="25" xfId="19" applyFont="1" applyFill="1" applyBorder="1" applyAlignment="1">
      <alignment vertical="center"/>
    </xf>
    <xf numFmtId="0" fontId="3" fillId="0" borderId="43" xfId="0" applyFont="1" applyFill="1" applyBorder="1" applyAlignment="1">
      <alignment horizontal="center" vertical="center"/>
    </xf>
    <xf numFmtId="49" fontId="3" fillId="0" borderId="44" xfId="0" applyNumberFormat="1" applyFont="1" applyFill="1" applyBorder="1" applyAlignment="1">
      <alignment horizontal="center" vertical="center"/>
    </xf>
    <xf numFmtId="38" fontId="15" fillId="0" borderId="36" xfId="19" applyFont="1" applyFill="1" applyBorder="1" applyAlignment="1">
      <alignment horizontal="center" vertical="center"/>
    </xf>
    <xf numFmtId="38" fontId="15" fillId="0" borderId="36" xfId="19" applyFont="1" applyFill="1" applyBorder="1" applyAlignment="1">
      <alignment vertical="center"/>
    </xf>
    <xf numFmtId="38" fontId="15" fillId="0" borderId="41" xfId="19" applyFont="1" applyFill="1" applyBorder="1" applyAlignment="1">
      <alignment horizontal="center" vertical="center"/>
    </xf>
    <xf numFmtId="38" fontId="15" fillId="0" borderId="41" xfId="19" applyFont="1" applyFill="1" applyBorder="1" applyAlignment="1">
      <alignment vertical="center"/>
    </xf>
    <xf numFmtId="38" fontId="14" fillId="0" borderId="0" xfId="0" applyNumberFormat="1" applyFont="1" applyFill="1" applyBorder="1" applyAlignment="1">
      <alignment/>
    </xf>
    <xf numFmtId="0" fontId="4" fillId="0" borderId="45" xfId="0" applyFont="1" applyFill="1" applyBorder="1" applyAlignment="1">
      <alignment horizontal="right" vertical="center"/>
    </xf>
    <xf numFmtId="0" fontId="19" fillId="0" borderId="34" xfId="0" applyFont="1" applyFill="1" applyBorder="1" applyAlignment="1">
      <alignment horizontal="center" vertical="center"/>
    </xf>
    <xf numFmtId="38" fontId="19" fillId="0" borderId="34" xfId="19" applyFont="1" applyFill="1" applyBorder="1" applyAlignment="1">
      <alignment horizontal="center" vertical="center"/>
    </xf>
    <xf numFmtId="0" fontId="20" fillId="0" borderId="45" xfId="0" applyFont="1" applyFill="1" applyBorder="1" applyAlignment="1">
      <alignment horizontal="right" vertical="center"/>
    </xf>
    <xf numFmtId="38" fontId="21" fillId="0" borderId="46" xfId="19" applyFont="1" applyFill="1" applyBorder="1" applyAlignment="1" applyProtection="1">
      <alignment vertical="center"/>
      <protection locked="0"/>
    </xf>
    <xf numFmtId="0" fontId="19" fillId="0" borderId="34" xfId="0" applyFont="1" applyFill="1" applyBorder="1" applyAlignment="1" applyProtection="1">
      <alignment horizontal="center" vertical="center"/>
      <protection/>
    </xf>
    <xf numFmtId="38" fontId="0" fillId="0" borderId="39" xfId="19" applyFont="1" applyFill="1" applyBorder="1" applyAlignment="1">
      <alignment horizontal="center" vertical="center"/>
    </xf>
    <xf numFmtId="0" fontId="20" fillId="0" borderId="47" xfId="0" applyFont="1" applyFill="1" applyBorder="1" applyAlignment="1">
      <alignment horizontal="right" vertical="center"/>
    </xf>
    <xf numFmtId="0" fontId="19" fillId="0" borderId="48" xfId="0" applyFont="1" applyFill="1" applyBorder="1" applyAlignment="1" applyProtection="1">
      <alignment horizontal="center" vertical="center"/>
      <protection/>
    </xf>
    <xf numFmtId="0" fontId="19" fillId="0" borderId="48" xfId="0" applyFont="1" applyFill="1" applyBorder="1" applyAlignment="1">
      <alignment horizontal="center" vertical="center"/>
    </xf>
    <xf numFmtId="38" fontId="19" fillId="0" borderId="48" xfId="19" applyFont="1" applyFill="1" applyBorder="1" applyAlignment="1">
      <alignment horizontal="center" vertical="center"/>
    </xf>
    <xf numFmtId="38" fontId="21" fillId="0" borderId="49" xfId="19" applyFont="1" applyFill="1" applyBorder="1" applyAlignment="1" applyProtection="1">
      <alignment vertical="center"/>
      <protection locked="0"/>
    </xf>
    <xf numFmtId="38" fontId="0" fillId="0" borderId="50" xfId="19" applyFont="1" applyFill="1" applyBorder="1" applyAlignment="1">
      <alignment vertical="center"/>
    </xf>
    <xf numFmtId="38" fontId="0" fillId="0" borderId="51" xfId="19" applyFont="1" applyFill="1" applyBorder="1" applyAlignment="1">
      <alignment vertical="center"/>
    </xf>
    <xf numFmtId="38" fontId="0" fillId="0" borderId="50" xfId="19" applyFont="1" applyFill="1" applyBorder="1" applyAlignment="1">
      <alignment horizontal="center" vertical="center"/>
    </xf>
    <xf numFmtId="0" fontId="0" fillId="0" borderId="52" xfId="0" applyFill="1" applyBorder="1" applyAlignment="1">
      <alignment horizontal="center"/>
    </xf>
    <xf numFmtId="38" fontId="0" fillId="0" borderId="53" xfId="19" applyFont="1" applyFill="1" applyBorder="1" applyAlignment="1">
      <alignment vertical="center"/>
    </xf>
    <xf numFmtId="38" fontId="0" fillId="0" borderId="54" xfId="19" applyFont="1" applyFill="1" applyBorder="1" applyAlignment="1">
      <alignment vertical="center"/>
    </xf>
    <xf numFmtId="38" fontId="0" fillId="0" borderId="55" xfId="19" applyFont="1" applyFill="1" applyBorder="1" applyAlignment="1">
      <alignment vertical="center"/>
    </xf>
    <xf numFmtId="0" fontId="14" fillId="0" borderId="41" xfId="0" applyFont="1" applyFill="1" applyBorder="1" applyAlignment="1">
      <alignment horizontal="center"/>
    </xf>
    <xf numFmtId="38" fontId="14" fillId="0" borderId="41" xfId="0" applyNumberFormat="1" applyFont="1" applyFill="1" applyBorder="1" applyAlignment="1">
      <alignment/>
    </xf>
    <xf numFmtId="38" fontId="0" fillId="0" borderId="56" xfId="19" applyFont="1" applyFill="1" applyBorder="1" applyAlignment="1">
      <alignment vertical="center"/>
    </xf>
    <xf numFmtId="38" fontId="0" fillId="0" borderId="16" xfId="19" applyFont="1" applyFill="1" applyBorder="1" applyAlignment="1" applyProtection="1">
      <alignment vertical="center"/>
      <protection locked="0"/>
    </xf>
    <xf numFmtId="38" fontId="0" fillId="0" borderId="17" xfId="19" applyFont="1" applyFill="1" applyBorder="1" applyAlignment="1">
      <alignment vertical="center"/>
    </xf>
    <xf numFmtId="38" fontId="0" fillId="0" borderId="18" xfId="19" applyFont="1" applyFill="1" applyBorder="1" applyAlignment="1">
      <alignment vertical="center"/>
    </xf>
    <xf numFmtId="38" fontId="0" fillId="0" borderId="19" xfId="19" applyFont="1" applyFill="1" applyBorder="1" applyAlignment="1">
      <alignment vertical="center"/>
    </xf>
    <xf numFmtId="38" fontId="0" fillId="0" borderId="53" xfId="19" applyFont="1" applyFill="1" applyBorder="1" applyAlignment="1">
      <alignment vertical="center"/>
    </xf>
    <xf numFmtId="38" fontId="0" fillId="0" borderId="22" xfId="19" applyFont="1" applyFill="1" applyBorder="1" applyAlignment="1" applyProtection="1">
      <alignment vertical="center"/>
      <protection locked="0"/>
    </xf>
    <xf numFmtId="38" fontId="0" fillId="0" borderId="23" xfId="19" applyFont="1" applyFill="1" applyBorder="1" applyAlignment="1">
      <alignment vertical="center"/>
    </xf>
    <xf numFmtId="38" fontId="0" fillId="0" borderId="24" xfId="19" applyFont="1" applyFill="1" applyBorder="1" applyAlignment="1">
      <alignment vertical="center"/>
    </xf>
    <xf numFmtId="38" fontId="0" fillId="0" borderId="25" xfId="19" applyFont="1" applyFill="1" applyBorder="1" applyAlignment="1">
      <alignment vertical="center"/>
    </xf>
    <xf numFmtId="38" fontId="0" fillId="0" borderId="54" xfId="19" applyFont="1" applyFill="1" applyBorder="1" applyAlignment="1">
      <alignment vertical="center"/>
    </xf>
    <xf numFmtId="38" fontId="0" fillId="0" borderId="27" xfId="19" applyFont="1" applyFill="1" applyBorder="1" applyAlignment="1">
      <alignment vertical="center"/>
    </xf>
    <xf numFmtId="38" fontId="0" fillId="0" borderId="29" xfId="19" applyFont="1" applyFill="1" applyBorder="1" applyAlignment="1" applyProtection="1">
      <alignment vertical="center"/>
      <protection locked="0"/>
    </xf>
    <xf numFmtId="38" fontId="0" fillId="0" borderId="30" xfId="19" applyFont="1" applyFill="1" applyBorder="1" applyAlignment="1" applyProtection="1">
      <alignment vertical="center"/>
      <protection locked="0"/>
    </xf>
    <xf numFmtId="38" fontId="0" fillId="0" borderId="24" xfId="19" applyFont="1" applyFill="1" applyBorder="1" applyAlignment="1">
      <alignment horizontal="center" vertical="center"/>
    </xf>
    <xf numFmtId="38" fontId="0" fillId="0" borderId="29" xfId="19" applyFont="1" applyFill="1" applyBorder="1" applyAlignment="1">
      <alignment horizontal="center" vertical="center"/>
    </xf>
    <xf numFmtId="38" fontId="0" fillId="0" borderId="34" xfId="19" applyFont="1" applyFill="1" applyBorder="1" applyAlignment="1">
      <alignment horizontal="center" vertical="center"/>
    </xf>
    <xf numFmtId="38" fontId="0" fillId="0" borderId="35" xfId="19" applyFont="1" applyFill="1" applyBorder="1" applyAlignment="1">
      <alignment horizontal="center" vertical="center"/>
    </xf>
    <xf numFmtId="38" fontId="0" fillId="0" borderId="35" xfId="19" applyFont="1" applyFill="1" applyBorder="1" applyAlignment="1">
      <alignment vertical="center"/>
    </xf>
    <xf numFmtId="38" fontId="0" fillId="0" borderId="36" xfId="19" applyFont="1" applyFill="1" applyBorder="1" applyAlignment="1">
      <alignment vertical="center"/>
    </xf>
    <xf numFmtId="38" fontId="0" fillId="0" borderId="55" xfId="19" applyFont="1" applyFill="1" applyBorder="1" applyAlignment="1">
      <alignment vertical="center"/>
    </xf>
    <xf numFmtId="38" fontId="0" fillId="0" borderId="50" xfId="19" applyFont="1" applyFill="1" applyBorder="1" applyAlignment="1">
      <alignment horizontal="center" vertical="center"/>
    </xf>
    <xf numFmtId="38" fontId="0" fillId="0" borderId="50" xfId="19" applyFont="1" applyFill="1" applyBorder="1" applyAlignment="1">
      <alignment vertical="center"/>
    </xf>
    <xf numFmtId="38" fontId="0" fillId="0" borderId="51" xfId="19" applyFont="1" applyFill="1" applyBorder="1" applyAlignment="1">
      <alignment vertical="center"/>
    </xf>
    <xf numFmtId="38" fontId="0" fillId="0" borderId="39" xfId="19" applyFont="1" applyFill="1" applyBorder="1" applyAlignment="1">
      <alignment horizontal="center" vertical="center"/>
    </xf>
    <xf numFmtId="38" fontId="0" fillId="0" borderId="40" xfId="19" applyFont="1" applyFill="1" applyBorder="1" applyAlignment="1">
      <alignment vertical="center"/>
    </xf>
    <xf numFmtId="38" fontId="0" fillId="0" borderId="41" xfId="19" applyFont="1" applyFill="1" applyBorder="1" applyAlignment="1">
      <alignment horizontal="center" vertical="center"/>
    </xf>
    <xf numFmtId="38" fontId="0" fillId="0" borderId="42" xfId="19" applyFont="1" applyFill="1" applyBorder="1" applyAlignment="1">
      <alignment vertical="center"/>
    </xf>
    <xf numFmtId="38" fontId="0" fillId="0" borderId="41" xfId="19" applyFont="1" applyFill="1" applyBorder="1" applyAlignment="1">
      <alignment vertical="center"/>
    </xf>
    <xf numFmtId="38" fontId="0" fillId="0" borderId="20" xfId="19" applyFont="1" applyFill="1" applyBorder="1" applyAlignment="1">
      <alignment vertical="center"/>
    </xf>
    <xf numFmtId="38" fontId="0" fillId="0" borderId="26" xfId="19" applyFont="1" applyFill="1" applyBorder="1" applyAlignment="1">
      <alignment vertical="center"/>
    </xf>
    <xf numFmtId="38" fontId="0" fillId="0" borderId="25" xfId="19" applyFont="1" applyFill="1" applyBorder="1" applyAlignment="1">
      <alignment horizontal="center" vertical="center"/>
    </xf>
    <xf numFmtId="38" fontId="0" fillId="0" borderId="36" xfId="19" applyFont="1" applyFill="1" applyBorder="1" applyAlignment="1">
      <alignment horizontal="center" vertical="center"/>
    </xf>
    <xf numFmtId="38" fontId="0" fillId="0" borderId="37" xfId="19" applyFont="1" applyFill="1" applyBorder="1" applyAlignment="1">
      <alignment vertical="center"/>
    </xf>
    <xf numFmtId="38" fontId="0" fillId="0" borderId="30" xfId="19" applyFont="1" applyFill="1" applyBorder="1" applyAlignment="1">
      <alignment vertical="center"/>
    </xf>
    <xf numFmtId="38" fontId="0" fillId="0" borderId="56" xfId="19" applyFont="1" applyFill="1" applyBorder="1" applyAlignment="1">
      <alignment vertical="center"/>
    </xf>
    <xf numFmtId="38" fontId="0" fillId="0" borderId="57" xfId="19" applyFont="1" applyFill="1" applyBorder="1" applyAlignment="1">
      <alignment vertical="center"/>
    </xf>
    <xf numFmtId="38" fontId="0" fillId="0" borderId="58" xfId="19" applyFont="1" applyFill="1" applyBorder="1" applyAlignment="1">
      <alignment vertical="center"/>
    </xf>
    <xf numFmtId="38" fontId="0" fillId="0" borderId="59" xfId="19" applyFont="1" applyFill="1" applyBorder="1" applyAlignment="1">
      <alignment vertical="center"/>
    </xf>
    <xf numFmtId="38" fontId="0" fillId="0" borderId="60" xfId="19" applyFont="1" applyFill="1" applyBorder="1" applyAlignment="1">
      <alignment vertical="center"/>
    </xf>
    <xf numFmtId="38" fontId="0" fillId="0" borderId="61" xfId="19" applyFont="1" applyFill="1" applyBorder="1" applyAlignment="1">
      <alignment vertical="center"/>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right"/>
      <protection/>
    </xf>
    <xf numFmtId="177" fontId="6" fillId="0" borderId="0" xfId="0" applyNumberFormat="1" applyFont="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right" vertical="center"/>
      <protection/>
    </xf>
    <xf numFmtId="0" fontId="0" fillId="0" borderId="0" xfId="0" applyAlignment="1" applyProtection="1">
      <alignment vertical="center"/>
      <protection/>
    </xf>
    <xf numFmtId="0" fontId="3" fillId="0" borderId="0" xfId="0" applyFont="1" applyBorder="1" applyAlignment="1" applyProtection="1">
      <alignment horizontal="right"/>
      <protection/>
    </xf>
    <xf numFmtId="0" fontId="1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6" fillId="0" borderId="62" xfId="0" applyFont="1" applyBorder="1" applyAlignment="1" applyProtection="1">
      <alignment horizontal="center" vertical="center" textRotation="255" shrinkToFit="1"/>
      <protection/>
    </xf>
    <xf numFmtId="0" fontId="6" fillId="0" borderId="12"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6" fillId="0" borderId="63" xfId="0" applyFont="1" applyBorder="1" applyAlignment="1" applyProtection="1">
      <alignment horizontal="center"/>
      <protection/>
    </xf>
    <xf numFmtId="0" fontId="6" fillId="0" borderId="64" xfId="0" applyFont="1" applyBorder="1" applyAlignment="1" applyProtection="1">
      <alignment horizontal="center"/>
      <protection/>
    </xf>
    <xf numFmtId="38" fontId="6" fillId="0" borderId="65" xfId="19" applyFont="1" applyBorder="1" applyAlignment="1" applyProtection="1">
      <alignment/>
      <protection/>
    </xf>
    <xf numFmtId="38" fontId="6" fillId="0" borderId="66" xfId="19" applyFont="1" applyBorder="1" applyAlignment="1" applyProtection="1">
      <alignment/>
      <protection/>
    </xf>
    <xf numFmtId="38" fontId="6" fillId="0" borderId="64" xfId="19" applyFont="1" applyBorder="1" applyAlignment="1" applyProtection="1">
      <alignment/>
      <protection/>
    </xf>
    <xf numFmtId="38" fontId="22" fillId="0" borderId="67" xfId="19" applyFont="1" applyBorder="1" applyAlignment="1" applyProtection="1">
      <alignment/>
      <protection/>
    </xf>
    <xf numFmtId="38" fontId="6" fillId="0" borderId="67" xfId="19" applyFont="1" applyBorder="1" applyAlignment="1" applyProtection="1">
      <alignment/>
      <protection/>
    </xf>
    <xf numFmtId="0" fontId="6" fillId="0" borderId="31" xfId="0" applyFont="1" applyBorder="1" applyAlignment="1" applyProtection="1">
      <alignment horizontal="center"/>
      <protection/>
    </xf>
    <xf numFmtId="0" fontId="6" fillId="0" borderId="68" xfId="0" applyFont="1" applyBorder="1" applyAlignment="1" applyProtection="1">
      <alignment horizontal="center"/>
      <protection/>
    </xf>
    <xf numFmtId="38" fontId="6" fillId="0" borderId="69" xfId="19" applyFont="1" applyBorder="1" applyAlignment="1" applyProtection="1">
      <alignment/>
      <protection/>
    </xf>
    <xf numFmtId="38" fontId="6" fillId="0" borderId="70" xfId="19" applyFont="1" applyBorder="1" applyAlignment="1" applyProtection="1">
      <alignment/>
      <protection/>
    </xf>
    <xf numFmtId="38" fontId="6" fillId="0" borderId="68" xfId="19" applyFont="1" applyBorder="1" applyAlignment="1" applyProtection="1">
      <alignment/>
      <protection/>
    </xf>
    <xf numFmtId="38" fontId="22" fillId="0" borderId="25" xfId="19" applyFont="1" applyBorder="1" applyAlignment="1" applyProtection="1">
      <alignment/>
      <protection/>
    </xf>
    <xf numFmtId="0" fontId="6" fillId="0" borderId="71" xfId="0" applyFont="1" applyBorder="1" applyAlignment="1" applyProtection="1">
      <alignment horizontal="center"/>
      <protection/>
    </xf>
    <xf numFmtId="0" fontId="6" fillId="0" borderId="72" xfId="0" applyFont="1" applyBorder="1" applyAlignment="1" applyProtection="1">
      <alignment horizontal="center"/>
      <protection/>
    </xf>
    <xf numFmtId="38" fontId="6" fillId="0" borderId="36" xfId="19" applyFont="1" applyBorder="1" applyAlignment="1" applyProtection="1">
      <alignment/>
      <protection/>
    </xf>
    <xf numFmtId="38" fontId="6" fillId="0" borderId="73" xfId="19" applyFont="1" applyBorder="1" applyAlignment="1" applyProtection="1">
      <alignment/>
      <protection/>
    </xf>
    <xf numFmtId="38" fontId="6" fillId="0" borderId="74" xfId="19" applyFont="1" applyBorder="1" applyAlignment="1" applyProtection="1">
      <alignment/>
      <protection/>
    </xf>
    <xf numFmtId="38" fontId="6" fillId="0" borderId="72" xfId="19" applyFont="1" applyBorder="1" applyAlignment="1" applyProtection="1">
      <alignment/>
      <protection/>
    </xf>
    <xf numFmtId="38" fontId="22" fillId="0" borderId="36" xfId="19" applyFont="1" applyBorder="1" applyAlignment="1" applyProtection="1">
      <alignment/>
      <protection/>
    </xf>
    <xf numFmtId="38" fontId="6" fillId="0" borderId="41" xfId="19" applyFont="1" applyBorder="1" applyAlignment="1" applyProtection="1">
      <alignment/>
      <protection/>
    </xf>
    <xf numFmtId="38" fontId="6" fillId="0" borderId="38" xfId="19" applyFont="1" applyBorder="1" applyAlignment="1" applyProtection="1">
      <alignment/>
      <protection/>
    </xf>
    <xf numFmtId="38" fontId="6" fillId="0" borderId="39" xfId="19" applyFont="1" applyBorder="1" applyAlignment="1" applyProtection="1">
      <alignment/>
      <protection/>
    </xf>
    <xf numFmtId="38" fontId="6" fillId="0" borderId="75" xfId="19" applyFont="1" applyBorder="1" applyAlignment="1" applyProtection="1">
      <alignment/>
      <protection/>
    </xf>
    <xf numFmtId="38" fontId="22" fillId="0" borderId="41" xfId="19" applyFont="1" applyBorder="1" applyAlignment="1" applyProtection="1">
      <alignment/>
      <protection/>
    </xf>
    <xf numFmtId="0" fontId="6" fillId="0" borderId="0" xfId="0" applyFont="1" applyBorder="1" applyAlignment="1" applyProtection="1">
      <alignment horizontal="center"/>
      <protection/>
    </xf>
    <xf numFmtId="38" fontId="6" fillId="0" borderId="0" xfId="19" applyFont="1" applyBorder="1" applyAlignment="1" applyProtection="1">
      <alignment/>
      <protection/>
    </xf>
    <xf numFmtId="0" fontId="6" fillId="0" borderId="0" xfId="0" applyFont="1" applyAlignment="1" applyProtection="1">
      <alignment vertical="center"/>
      <protection/>
    </xf>
    <xf numFmtId="0" fontId="6" fillId="0" borderId="76" xfId="0" applyFont="1" applyBorder="1" applyAlignment="1" applyProtection="1">
      <alignment vertical="center"/>
      <protection/>
    </xf>
    <xf numFmtId="0" fontId="6" fillId="0" borderId="76" xfId="0" applyFont="1" applyBorder="1" applyAlignment="1" applyProtection="1">
      <alignment horizontal="distributed" vertical="center"/>
      <protection/>
    </xf>
    <xf numFmtId="0" fontId="6" fillId="0" borderId="76" xfId="0" applyFont="1" applyBorder="1" applyAlignment="1" applyProtection="1">
      <alignment horizontal="right" vertical="center"/>
      <protection/>
    </xf>
    <xf numFmtId="0" fontId="6" fillId="0" borderId="76" xfId="0" applyFont="1" applyBorder="1" applyAlignment="1" applyProtection="1">
      <alignment horizontal="distributed" vertical="center" wrapText="1"/>
      <protection/>
    </xf>
    <xf numFmtId="0" fontId="6" fillId="0" borderId="77" xfId="0" applyFont="1" applyBorder="1" applyAlignment="1" applyProtection="1">
      <alignment/>
      <protection/>
    </xf>
    <xf numFmtId="0" fontId="6" fillId="0" borderId="0" xfId="0" applyFont="1" applyBorder="1" applyAlignment="1" applyProtection="1">
      <alignment horizontal="distributed" vertical="center" wrapText="1"/>
      <protection/>
    </xf>
    <xf numFmtId="0" fontId="6" fillId="0" borderId="0" xfId="0" applyFont="1" applyBorder="1" applyAlignment="1" applyProtection="1">
      <alignment horizontal="left"/>
      <protection/>
    </xf>
    <xf numFmtId="0" fontId="11" fillId="0" borderId="0" xfId="0" applyFont="1" applyBorder="1" applyAlignment="1" applyProtection="1">
      <alignment/>
      <protection/>
    </xf>
    <xf numFmtId="0" fontId="11" fillId="0" borderId="0" xfId="0" applyFont="1" applyAlignment="1" applyProtection="1">
      <alignment/>
      <protection/>
    </xf>
    <xf numFmtId="0" fontId="6"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6" fillId="0" borderId="62" xfId="0" applyFont="1" applyBorder="1" applyAlignment="1" applyProtection="1">
      <alignment horizontal="center" vertical="center" shrinkToFit="1"/>
      <protection/>
    </xf>
    <xf numFmtId="0" fontId="6" fillId="0" borderId="13" xfId="0" applyFont="1" applyBorder="1" applyAlignment="1" applyProtection="1">
      <alignment horizontal="center" vertical="center" wrapText="1" shrinkToFit="1"/>
      <protection/>
    </xf>
    <xf numFmtId="38" fontId="6" fillId="0" borderId="57" xfId="19" applyFont="1" applyBorder="1" applyAlignment="1" applyProtection="1">
      <alignment/>
      <protection/>
    </xf>
    <xf numFmtId="38" fontId="6" fillId="0" borderId="58" xfId="19" applyFont="1" applyBorder="1" applyAlignment="1" applyProtection="1">
      <alignment/>
      <protection/>
    </xf>
    <xf numFmtId="38" fontId="6" fillId="0" borderId="59" xfId="19" applyFont="1" applyBorder="1" applyAlignment="1" applyProtection="1">
      <alignment/>
      <protection/>
    </xf>
    <xf numFmtId="38" fontId="6" fillId="0" borderId="71" xfId="19" applyFont="1" applyBorder="1" applyAlignment="1" applyProtection="1">
      <alignment/>
      <protection/>
    </xf>
    <xf numFmtId="38" fontId="6" fillId="0" borderId="78" xfId="19" applyFont="1" applyBorder="1" applyAlignment="1" applyProtection="1">
      <alignment/>
      <protection/>
    </xf>
    <xf numFmtId="177" fontId="0" fillId="0" borderId="13" xfId="0" applyNumberFormat="1" applyBorder="1" applyAlignment="1" applyProtection="1">
      <alignment/>
      <protection locked="0"/>
    </xf>
    <xf numFmtId="0" fontId="0" fillId="0" borderId="13" xfId="0" applyBorder="1" applyAlignment="1" applyProtection="1">
      <alignment horizontal="center" vertical="center"/>
      <protection locked="0"/>
    </xf>
    <xf numFmtId="0" fontId="6" fillId="0" borderId="76" xfId="0" applyFont="1" applyBorder="1" applyAlignment="1" applyProtection="1">
      <alignment vertical="center"/>
      <protection locked="0"/>
    </xf>
    <xf numFmtId="0" fontId="6" fillId="0" borderId="0" xfId="0" applyFont="1" applyBorder="1" applyAlignment="1" applyProtection="1">
      <alignment horizontal="left" vertical="center"/>
      <protection/>
    </xf>
    <xf numFmtId="0" fontId="0" fillId="0" borderId="29" xfId="0" applyFill="1" applyBorder="1" applyAlignment="1" applyProtection="1">
      <alignment horizontal="center" vertical="center"/>
      <protection locked="0"/>
    </xf>
    <xf numFmtId="38" fontId="21" fillId="0" borderId="46" xfId="19" applyFont="1" applyFill="1" applyBorder="1" applyAlignment="1" applyProtection="1">
      <alignment vertical="center"/>
      <protection/>
    </xf>
    <xf numFmtId="0" fontId="16" fillId="0" borderId="0" xfId="0" applyFont="1" applyAlignment="1" applyProtection="1">
      <alignment/>
      <protection/>
    </xf>
    <xf numFmtId="0" fontId="6" fillId="0" borderId="0" xfId="0" applyFont="1" applyAlignment="1" applyProtection="1">
      <alignment horizontal="center" vertical="top"/>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0" xfId="0" applyAlignment="1" applyProtection="1">
      <alignment horizontal="center"/>
      <protection/>
    </xf>
    <xf numFmtId="0" fontId="17" fillId="0" borderId="79" xfId="0" applyFont="1" applyBorder="1" applyAlignment="1" applyProtection="1">
      <alignment vertical="center" shrinkToFit="1"/>
      <protection/>
    </xf>
    <xf numFmtId="0" fontId="16" fillId="0" borderId="80" xfId="0" applyFont="1" applyBorder="1" applyAlignment="1" applyProtection="1">
      <alignment vertical="center"/>
      <protection/>
    </xf>
    <xf numFmtId="0" fontId="16" fillId="0" borderId="80" xfId="0" applyFont="1" applyBorder="1" applyAlignment="1" applyProtection="1">
      <alignment horizontal="center" vertical="center"/>
      <protection/>
    </xf>
    <xf numFmtId="38" fontId="16" fillId="0" borderId="81" xfId="19" applyFont="1" applyBorder="1" applyAlignment="1" applyProtection="1">
      <alignment vertical="center"/>
      <protection/>
    </xf>
    <xf numFmtId="38" fontId="0" fillId="0" borderId="82" xfId="19" applyFont="1" applyBorder="1" applyAlignment="1" applyProtection="1">
      <alignment vertical="center"/>
      <protection/>
    </xf>
    <xf numFmtId="0" fontId="17" fillId="0" borderId="83" xfId="0" applyFont="1" applyBorder="1" applyAlignment="1" applyProtection="1">
      <alignment vertical="center" shrinkToFit="1"/>
      <protection/>
    </xf>
    <xf numFmtId="0" fontId="16" fillId="0" borderId="22" xfId="0" applyFont="1" applyBorder="1" applyAlignment="1" applyProtection="1">
      <alignment vertical="center"/>
      <protection/>
    </xf>
    <xf numFmtId="0" fontId="16" fillId="0" borderId="22" xfId="0" applyFont="1" applyBorder="1" applyAlignment="1" applyProtection="1">
      <alignment horizontal="center" vertical="center"/>
      <protection/>
    </xf>
    <xf numFmtId="38" fontId="16" fillId="0" borderId="84" xfId="19" applyFont="1" applyBorder="1" applyAlignment="1" applyProtection="1">
      <alignment vertical="center"/>
      <protection/>
    </xf>
    <xf numFmtId="38" fontId="0" fillId="0" borderId="85" xfId="19" applyFont="1" applyBorder="1" applyAlignment="1" applyProtection="1">
      <alignment vertical="center"/>
      <protection/>
    </xf>
    <xf numFmtId="0" fontId="4" fillId="0" borderId="86" xfId="0" applyFont="1" applyBorder="1" applyAlignment="1" applyProtection="1">
      <alignment vertical="center" shrinkToFit="1"/>
      <protection/>
    </xf>
    <xf numFmtId="0" fontId="0" fillId="0" borderId="87" xfId="0" applyBorder="1" applyAlignment="1" applyProtection="1">
      <alignment vertical="center"/>
      <protection/>
    </xf>
    <xf numFmtId="0" fontId="0" fillId="0" borderId="22" xfId="0" applyBorder="1" applyAlignment="1" applyProtection="1">
      <alignment horizontal="center" vertical="center"/>
      <protection/>
    </xf>
    <xf numFmtId="38" fontId="0" fillId="0" borderId="88" xfId="19" applyFont="1" applyBorder="1" applyAlignment="1" applyProtection="1">
      <alignment vertical="center"/>
      <protection/>
    </xf>
    <xf numFmtId="38" fontId="0" fillId="0" borderId="89" xfId="19" applyFont="1" applyBorder="1" applyAlignment="1" applyProtection="1">
      <alignment vertical="center"/>
      <protection/>
    </xf>
    <xf numFmtId="0" fontId="4" fillId="0" borderId="90" xfId="0" applyFont="1" applyBorder="1" applyAlignment="1" applyProtection="1">
      <alignment horizontal="right" vertical="center"/>
      <protection/>
    </xf>
    <xf numFmtId="0" fontId="16" fillId="0" borderId="91" xfId="0" applyFont="1" applyBorder="1" applyAlignment="1" applyProtection="1">
      <alignment vertical="center"/>
      <protection/>
    </xf>
    <xf numFmtId="0" fontId="0" fillId="0" borderId="92" xfId="0" applyBorder="1" applyAlignment="1" applyProtection="1">
      <alignment horizontal="center" vertical="center"/>
      <protection/>
    </xf>
    <xf numFmtId="38" fontId="16" fillId="0" borderId="93" xfId="19" applyFont="1" applyBorder="1" applyAlignment="1" applyProtection="1">
      <alignment vertical="center"/>
      <protection/>
    </xf>
    <xf numFmtId="38" fontId="0" fillId="0" borderId="30" xfId="19" applyFont="1" applyBorder="1" applyAlignment="1" applyProtection="1">
      <alignment vertical="center"/>
      <protection/>
    </xf>
    <xf numFmtId="0" fontId="4" fillId="0" borderId="28" xfId="0" applyFont="1" applyBorder="1" applyAlignment="1" applyProtection="1">
      <alignment horizontal="right" vertical="center"/>
      <protection/>
    </xf>
    <xf numFmtId="0" fontId="0" fillId="0" borderId="87" xfId="0" applyBorder="1" applyAlignment="1" applyProtection="1">
      <alignment horizontal="center" vertical="center"/>
      <protection/>
    </xf>
    <xf numFmtId="38" fontId="0" fillId="0" borderId="87" xfId="19" applyFont="1" applyBorder="1" applyAlignment="1" applyProtection="1">
      <alignment horizontal="center" vertical="center"/>
      <protection/>
    </xf>
    <xf numFmtId="38" fontId="0" fillId="0" borderId="30" xfId="19" applyFont="1" applyBorder="1" applyAlignment="1" applyProtection="1">
      <alignment vertical="center"/>
      <protection/>
    </xf>
    <xf numFmtId="0" fontId="4" fillId="0" borderId="94"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Border="1" applyAlignment="1" applyProtection="1">
      <alignment horizontal="right" vertical="center"/>
      <protection/>
    </xf>
    <xf numFmtId="0" fontId="0" fillId="0" borderId="34" xfId="0" applyBorder="1" applyAlignment="1" applyProtection="1">
      <alignment vertical="center"/>
      <protection/>
    </xf>
    <xf numFmtId="0" fontId="0" fillId="0" borderId="34" xfId="0" applyBorder="1" applyAlignment="1" applyProtection="1">
      <alignment horizontal="center" vertical="center"/>
      <protection/>
    </xf>
    <xf numFmtId="38" fontId="0" fillId="0" borderId="34" xfId="19" applyFont="1" applyBorder="1" applyAlignment="1" applyProtection="1">
      <alignment horizontal="center" vertical="center"/>
      <protection/>
    </xf>
    <xf numFmtId="38" fontId="0" fillId="0" borderId="95" xfId="19" applyFont="1" applyBorder="1" applyAlignment="1" applyProtection="1">
      <alignment vertical="center"/>
      <protection/>
    </xf>
    <xf numFmtId="0" fontId="20" fillId="0" borderId="45" xfId="0" applyFont="1" applyFill="1" applyBorder="1" applyAlignment="1" applyProtection="1">
      <alignment horizontal="right" vertical="center"/>
      <protection/>
    </xf>
    <xf numFmtId="38" fontId="19" fillId="0" borderId="56" xfId="19" applyFont="1" applyFill="1" applyBorder="1" applyAlignment="1" applyProtection="1">
      <alignment horizontal="center" vertical="center"/>
      <protection/>
    </xf>
    <xf numFmtId="38" fontId="23" fillId="0" borderId="13" xfId="19" applyFont="1" applyFill="1" applyBorder="1" applyAlignment="1" applyProtection="1">
      <alignment vertical="center"/>
      <protection/>
    </xf>
    <xf numFmtId="0" fontId="4" fillId="0" borderId="38"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38" fontId="0" fillId="0" borderId="39" xfId="19" applyFont="1" applyFill="1" applyBorder="1" applyAlignment="1" applyProtection="1">
      <alignment horizontal="center" vertical="center"/>
      <protection/>
    </xf>
    <xf numFmtId="38" fontId="0" fillId="0" borderId="40" xfId="19" applyFont="1" applyFill="1" applyBorder="1" applyAlignment="1" applyProtection="1">
      <alignment vertical="center"/>
      <protection/>
    </xf>
    <xf numFmtId="0" fontId="18" fillId="0" borderId="0" xfId="0"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38" fontId="0" fillId="0" borderId="0" xfId="19" applyFont="1" applyBorder="1" applyAlignment="1" applyProtection="1">
      <alignment horizontal="center" vertical="center"/>
      <protection/>
    </xf>
    <xf numFmtId="38" fontId="0" fillId="0" borderId="0" xfId="19" applyFont="1" applyBorder="1" applyAlignment="1" applyProtection="1">
      <alignment vertical="center"/>
      <protection/>
    </xf>
    <xf numFmtId="0" fontId="13" fillId="0" borderId="0" xfId="0" applyFont="1" applyBorder="1" applyAlignment="1" applyProtection="1">
      <alignment horizontal="center" vertical="center"/>
      <protection/>
    </xf>
    <xf numFmtId="38" fontId="0" fillId="0" borderId="33" xfId="19" applyFont="1" applyBorder="1" applyAlignment="1" applyProtection="1">
      <alignment vertical="center"/>
      <protection/>
    </xf>
    <xf numFmtId="38" fontId="19" fillId="0" borderId="34" xfId="19" applyFont="1" applyFill="1" applyBorder="1" applyAlignment="1" applyProtection="1">
      <alignment horizontal="center" vertical="center"/>
      <protection/>
    </xf>
    <xf numFmtId="0" fontId="16" fillId="0" borderId="0" xfId="0" applyFont="1" applyBorder="1" applyAlignment="1" applyProtection="1">
      <alignment vertical="center"/>
      <protection/>
    </xf>
    <xf numFmtId="0" fontId="0" fillId="0" borderId="0" xfId="0" applyBorder="1" applyAlignment="1" applyProtection="1">
      <alignment vertical="center"/>
      <protection/>
    </xf>
    <xf numFmtId="38" fontId="16" fillId="0" borderId="81" xfId="19" applyFont="1" applyBorder="1" applyAlignment="1" applyProtection="1">
      <alignment vertical="center" shrinkToFit="1"/>
      <protection/>
    </xf>
    <xf numFmtId="0" fontId="20" fillId="0" borderId="96" xfId="0"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16" fillId="0" borderId="0" xfId="0" applyFont="1" applyBorder="1" applyAlignment="1" applyProtection="1">
      <alignment horizontal="right" vertical="center"/>
      <protection/>
    </xf>
    <xf numFmtId="0" fontId="0" fillId="0" borderId="0" xfId="0" applyAlignment="1" applyProtection="1">
      <alignment vertical="center" shrinkToFit="1"/>
      <protection/>
    </xf>
    <xf numFmtId="0" fontId="7" fillId="0" borderId="0" xfId="0" applyFont="1" applyAlignment="1" applyProtection="1">
      <alignment/>
      <protection/>
    </xf>
    <xf numFmtId="38" fontId="0" fillId="0" borderId="30" xfId="19" applyFont="1" applyFill="1" applyBorder="1" applyAlignment="1" applyProtection="1">
      <alignment vertical="center"/>
      <protection/>
    </xf>
    <xf numFmtId="38" fontId="0" fillId="0" borderId="46" xfId="19" applyFont="1" applyFill="1" applyBorder="1" applyAlignment="1" applyProtection="1">
      <alignment vertical="center"/>
      <protection/>
    </xf>
    <xf numFmtId="38" fontId="0" fillId="0" borderId="33" xfId="19" applyFont="1" applyFill="1" applyBorder="1" applyAlignment="1" applyProtection="1">
      <alignment vertical="center"/>
      <protection/>
    </xf>
    <xf numFmtId="38" fontId="0" fillId="0" borderId="30" xfId="19" applyFont="1" applyFill="1" applyBorder="1" applyAlignment="1" applyProtection="1">
      <alignment vertical="center"/>
      <protection/>
    </xf>
    <xf numFmtId="38" fontId="0" fillId="0" borderId="46" xfId="19" applyFont="1" applyFill="1" applyBorder="1" applyAlignment="1" applyProtection="1">
      <alignment vertical="center"/>
      <protection/>
    </xf>
    <xf numFmtId="38" fontId="0" fillId="0" borderId="33" xfId="19" applyFont="1" applyFill="1" applyBorder="1" applyAlignment="1" applyProtection="1">
      <alignment vertical="center"/>
      <protection/>
    </xf>
    <xf numFmtId="38" fontId="4" fillId="0" borderId="17" xfId="19" applyFont="1" applyFill="1" applyBorder="1" applyAlignment="1">
      <alignment vertical="center"/>
    </xf>
    <xf numFmtId="178" fontId="3" fillId="0" borderId="0" xfId="0" applyNumberFormat="1" applyFont="1" applyBorder="1" applyAlignment="1" applyProtection="1">
      <alignment horizontal="right"/>
      <protection/>
    </xf>
    <xf numFmtId="0" fontId="10" fillId="0" borderId="0" xfId="0" applyFont="1" applyAlignment="1" applyProtection="1">
      <alignment horizontal="center"/>
      <protection/>
    </xf>
    <xf numFmtId="0" fontId="6" fillId="0" borderId="0" xfId="0" applyFont="1" applyAlignment="1" applyProtection="1">
      <alignment horizontal="distributed" vertical="center"/>
      <protection/>
    </xf>
    <xf numFmtId="0" fontId="6" fillId="0" borderId="76" xfId="0" applyFont="1" applyBorder="1" applyAlignment="1" applyProtection="1">
      <alignment horizontal="left" vertical="center"/>
      <protection/>
    </xf>
    <xf numFmtId="0" fontId="6" fillId="0" borderId="0" xfId="0" applyFont="1" applyBorder="1" applyAlignment="1" applyProtection="1">
      <alignment horizontal="distributed" vertical="center"/>
      <protection/>
    </xf>
    <xf numFmtId="0" fontId="6" fillId="0" borderId="76" xfId="0" applyFont="1" applyBorder="1" applyAlignment="1" applyProtection="1">
      <alignment horizontal="distributed" vertical="center"/>
      <protection/>
    </xf>
    <xf numFmtId="0" fontId="6" fillId="0" borderId="72" xfId="0" applyFont="1" applyBorder="1" applyAlignment="1" applyProtection="1">
      <alignment horizontal="center"/>
      <protection/>
    </xf>
    <xf numFmtId="0" fontId="6" fillId="0" borderId="37" xfId="0" applyFont="1" applyBorder="1" applyAlignment="1" applyProtection="1">
      <alignment horizontal="center"/>
      <protection/>
    </xf>
    <xf numFmtId="0" fontId="6" fillId="0" borderId="97" xfId="0" applyFont="1" applyBorder="1" applyAlignment="1" applyProtection="1">
      <alignment horizontal="center"/>
      <protection/>
    </xf>
    <xf numFmtId="0" fontId="6" fillId="0" borderId="98" xfId="0" applyFont="1" applyBorder="1" applyAlignment="1" applyProtection="1">
      <alignment horizontal="center"/>
      <protection/>
    </xf>
    <xf numFmtId="0" fontId="6" fillId="0" borderId="99" xfId="0" applyFont="1" applyBorder="1" applyAlignment="1" applyProtection="1">
      <alignment horizontal="center"/>
      <protection/>
    </xf>
    <xf numFmtId="0" fontId="6" fillId="0" borderId="68"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12" xfId="0" applyFont="1" applyBorder="1" applyAlignment="1" applyProtection="1">
      <alignment horizontal="center" vertical="center" shrinkToFit="1"/>
      <protection/>
    </xf>
    <xf numFmtId="0" fontId="6" fillId="0" borderId="100" xfId="0" applyFont="1" applyBorder="1" applyAlignment="1" applyProtection="1">
      <alignment horizontal="center" vertical="center" shrinkToFit="1"/>
      <protection/>
    </xf>
    <xf numFmtId="0" fontId="6" fillId="0" borderId="101" xfId="0" applyFont="1" applyBorder="1" applyAlignment="1" applyProtection="1">
      <alignment horizontal="center"/>
      <protection/>
    </xf>
    <xf numFmtId="0" fontId="6" fillId="0" borderId="20" xfId="0" applyFont="1" applyBorder="1" applyAlignment="1" applyProtection="1">
      <alignment horizontal="center"/>
      <protection/>
    </xf>
    <xf numFmtId="0" fontId="0" fillId="0" borderId="76" xfId="0" applyBorder="1" applyAlignment="1" applyProtection="1">
      <alignment horizontal="left" vertical="center" shrinkToFit="1"/>
      <protection/>
    </xf>
    <xf numFmtId="0" fontId="6" fillId="0" borderId="76"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0" fillId="0" borderId="76" xfId="0" applyBorder="1" applyAlignment="1" applyProtection="1">
      <alignment horizontal="left" vertical="center" shrinkToFit="1"/>
      <protection locked="0"/>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13" fillId="0" borderId="14" xfId="0" applyFont="1" applyFill="1" applyBorder="1" applyAlignment="1" applyProtection="1">
      <alignment horizontal="center" vertical="center"/>
      <protection locked="0"/>
    </xf>
    <xf numFmtId="0" fontId="13" fillId="0" borderId="10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0" fillId="0" borderId="52" xfId="0" applyFont="1" applyFill="1" applyBorder="1" applyAlignment="1">
      <alignment vertical="top" wrapText="1"/>
    </xf>
    <xf numFmtId="0" fontId="0" fillId="0" borderId="82" xfId="0" applyFont="1" applyFill="1" applyBorder="1" applyAlignment="1">
      <alignment vertical="top" wrapText="1"/>
    </xf>
    <xf numFmtId="0" fontId="0" fillId="0" borderId="103" xfId="0" applyFont="1" applyFill="1" applyBorder="1" applyAlignment="1">
      <alignment vertical="top" wrapText="1"/>
    </xf>
    <xf numFmtId="0" fontId="0" fillId="0" borderId="85" xfId="0" applyFont="1" applyFill="1" applyBorder="1" applyAlignment="1">
      <alignment vertical="top" wrapText="1"/>
    </xf>
    <xf numFmtId="0" fontId="0" fillId="0" borderId="104" xfId="0" applyFont="1" applyFill="1" applyBorder="1" applyAlignment="1">
      <alignment vertical="top" wrapText="1"/>
    </xf>
    <xf numFmtId="0" fontId="0" fillId="0" borderId="105" xfId="0" applyFont="1" applyFill="1" applyBorder="1" applyAlignment="1">
      <alignment vertical="top" wrapText="1"/>
    </xf>
    <xf numFmtId="0" fontId="3" fillId="0" borderId="94"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49" fontId="3" fillId="0" borderId="106"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0" fontId="5" fillId="0" borderId="107" xfId="0" applyFont="1" applyFill="1" applyBorder="1" applyAlignment="1">
      <alignment horizontal="center"/>
    </xf>
    <xf numFmtId="0" fontId="5" fillId="0" borderId="17" xfId="0" applyFont="1" applyFill="1" applyBorder="1" applyAlignment="1">
      <alignment horizontal="center"/>
    </xf>
    <xf numFmtId="0" fontId="0" fillId="0" borderId="62" xfId="0" applyFill="1" applyBorder="1" applyAlignment="1">
      <alignment horizontal="center"/>
    </xf>
    <xf numFmtId="0" fontId="0" fillId="0" borderId="108" xfId="0" applyFill="1" applyBorder="1" applyAlignment="1">
      <alignment horizontal="center"/>
    </xf>
    <xf numFmtId="0" fontId="3" fillId="0" borderId="109" xfId="0" applyFont="1" applyFill="1" applyBorder="1" applyAlignment="1">
      <alignment vertical="center" wrapText="1" shrinkToFit="1"/>
    </xf>
    <xf numFmtId="0" fontId="3" fillId="0" borderId="0" xfId="0" applyFont="1" applyFill="1" applyAlignment="1">
      <alignment vertical="center" shrinkToFit="1"/>
    </xf>
    <xf numFmtId="0" fontId="0" fillId="0" borderId="52" xfId="0" applyFont="1" applyFill="1" applyBorder="1" applyAlignment="1" applyProtection="1">
      <alignment vertical="top" wrapText="1"/>
      <protection locked="0"/>
    </xf>
    <xf numFmtId="0" fontId="0" fillId="0" borderId="82" xfId="0" applyFont="1" applyFill="1" applyBorder="1" applyAlignment="1" applyProtection="1">
      <alignment vertical="top" wrapText="1"/>
      <protection locked="0"/>
    </xf>
    <xf numFmtId="0" fontId="0" fillId="0" borderId="103" xfId="0" applyFont="1" applyFill="1" applyBorder="1" applyAlignment="1" applyProtection="1">
      <alignment vertical="top" wrapText="1"/>
      <protection locked="0"/>
    </xf>
    <xf numFmtId="0" fontId="0" fillId="0" borderId="85" xfId="0" applyFont="1" applyFill="1" applyBorder="1" applyAlignment="1" applyProtection="1">
      <alignment vertical="top" wrapText="1"/>
      <protection locked="0"/>
    </xf>
    <xf numFmtId="0" fontId="0" fillId="0" borderId="104" xfId="0" applyFont="1" applyFill="1" applyBorder="1" applyAlignment="1" applyProtection="1">
      <alignment vertical="top" wrapText="1"/>
      <protection locked="0"/>
    </xf>
    <xf numFmtId="0" fontId="0" fillId="0" borderId="105" xfId="0" applyFont="1" applyFill="1" applyBorder="1" applyAlignment="1" applyProtection="1">
      <alignment vertical="top" wrapText="1"/>
      <protection locked="0"/>
    </xf>
    <xf numFmtId="49" fontId="3" fillId="0" borderId="106" xfId="0" applyNumberFormat="1" applyFont="1" applyFill="1" applyBorder="1" applyAlignment="1" applyProtection="1">
      <alignment horizontal="center" vertical="center"/>
      <protection locked="0"/>
    </xf>
    <xf numFmtId="49" fontId="3" fillId="0" borderId="44" xfId="0" applyNumberFormat="1" applyFont="1" applyFill="1" applyBorder="1" applyAlignment="1" applyProtection="1">
      <alignment horizontal="center" vertical="center"/>
      <protection locked="0"/>
    </xf>
    <xf numFmtId="38" fontId="0" fillId="0" borderId="52" xfId="19" applyFont="1" applyFill="1" applyBorder="1" applyAlignment="1">
      <alignment horizontal="center" vertical="center"/>
    </xf>
    <xf numFmtId="38" fontId="0" fillId="0" borderId="103" xfId="19" applyFont="1" applyFill="1" applyBorder="1" applyAlignment="1">
      <alignment horizontal="center" vertical="center"/>
    </xf>
    <xf numFmtId="38" fontId="0" fillId="0" borderId="104" xfId="19" applyFont="1" applyFill="1" applyBorder="1" applyAlignment="1">
      <alignment horizontal="center" vertical="center"/>
    </xf>
    <xf numFmtId="38" fontId="0" fillId="0" borderId="14" xfId="19" applyFont="1" applyFill="1" applyBorder="1" applyAlignment="1">
      <alignment horizontal="center" vertical="center"/>
    </xf>
    <xf numFmtId="38" fontId="0" fillId="0" borderId="102" xfId="19" applyFont="1" applyFill="1" applyBorder="1" applyAlignment="1">
      <alignment horizontal="center" vertical="center"/>
    </xf>
    <xf numFmtId="38" fontId="0" fillId="0" borderId="67" xfId="19" applyFont="1" applyFill="1" applyBorder="1" applyAlignment="1">
      <alignment horizontal="center" vertical="center"/>
    </xf>
    <xf numFmtId="0" fontId="6" fillId="0" borderId="0" xfId="0" applyFont="1" applyFill="1" applyAlignment="1">
      <alignment horizontal="center" vertical="top"/>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6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107" xfId="0" applyFont="1" applyFill="1" applyBorder="1" applyAlignment="1">
      <alignment horizontal="right" vertical="center"/>
    </xf>
    <xf numFmtId="0" fontId="4" fillId="0" borderId="113" xfId="0" applyFont="1" applyFill="1" applyBorder="1" applyAlignment="1">
      <alignment horizontal="right" vertical="center"/>
    </xf>
    <xf numFmtId="0" fontId="4" fillId="0" borderId="114" xfId="0" applyFont="1" applyFill="1" applyBorder="1" applyAlignment="1">
      <alignment horizontal="right" vertical="center"/>
    </xf>
    <xf numFmtId="38" fontId="0" fillId="0" borderId="115" xfId="19" applyFont="1" applyFill="1" applyBorder="1" applyAlignment="1">
      <alignment vertical="center"/>
    </xf>
    <xf numFmtId="38" fontId="0" fillId="0" borderId="116" xfId="19" applyFont="1" applyFill="1" applyBorder="1" applyAlignment="1">
      <alignment vertical="center"/>
    </xf>
    <xf numFmtId="38" fontId="0" fillId="0" borderId="117" xfId="19" applyFont="1" applyFill="1" applyBorder="1" applyAlignment="1">
      <alignment vertical="center"/>
    </xf>
    <xf numFmtId="38" fontId="0" fillId="0" borderId="115" xfId="19" applyFont="1" applyFill="1" applyBorder="1" applyAlignment="1">
      <alignment vertical="center"/>
    </xf>
    <xf numFmtId="38" fontId="0" fillId="0" borderId="116" xfId="19" applyFont="1" applyFill="1" applyBorder="1" applyAlignment="1">
      <alignment vertical="center"/>
    </xf>
    <xf numFmtId="38" fontId="0" fillId="0" borderId="117" xfId="19" applyFont="1" applyFill="1" applyBorder="1" applyAlignment="1">
      <alignment vertical="center"/>
    </xf>
    <xf numFmtId="38" fontId="0" fillId="0" borderId="14" xfId="19" applyFont="1" applyFill="1" applyBorder="1" applyAlignment="1">
      <alignment horizontal="center" vertical="center"/>
    </xf>
    <xf numFmtId="38" fontId="0" fillId="0" borderId="102" xfId="19" applyFont="1" applyFill="1" applyBorder="1" applyAlignment="1">
      <alignment horizontal="center" vertical="center"/>
    </xf>
    <xf numFmtId="38" fontId="0" fillId="0" borderId="67" xfId="19" applyFont="1" applyFill="1" applyBorder="1" applyAlignment="1">
      <alignment horizontal="center" vertical="center"/>
    </xf>
    <xf numFmtId="38" fontId="0" fillId="0" borderId="52" xfId="19" applyFont="1" applyFill="1" applyBorder="1" applyAlignment="1">
      <alignment horizontal="center" vertical="center"/>
    </xf>
    <xf numFmtId="38" fontId="0" fillId="0" borderId="103" xfId="19" applyFont="1" applyFill="1" applyBorder="1" applyAlignment="1">
      <alignment horizontal="center" vertical="center"/>
    </xf>
    <xf numFmtId="38" fontId="0" fillId="0" borderId="104" xfId="19" applyFont="1" applyFill="1" applyBorder="1" applyAlignment="1">
      <alignment horizontal="center" vertical="center"/>
    </xf>
    <xf numFmtId="0" fontId="0" fillId="0" borderId="52" xfId="0" applyFont="1" applyFill="1" applyBorder="1" applyAlignment="1" applyProtection="1">
      <alignment vertical="top" wrapText="1"/>
      <protection/>
    </xf>
    <xf numFmtId="0" fontId="0" fillId="0" borderId="82" xfId="0" applyFont="1" applyFill="1" applyBorder="1" applyAlignment="1" applyProtection="1">
      <alignment vertical="top" wrapText="1"/>
      <protection/>
    </xf>
    <xf numFmtId="0" fontId="0" fillId="0" borderId="103" xfId="0" applyFont="1" applyFill="1" applyBorder="1" applyAlignment="1" applyProtection="1">
      <alignment vertical="top" wrapText="1"/>
      <protection/>
    </xf>
    <xf numFmtId="0" fontId="0" fillId="0" borderId="85" xfId="0" applyFont="1" applyFill="1" applyBorder="1" applyAlignment="1" applyProtection="1">
      <alignment vertical="top" wrapText="1"/>
      <protection/>
    </xf>
    <xf numFmtId="0" fontId="0" fillId="0" borderId="104" xfId="0" applyFont="1" applyFill="1" applyBorder="1" applyAlignment="1" applyProtection="1">
      <alignment vertical="top" wrapText="1"/>
      <protection/>
    </xf>
    <xf numFmtId="0" fontId="0" fillId="0" borderId="105" xfId="0" applyFont="1" applyFill="1" applyBorder="1" applyAlignment="1" applyProtection="1">
      <alignment vertical="top" wrapText="1"/>
      <protection/>
    </xf>
    <xf numFmtId="0" fontId="18" fillId="0" borderId="118" xfId="0" applyFont="1" applyFill="1" applyBorder="1" applyAlignment="1" applyProtection="1">
      <alignment horizontal="center" vertical="center"/>
      <protection/>
    </xf>
    <xf numFmtId="0" fontId="18" fillId="0" borderId="119" xfId="0" applyFont="1" applyFill="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102" xfId="0" applyFont="1" applyBorder="1" applyAlignment="1" applyProtection="1">
      <alignment horizontal="center" vertical="center"/>
      <protection/>
    </xf>
    <xf numFmtId="0" fontId="13" fillId="0" borderId="41" xfId="0" applyFont="1" applyBorder="1" applyAlignment="1" applyProtection="1">
      <alignment horizontal="center" vertical="center"/>
      <protection/>
    </xf>
    <xf numFmtId="49" fontId="3" fillId="0" borderId="120" xfId="0" applyNumberFormat="1" applyFont="1" applyFill="1" applyBorder="1" applyAlignment="1" applyProtection="1">
      <alignment horizontal="center" vertical="center"/>
      <protection/>
    </xf>
    <xf numFmtId="49" fontId="3" fillId="0" borderId="121" xfId="0" applyNumberFormat="1" applyFont="1" applyFill="1" applyBorder="1" applyAlignment="1" applyProtection="1">
      <alignment horizontal="center" vertical="center"/>
      <protection/>
    </xf>
    <xf numFmtId="0" fontId="0" fillId="33" borderId="52" xfId="0" applyFont="1" applyFill="1" applyBorder="1" applyAlignment="1" applyProtection="1">
      <alignment vertical="top" wrapText="1"/>
      <protection/>
    </xf>
    <xf numFmtId="0" fontId="0" fillId="33" borderId="109" xfId="0" applyFont="1" applyFill="1" applyBorder="1" applyAlignment="1" applyProtection="1">
      <alignment vertical="top" wrapText="1"/>
      <protection/>
    </xf>
    <xf numFmtId="0" fontId="0" fillId="33" borderId="103"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33" borderId="85" xfId="0" applyFont="1" applyFill="1" applyBorder="1" applyAlignment="1" applyProtection="1">
      <alignment vertical="top" wrapText="1"/>
      <protection/>
    </xf>
    <xf numFmtId="0" fontId="0" fillId="33" borderId="104" xfId="0" applyFont="1" applyFill="1" applyBorder="1" applyAlignment="1" applyProtection="1">
      <alignment vertical="top" wrapText="1"/>
      <protection/>
    </xf>
    <xf numFmtId="0" fontId="0" fillId="33" borderId="105" xfId="0" applyFont="1" applyFill="1" applyBorder="1" applyAlignment="1" applyProtection="1">
      <alignment vertical="top" wrapText="1"/>
      <protection/>
    </xf>
    <xf numFmtId="0" fontId="0" fillId="0" borderId="62" xfId="0" applyBorder="1" applyAlignment="1" applyProtection="1">
      <alignment horizontal="center"/>
      <protection/>
    </xf>
    <xf numFmtId="0" fontId="0" fillId="0" borderId="108" xfId="0" applyBorder="1" applyAlignment="1" applyProtection="1">
      <alignment horizontal="center"/>
      <protection/>
    </xf>
    <xf numFmtId="0" fontId="0" fillId="0" borderId="109"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361950</xdr:colOff>
      <xdr:row>3</xdr:row>
      <xdr:rowOff>238125</xdr:rowOff>
    </xdr:from>
    <xdr:ext cx="1219200" cy="419100"/>
    <xdr:sp>
      <xdr:nvSpPr>
        <xdr:cNvPr id="1" name="Rectangle 1"/>
        <xdr:cNvSpPr>
          <a:spLocks/>
        </xdr:cNvSpPr>
      </xdr:nvSpPr>
      <xdr:spPr>
        <a:xfrm>
          <a:off x="5448300" y="781050"/>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住宅改造用</a:t>
          </a:r>
        </a:p>
      </xdr:txBody>
    </xdr:sp>
    <xdr:clientData/>
  </xdr:oneCellAnchor>
  <xdr:oneCellAnchor>
    <xdr:from>
      <xdr:col>6</xdr:col>
      <xdr:colOff>361950</xdr:colOff>
      <xdr:row>34</xdr:row>
      <xdr:rowOff>238125</xdr:rowOff>
    </xdr:from>
    <xdr:ext cx="1219200" cy="419100"/>
    <xdr:sp>
      <xdr:nvSpPr>
        <xdr:cNvPr id="2" name="Rectangle 5"/>
        <xdr:cNvSpPr>
          <a:spLocks/>
        </xdr:cNvSpPr>
      </xdr:nvSpPr>
      <xdr:spPr>
        <a:xfrm>
          <a:off x="5448300" y="10887075"/>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住宅改修用</a:t>
          </a:r>
        </a:p>
      </xdr:txBody>
    </xdr:sp>
    <xdr:clientData/>
  </xdr:oneCellAnchor>
  <xdr:oneCellAnchor>
    <xdr:from>
      <xdr:col>6</xdr:col>
      <xdr:colOff>361950</xdr:colOff>
      <xdr:row>65</xdr:row>
      <xdr:rowOff>238125</xdr:rowOff>
    </xdr:from>
    <xdr:ext cx="1219200" cy="419100"/>
    <xdr:sp>
      <xdr:nvSpPr>
        <xdr:cNvPr id="3" name="Rectangle 10"/>
        <xdr:cNvSpPr>
          <a:spLocks/>
        </xdr:cNvSpPr>
      </xdr:nvSpPr>
      <xdr:spPr>
        <a:xfrm>
          <a:off x="5448300" y="20983575"/>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対象外</a:t>
          </a:r>
        </a:p>
      </xdr:txBody>
    </xdr:sp>
    <xdr:clientData/>
  </xdr:oneCellAnchor>
  <xdr:oneCellAnchor>
    <xdr:from>
      <xdr:col>6</xdr:col>
      <xdr:colOff>361950</xdr:colOff>
      <xdr:row>96</xdr:row>
      <xdr:rowOff>238125</xdr:rowOff>
    </xdr:from>
    <xdr:ext cx="1219200" cy="419100"/>
    <xdr:sp>
      <xdr:nvSpPr>
        <xdr:cNvPr id="4" name="Rectangle 13"/>
        <xdr:cNvSpPr>
          <a:spLocks/>
        </xdr:cNvSpPr>
      </xdr:nvSpPr>
      <xdr:spPr>
        <a:xfrm>
          <a:off x="5448300" y="31080075"/>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全体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23"/>
  <sheetViews>
    <sheetView view="pageBreakPreview" zoomScaleSheetLayoutView="100" workbookViewId="0" topLeftCell="A1">
      <selection activeCell="H86" sqref="H86"/>
    </sheetView>
  </sheetViews>
  <sheetFormatPr defaultColWidth="9.00390625" defaultRowHeight="13.5"/>
  <cols>
    <col min="1" max="1" width="3.625" style="137" customWidth="1"/>
    <col min="2" max="7" width="12.625" style="138" customWidth="1"/>
    <col min="8" max="8" width="12.625" style="137" customWidth="1"/>
    <col min="9" max="9" width="16.75390625" style="137" customWidth="1"/>
    <col min="10" max="10" width="10.50390625" style="138" bestFit="1" customWidth="1"/>
    <col min="11" max="16384" width="9.00390625" style="138" customWidth="1"/>
  </cols>
  <sheetData>
    <row r="1" spans="6:10" ht="14.25" customHeight="1" thickBot="1">
      <c r="F1" s="278" t="str">
        <f>IF($J$1&lt;&gt;"",$J$1,"　　年　　月　　日作成")</f>
        <v>　　年　　月　　日作成</v>
      </c>
      <c r="G1" s="278"/>
      <c r="H1" s="278"/>
      <c r="I1" s="139" t="s">
        <v>134</v>
      </c>
      <c r="J1" s="204"/>
    </row>
    <row r="2" spans="1:10" s="141" customFormat="1" ht="14.25">
      <c r="A2" s="140"/>
      <c r="H2" s="140"/>
      <c r="I2" s="142" t="s">
        <v>140</v>
      </c>
      <c r="J2" s="143">
        <v>40269</v>
      </c>
    </row>
    <row r="3" ht="14.25" customHeight="1" thickBot="1">
      <c r="H3" s="144" t="s">
        <v>141</v>
      </c>
    </row>
    <row r="4" spans="1:11" ht="27" customHeight="1" thickBot="1">
      <c r="A4" s="280" t="s">
        <v>37</v>
      </c>
      <c r="B4" s="280"/>
      <c r="C4" s="298"/>
      <c r="D4" s="298"/>
      <c r="E4" s="298"/>
      <c r="F4" s="298"/>
      <c r="I4" s="145" t="s">
        <v>89</v>
      </c>
      <c r="J4" s="205"/>
      <c r="K4" s="146" t="s">
        <v>42</v>
      </c>
    </row>
    <row r="5" spans="1:9" ht="14.25" customHeight="1" thickBot="1">
      <c r="A5" s="138"/>
      <c r="C5" s="137"/>
      <c r="D5" s="137"/>
      <c r="E5" s="137"/>
      <c r="I5" s="147"/>
    </row>
    <row r="6" spans="1:11" ht="27" customHeight="1" thickBot="1">
      <c r="A6" s="280" t="s">
        <v>38</v>
      </c>
      <c r="B6" s="280"/>
      <c r="C6" s="298"/>
      <c r="D6" s="298"/>
      <c r="E6" s="298"/>
      <c r="F6" s="298"/>
      <c r="I6" s="145" t="s">
        <v>68</v>
      </c>
      <c r="J6" s="205">
        <v>10</v>
      </c>
      <c r="K6" s="146" t="s">
        <v>42</v>
      </c>
    </row>
    <row r="7" ht="18" customHeight="1">
      <c r="I7" s="147"/>
    </row>
    <row r="8" spans="1:9" ht="24" customHeight="1">
      <c r="A8" s="279" t="s">
        <v>135</v>
      </c>
      <c r="B8" s="279"/>
      <c r="C8" s="279"/>
      <c r="D8" s="279"/>
      <c r="E8" s="279"/>
      <c r="F8" s="279"/>
      <c r="G8" s="279"/>
      <c r="H8" s="279"/>
      <c r="I8" s="148"/>
    </row>
    <row r="9" spans="1:9" ht="18" customHeight="1">
      <c r="A9" s="149"/>
      <c r="C9" s="150" t="s">
        <v>16</v>
      </c>
      <c r="D9" s="150"/>
      <c r="E9" s="150"/>
      <c r="F9" s="150"/>
      <c r="G9" s="150"/>
      <c r="H9" s="149"/>
      <c r="I9" s="149"/>
    </row>
    <row r="10" spans="1:8" ht="14.25" thickBot="1">
      <c r="A10" s="149"/>
      <c r="C10" s="150"/>
      <c r="D10" s="150"/>
      <c r="E10" s="150"/>
      <c r="H10" s="151" t="s">
        <v>17</v>
      </c>
    </row>
    <row r="11" spans="1:9" s="141" customFormat="1" ht="42" customHeight="1" thickBot="1">
      <c r="A11" s="152" t="s">
        <v>18</v>
      </c>
      <c r="B11" s="153" t="s">
        <v>19</v>
      </c>
      <c r="C11" s="154" t="s">
        <v>20</v>
      </c>
      <c r="D11" s="155" t="s">
        <v>83</v>
      </c>
      <c r="E11" s="156" t="s">
        <v>30</v>
      </c>
      <c r="F11" s="153" t="s">
        <v>31</v>
      </c>
      <c r="G11" s="154" t="s">
        <v>175</v>
      </c>
      <c r="H11" s="154" t="s">
        <v>27</v>
      </c>
      <c r="I11" s="157"/>
    </row>
    <row r="12" spans="1:9" s="141" customFormat="1" ht="42" customHeight="1">
      <c r="A12" s="158">
        <v>1</v>
      </c>
      <c r="B12" s="159" t="s">
        <v>21</v>
      </c>
      <c r="C12" s="199"/>
      <c r="D12" s="160">
        <f>SUM('浴室・洗面所'!K187:K188)</f>
        <v>0</v>
      </c>
      <c r="E12" s="161">
        <f>'浴室・洗面所'!K189</f>
        <v>0</v>
      </c>
      <c r="F12" s="162">
        <f>'浴室・洗面所'!K190</f>
        <v>0</v>
      </c>
      <c r="G12" s="163">
        <f>'浴室・洗面所'!K191</f>
        <v>0</v>
      </c>
      <c r="H12" s="164">
        <f aca="true" t="shared" si="0" ref="H12:H17">SUM(D12:F12)-G12</f>
        <v>0</v>
      </c>
      <c r="I12" s="140"/>
    </row>
    <row r="13" spans="1:9" s="141" customFormat="1" ht="42" customHeight="1">
      <c r="A13" s="165">
        <v>2</v>
      </c>
      <c r="B13" s="166" t="s">
        <v>22</v>
      </c>
      <c r="C13" s="200"/>
      <c r="D13" s="160">
        <f>SUM('便所'!K187:K188)</f>
        <v>0</v>
      </c>
      <c r="E13" s="161">
        <f>'便所'!K189</f>
        <v>0</v>
      </c>
      <c r="F13" s="162">
        <f>'便所'!K190</f>
        <v>0</v>
      </c>
      <c r="G13" s="163">
        <f>'便所'!K191</f>
        <v>0</v>
      </c>
      <c r="H13" s="164">
        <f t="shared" si="0"/>
        <v>0</v>
      </c>
      <c r="I13" s="140"/>
    </row>
    <row r="14" spans="1:9" s="141" customFormat="1" ht="42" customHeight="1">
      <c r="A14" s="165">
        <v>3</v>
      </c>
      <c r="B14" s="166" t="s">
        <v>23</v>
      </c>
      <c r="C14" s="200"/>
      <c r="D14" s="160">
        <f>SUM('玄関'!K123:K124)</f>
        <v>0</v>
      </c>
      <c r="E14" s="161">
        <f>'玄関'!K125</f>
        <v>0</v>
      </c>
      <c r="F14" s="162">
        <f>'玄関'!K126</f>
        <v>0</v>
      </c>
      <c r="G14" s="163">
        <f>'玄関'!K127</f>
        <v>0</v>
      </c>
      <c r="H14" s="164">
        <f t="shared" si="0"/>
        <v>0</v>
      </c>
      <c r="I14" s="140"/>
    </row>
    <row r="15" spans="1:9" s="141" customFormat="1" ht="42" customHeight="1">
      <c r="A15" s="165">
        <v>4</v>
      </c>
      <c r="B15" s="166" t="s">
        <v>24</v>
      </c>
      <c r="C15" s="200"/>
      <c r="D15" s="160">
        <f>SUM('廊下・階段'!K123:K124)</f>
        <v>0</v>
      </c>
      <c r="E15" s="161">
        <f>'廊下・階段'!K125</f>
        <v>0</v>
      </c>
      <c r="F15" s="162">
        <f>'廊下・階段'!K126</f>
        <v>0</v>
      </c>
      <c r="G15" s="163">
        <f>'廊下・階段'!K127</f>
        <v>0</v>
      </c>
      <c r="H15" s="164">
        <f t="shared" si="0"/>
        <v>0</v>
      </c>
      <c r="I15" s="140"/>
    </row>
    <row r="16" spans="1:9" s="141" customFormat="1" ht="42" customHeight="1">
      <c r="A16" s="165">
        <v>5</v>
      </c>
      <c r="B16" s="166" t="s">
        <v>25</v>
      </c>
      <c r="C16" s="200"/>
      <c r="D16" s="167">
        <f>SUM('居室'!K123:K124)</f>
        <v>0</v>
      </c>
      <c r="E16" s="168">
        <f>'居室'!K125</f>
        <v>0</v>
      </c>
      <c r="F16" s="169">
        <f>'居室'!K126</f>
        <v>0</v>
      </c>
      <c r="G16" s="170">
        <f>'居室'!K127</f>
        <v>0</v>
      </c>
      <c r="H16" s="164">
        <f t="shared" si="0"/>
        <v>0</v>
      </c>
      <c r="I16" s="140"/>
    </row>
    <row r="17" spans="1:9" s="141" customFormat="1" ht="42" customHeight="1" thickBot="1">
      <c r="A17" s="171">
        <v>6</v>
      </c>
      <c r="B17" s="172" t="s">
        <v>26</v>
      </c>
      <c r="C17" s="201"/>
      <c r="D17" s="174">
        <f>SUM('台所'!K123:K124)</f>
        <v>0</v>
      </c>
      <c r="E17" s="175">
        <f>'台所'!K125</f>
        <v>0</v>
      </c>
      <c r="F17" s="176">
        <f>'台所'!K126</f>
        <v>0</v>
      </c>
      <c r="G17" s="177">
        <f>'台所'!K127</f>
        <v>0</v>
      </c>
      <c r="H17" s="173">
        <f t="shared" si="0"/>
        <v>0</v>
      </c>
      <c r="I17" s="140"/>
    </row>
    <row r="18" spans="1:9" s="141" customFormat="1" ht="42" customHeight="1" thickBot="1" thickTop="1">
      <c r="A18" s="286" t="s">
        <v>27</v>
      </c>
      <c r="B18" s="287"/>
      <c r="C18" s="178">
        <v>800000</v>
      </c>
      <c r="D18" s="179">
        <f>SUM(D12:D17)</f>
        <v>0</v>
      </c>
      <c r="E18" s="180">
        <f>SUM(E12:E17)</f>
        <v>0</v>
      </c>
      <c r="F18" s="181">
        <f>SUM(F12:F17)</f>
        <v>0</v>
      </c>
      <c r="G18" s="182">
        <f>SUM(G12:G17)</f>
        <v>0</v>
      </c>
      <c r="H18" s="178">
        <f>SUM(H12:H17)</f>
        <v>0</v>
      </c>
      <c r="I18" s="140"/>
    </row>
    <row r="19" spans="1:9" s="141" customFormat="1" ht="14.25" customHeight="1">
      <c r="A19" s="140"/>
      <c r="C19" s="140"/>
      <c r="D19" s="183"/>
      <c r="E19" s="184"/>
      <c r="F19" s="184"/>
      <c r="G19" s="184"/>
      <c r="H19" s="140"/>
      <c r="I19" s="140"/>
    </row>
    <row r="20" spans="1:9" s="141" customFormat="1" ht="27" customHeight="1">
      <c r="A20" s="185"/>
      <c r="H20" s="140"/>
      <c r="I20" s="140"/>
    </row>
    <row r="21" spans="1:9" s="141" customFormat="1" ht="27" customHeight="1">
      <c r="A21" s="185" t="s">
        <v>28</v>
      </c>
      <c r="C21" s="282" t="s">
        <v>86</v>
      </c>
      <c r="D21" s="206" t="s">
        <v>88</v>
      </c>
      <c r="H21" s="140"/>
      <c r="I21" s="140"/>
    </row>
    <row r="22" spans="3:9" s="141" customFormat="1" ht="27" customHeight="1">
      <c r="C22" s="283"/>
      <c r="D22" s="296"/>
      <c r="E22" s="296"/>
      <c r="F22" s="296"/>
      <c r="G22" s="296"/>
      <c r="H22" s="296"/>
      <c r="I22" s="140"/>
    </row>
    <row r="23" spans="1:9" s="141" customFormat="1" ht="14.25">
      <c r="A23" s="140"/>
      <c r="H23" s="140"/>
      <c r="I23" s="140"/>
    </row>
    <row r="24" spans="1:9" s="141" customFormat="1" ht="27" customHeight="1">
      <c r="A24" s="185"/>
      <c r="B24" s="141" t="s">
        <v>39</v>
      </c>
      <c r="C24" s="187" t="s">
        <v>85</v>
      </c>
      <c r="D24" s="296"/>
      <c r="E24" s="296"/>
      <c r="F24" s="296"/>
      <c r="G24" s="296"/>
      <c r="H24" s="188" t="s">
        <v>16</v>
      </c>
      <c r="I24" s="140"/>
    </row>
    <row r="25" spans="1:9" s="141" customFormat="1" ht="14.25">
      <c r="A25" s="140"/>
      <c r="H25" s="140"/>
      <c r="I25" s="140"/>
    </row>
    <row r="26" spans="1:9" s="141" customFormat="1" ht="27" customHeight="1">
      <c r="A26" s="140"/>
      <c r="C26" s="189" t="s">
        <v>84</v>
      </c>
      <c r="D26" s="296"/>
      <c r="E26" s="296"/>
      <c r="F26" s="296"/>
      <c r="G26" s="296"/>
      <c r="H26" s="188" t="s">
        <v>16</v>
      </c>
      <c r="I26" s="140"/>
    </row>
    <row r="27" spans="1:9" s="141" customFormat="1" ht="14.25">
      <c r="A27" s="140"/>
      <c r="D27" s="190"/>
      <c r="E27" s="190"/>
      <c r="F27" s="190"/>
      <c r="G27" s="140"/>
      <c r="H27" s="140"/>
      <c r="I27" s="140"/>
    </row>
    <row r="28" spans="1:9" s="141" customFormat="1" ht="27" customHeight="1">
      <c r="A28" s="140"/>
      <c r="C28" s="189" t="s">
        <v>87</v>
      </c>
      <c r="D28" s="296"/>
      <c r="E28" s="296"/>
      <c r="F28" s="296"/>
      <c r="G28" s="296"/>
      <c r="H28" s="296"/>
      <c r="I28" s="140"/>
    </row>
    <row r="29" spans="1:9" s="141" customFormat="1" ht="14.25" customHeight="1">
      <c r="A29" s="140"/>
      <c r="C29" s="191"/>
      <c r="D29" s="192"/>
      <c r="E29" s="192"/>
      <c r="F29" s="192"/>
      <c r="G29" s="192"/>
      <c r="H29" s="192"/>
      <c r="I29" s="140"/>
    </row>
    <row r="30" spans="1:9" s="141" customFormat="1" ht="27" customHeight="1">
      <c r="A30" s="193"/>
      <c r="C30" s="194"/>
      <c r="D30" s="194"/>
      <c r="E30" s="195" t="s">
        <v>97</v>
      </c>
      <c r="F30" s="297"/>
      <c r="G30" s="297"/>
      <c r="H30" s="207" t="s">
        <v>98</v>
      </c>
      <c r="I30" s="193"/>
    </row>
    <row r="31" spans="1:9" s="141" customFormat="1" ht="14.25" customHeight="1">
      <c r="A31" s="193"/>
      <c r="C31" s="194"/>
      <c r="D31" s="194"/>
      <c r="E31" s="157"/>
      <c r="F31" s="157"/>
      <c r="G31" s="157"/>
      <c r="H31" s="157"/>
      <c r="I31" s="193"/>
    </row>
    <row r="32" spans="6:8" ht="14.25" customHeight="1">
      <c r="F32" s="278" t="str">
        <f>IF($J$1&lt;&gt;"",$J$1,"　　年　　月　　日作成")</f>
        <v>　　年　　月　　日作成</v>
      </c>
      <c r="G32" s="278"/>
      <c r="H32" s="278"/>
    </row>
    <row r="33" spans="1:9" s="141" customFormat="1" ht="14.25">
      <c r="A33" s="140"/>
      <c r="H33" s="140"/>
      <c r="I33" s="140"/>
    </row>
    <row r="34" ht="14.25" customHeight="1">
      <c r="H34" s="144" t="s">
        <v>142</v>
      </c>
    </row>
    <row r="35" spans="1:11" ht="27" customHeight="1">
      <c r="A35" s="280" t="s">
        <v>37</v>
      </c>
      <c r="B35" s="280"/>
      <c r="C35" s="295">
        <f>IF(C4&lt;&gt;"",C4,"")</f>
      </c>
      <c r="D35" s="295"/>
      <c r="E35" s="295"/>
      <c r="F35" s="295"/>
      <c r="I35" s="145"/>
      <c r="J35" s="196"/>
      <c r="K35" s="146"/>
    </row>
    <row r="36" spans="1:10" ht="14.25" customHeight="1">
      <c r="A36" s="138"/>
      <c r="C36" s="137"/>
      <c r="D36" s="137"/>
      <c r="E36" s="137"/>
      <c r="I36" s="147"/>
      <c r="J36" s="137"/>
    </row>
    <row r="37" spans="1:11" ht="27" customHeight="1">
      <c r="A37" s="280" t="s">
        <v>38</v>
      </c>
      <c r="B37" s="280"/>
      <c r="C37" s="295">
        <f>IF(C6&lt;&gt;"",C6,"")</f>
      </c>
      <c r="D37" s="295"/>
      <c r="E37" s="295"/>
      <c r="F37" s="295"/>
      <c r="I37" s="145"/>
      <c r="J37" s="196"/>
      <c r="K37" s="146"/>
    </row>
    <row r="38" ht="18" customHeight="1">
      <c r="I38" s="147"/>
    </row>
    <row r="39" spans="1:9" ht="24" customHeight="1">
      <c r="A39" s="279" t="s">
        <v>136</v>
      </c>
      <c r="B39" s="279"/>
      <c r="C39" s="279"/>
      <c r="D39" s="279"/>
      <c r="E39" s="279"/>
      <c r="F39" s="279"/>
      <c r="G39" s="279"/>
      <c r="H39" s="279"/>
      <c r="I39" s="148"/>
    </row>
    <row r="40" spans="1:9" ht="18" customHeight="1">
      <c r="A40" s="149"/>
      <c r="C40" s="150" t="s">
        <v>16</v>
      </c>
      <c r="D40" s="150"/>
      <c r="E40" s="150"/>
      <c r="F40" s="150"/>
      <c r="G40" s="150"/>
      <c r="H40" s="149"/>
      <c r="I40" s="149"/>
    </row>
    <row r="41" spans="1:8" ht="14.25" thickBot="1">
      <c r="A41" s="149"/>
      <c r="C41" s="150"/>
      <c r="D41" s="150"/>
      <c r="E41" s="150"/>
      <c r="H41" s="151" t="s">
        <v>17</v>
      </c>
    </row>
    <row r="42" spans="1:9" s="141" customFormat="1" ht="42" customHeight="1" thickBot="1">
      <c r="A42" s="197" t="s">
        <v>18</v>
      </c>
      <c r="B42" s="153" t="s">
        <v>19</v>
      </c>
      <c r="C42" s="198" t="s">
        <v>137</v>
      </c>
      <c r="D42" s="155" t="s">
        <v>83</v>
      </c>
      <c r="E42" s="156" t="s">
        <v>30</v>
      </c>
      <c r="F42" s="153" t="s">
        <v>31</v>
      </c>
      <c r="G42" s="154" t="s">
        <v>175</v>
      </c>
      <c r="H42" s="154" t="s">
        <v>27</v>
      </c>
      <c r="I42" s="157"/>
    </row>
    <row r="43" spans="1:9" s="141" customFormat="1" ht="42" customHeight="1">
      <c r="A43" s="158">
        <v>1</v>
      </c>
      <c r="B43" s="159" t="s">
        <v>21</v>
      </c>
      <c r="C43" s="199"/>
      <c r="D43" s="160">
        <f>SUM('浴室・洗面所'!L187:L188)</f>
        <v>0</v>
      </c>
      <c r="E43" s="161">
        <f>'浴室・洗面所'!L189</f>
        <v>0</v>
      </c>
      <c r="F43" s="162">
        <f>'浴室・洗面所'!L190</f>
        <v>0</v>
      </c>
      <c r="G43" s="163">
        <f>'浴室・洗面所'!L191</f>
        <v>0</v>
      </c>
      <c r="H43" s="164">
        <f aca="true" t="shared" si="1" ref="H43:H48">SUM(D43:F43)-G43</f>
        <v>0</v>
      </c>
      <c r="I43" s="140"/>
    </row>
    <row r="44" spans="1:9" s="141" customFormat="1" ht="42" customHeight="1">
      <c r="A44" s="165">
        <v>2</v>
      </c>
      <c r="B44" s="166" t="s">
        <v>22</v>
      </c>
      <c r="C44" s="200"/>
      <c r="D44" s="160">
        <f>SUM('便所'!L187:L188)</f>
        <v>0</v>
      </c>
      <c r="E44" s="161">
        <f>'便所'!L189</f>
        <v>0</v>
      </c>
      <c r="F44" s="162">
        <f>'便所'!L190</f>
        <v>0</v>
      </c>
      <c r="G44" s="163">
        <f>'便所'!L191</f>
        <v>0</v>
      </c>
      <c r="H44" s="164">
        <f t="shared" si="1"/>
        <v>0</v>
      </c>
      <c r="I44" s="140"/>
    </row>
    <row r="45" spans="1:9" s="141" customFormat="1" ht="42" customHeight="1">
      <c r="A45" s="165">
        <v>3</v>
      </c>
      <c r="B45" s="166" t="s">
        <v>23</v>
      </c>
      <c r="C45" s="200"/>
      <c r="D45" s="160">
        <f>SUM('玄関'!L123:L124)</f>
        <v>0</v>
      </c>
      <c r="E45" s="161">
        <f>'玄関'!L125</f>
        <v>0</v>
      </c>
      <c r="F45" s="161">
        <f>'玄関'!L126</f>
        <v>0</v>
      </c>
      <c r="G45" s="163">
        <f>'玄関'!L127</f>
        <v>0</v>
      </c>
      <c r="H45" s="164">
        <f t="shared" si="1"/>
        <v>0</v>
      </c>
      <c r="I45" s="140"/>
    </row>
    <row r="46" spans="1:9" s="141" customFormat="1" ht="42" customHeight="1">
      <c r="A46" s="165">
        <v>4</v>
      </c>
      <c r="B46" s="166" t="s">
        <v>24</v>
      </c>
      <c r="C46" s="200"/>
      <c r="D46" s="160">
        <f>SUM('廊下・階段'!L123:L124)</f>
        <v>0</v>
      </c>
      <c r="E46" s="161">
        <f>'廊下・階段'!L125</f>
        <v>0</v>
      </c>
      <c r="F46" s="162">
        <f>'廊下・階段'!L126</f>
        <v>0</v>
      </c>
      <c r="G46" s="163">
        <f>'廊下・階段'!L127</f>
        <v>0</v>
      </c>
      <c r="H46" s="164">
        <f t="shared" si="1"/>
        <v>0</v>
      </c>
      <c r="I46" s="140"/>
    </row>
    <row r="47" spans="1:9" s="141" customFormat="1" ht="42" customHeight="1">
      <c r="A47" s="165">
        <v>5</v>
      </c>
      <c r="B47" s="166" t="s">
        <v>25</v>
      </c>
      <c r="C47" s="200"/>
      <c r="D47" s="160">
        <f>SUM('居室'!L123:L124)</f>
        <v>0</v>
      </c>
      <c r="E47" s="161">
        <f>'居室'!L125</f>
        <v>0</v>
      </c>
      <c r="F47" s="162">
        <f>'居室'!L126</f>
        <v>0</v>
      </c>
      <c r="G47" s="170">
        <f>'居室'!L127</f>
        <v>0</v>
      </c>
      <c r="H47" s="164">
        <f t="shared" si="1"/>
        <v>0</v>
      </c>
      <c r="I47" s="140"/>
    </row>
    <row r="48" spans="1:9" s="141" customFormat="1" ht="42" customHeight="1" thickBot="1">
      <c r="A48" s="171">
        <v>6</v>
      </c>
      <c r="B48" s="172" t="s">
        <v>26</v>
      </c>
      <c r="C48" s="201"/>
      <c r="D48" s="202">
        <f>SUM('台所'!L123:L124)</f>
        <v>0</v>
      </c>
      <c r="E48" s="175">
        <f>'台所'!L125</f>
        <v>0</v>
      </c>
      <c r="F48" s="203">
        <f>'台所'!L126</f>
        <v>0</v>
      </c>
      <c r="G48" s="177">
        <f>'台所'!L127</f>
        <v>0</v>
      </c>
      <c r="H48" s="173">
        <f t="shared" si="1"/>
        <v>0</v>
      </c>
      <c r="I48" s="140"/>
    </row>
    <row r="49" spans="1:9" s="141" customFormat="1" ht="42" customHeight="1" thickBot="1" thickTop="1">
      <c r="A49" s="286" t="s">
        <v>27</v>
      </c>
      <c r="B49" s="287"/>
      <c r="C49" s="178">
        <v>200000</v>
      </c>
      <c r="D49" s="179">
        <f>SUM(D43:D48)</f>
        <v>0</v>
      </c>
      <c r="E49" s="180">
        <f>SUM(E43:E48)</f>
        <v>0</v>
      </c>
      <c r="F49" s="181">
        <f>SUM(F43:F48)</f>
        <v>0</v>
      </c>
      <c r="G49" s="182">
        <f>SUM(G43:G48)</f>
        <v>0</v>
      </c>
      <c r="H49" s="178">
        <f>SUM(H43:H48)</f>
        <v>0</v>
      </c>
      <c r="I49" s="140"/>
    </row>
    <row r="50" spans="1:9" s="141" customFormat="1" ht="14.25" customHeight="1">
      <c r="A50" s="140"/>
      <c r="C50" s="140"/>
      <c r="D50" s="183"/>
      <c r="E50" s="184"/>
      <c r="F50" s="184"/>
      <c r="G50" s="184"/>
      <c r="H50" s="140"/>
      <c r="I50" s="140"/>
    </row>
    <row r="51" spans="1:9" s="141" customFormat="1" ht="27" customHeight="1">
      <c r="A51" s="185"/>
      <c r="H51" s="140"/>
      <c r="I51" s="140"/>
    </row>
    <row r="52" spans="1:9" s="141" customFormat="1" ht="27" customHeight="1">
      <c r="A52" s="185" t="s">
        <v>28</v>
      </c>
      <c r="C52" s="282" t="s">
        <v>86</v>
      </c>
      <c r="D52" s="186" t="str">
        <f>D21</f>
        <v>〒</v>
      </c>
      <c r="H52" s="140"/>
      <c r="I52" s="140"/>
    </row>
    <row r="53" spans="3:9" s="141" customFormat="1" ht="27" customHeight="1">
      <c r="C53" s="283"/>
      <c r="D53" s="281">
        <f>IF(D22&lt;&gt;"",D22,"")</f>
      </c>
      <c r="E53" s="281"/>
      <c r="F53" s="281"/>
      <c r="G53" s="281"/>
      <c r="H53" s="281"/>
      <c r="I53" s="140"/>
    </row>
    <row r="54" spans="1:9" s="141" customFormat="1" ht="14.25">
      <c r="A54" s="140"/>
      <c r="H54" s="140"/>
      <c r="I54" s="140"/>
    </row>
    <row r="55" spans="1:9" s="141" customFormat="1" ht="27" customHeight="1">
      <c r="A55" s="185"/>
      <c r="B55" s="141" t="s">
        <v>39</v>
      </c>
      <c r="C55" s="187" t="s">
        <v>85</v>
      </c>
      <c r="D55" s="281">
        <f>IF(D24&lt;&gt;"",D24,"")</f>
      </c>
      <c r="E55" s="281"/>
      <c r="F55" s="281"/>
      <c r="G55" s="281"/>
      <c r="H55" s="188" t="s">
        <v>16</v>
      </c>
      <c r="I55" s="140"/>
    </row>
    <row r="56" spans="1:9" s="141" customFormat="1" ht="14.25">
      <c r="A56" s="140"/>
      <c r="H56" s="140"/>
      <c r="I56" s="140"/>
    </row>
    <row r="57" spans="1:9" s="141" customFormat="1" ht="27" customHeight="1">
      <c r="A57" s="140"/>
      <c r="C57" s="189" t="s">
        <v>84</v>
      </c>
      <c r="D57" s="281">
        <f>IF(D26&lt;&gt;"",D26,"")</f>
      </c>
      <c r="E57" s="281"/>
      <c r="F57" s="281"/>
      <c r="G57" s="281"/>
      <c r="H57" s="188" t="s">
        <v>16</v>
      </c>
      <c r="I57" s="140"/>
    </row>
    <row r="58" spans="1:9" s="141" customFormat="1" ht="14.25">
      <c r="A58" s="140"/>
      <c r="D58" s="190"/>
      <c r="E58" s="190"/>
      <c r="F58" s="190"/>
      <c r="G58" s="140"/>
      <c r="H58" s="140"/>
      <c r="I58" s="140"/>
    </row>
    <row r="59" spans="1:9" s="141" customFormat="1" ht="27" customHeight="1">
      <c r="A59" s="140"/>
      <c r="C59" s="189" t="s">
        <v>96</v>
      </c>
      <c r="D59" s="281">
        <f>IF(D28&lt;&gt;"",D28,"")</f>
      </c>
      <c r="E59" s="281"/>
      <c r="F59" s="281"/>
      <c r="G59" s="281"/>
      <c r="H59" s="281"/>
      <c r="I59" s="140"/>
    </row>
    <row r="60" spans="1:9" s="141" customFormat="1" ht="14.25" customHeight="1">
      <c r="A60" s="140"/>
      <c r="C60" s="191"/>
      <c r="D60" s="192"/>
      <c r="E60" s="192"/>
      <c r="F60" s="192"/>
      <c r="G60" s="192"/>
      <c r="H60" s="192"/>
      <c r="I60" s="140"/>
    </row>
    <row r="61" spans="1:9" s="141" customFormat="1" ht="27" customHeight="1">
      <c r="A61" s="193"/>
      <c r="C61" s="194"/>
      <c r="D61" s="194"/>
      <c r="E61" s="195" t="s">
        <v>97</v>
      </c>
      <c r="F61" s="300">
        <f>IF(F30&lt;&gt;"",F30,"")</f>
      </c>
      <c r="G61" s="300"/>
      <c r="H61" s="207" t="str">
        <f>H30</f>
        <v>）</v>
      </c>
      <c r="I61" s="193"/>
    </row>
    <row r="63" spans="1:9" s="141" customFormat="1" ht="14.25">
      <c r="A63" s="140"/>
      <c r="F63" s="278" t="str">
        <f>IF($J$1&lt;&gt;"",$J$1,"　　年　　月　　日作成")</f>
        <v>　　年　　月　　日作成</v>
      </c>
      <c r="G63" s="278"/>
      <c r="H63" s="278"/>
      <c r="I63" s="140"/>
    </row>
    <row r="64" spans="1:9" s="141" customFormat="1" ht="14.25">
      <c r="A64" s="140"/>
      <c r="H64" s="140"/>
      <c r="I64" s="140"/>
    </row>
    <row r="65" ht="14.25" customHeight="1">
      <c r="H65" s="144" t="s">
        <v>143</v>
      </c>
    </row>
    <row r="66" spans="1:11" ht="27" customHeight="1">
      <c r="A66" s="280" t="s">
        <v>37</v>
      </c>
      <c r="B66" s="280"/>
      <c r="C66" s="295">
        <f>IF(C35&lt;&gt;"",C35,"")</f>
      </c>
      <c r="D66" s="295"/>
      <c r="E66" s="295"/>
      <c r="F66" s="295"/>
      <c r="I66" s="145"/>
      <c r="J66" s="196"/>
      <c r="K66" s="146"/>
    </row>
    <row r="67" spans="1:10" ht="14.25" customHeight="1">
      <c r="A67" s="138"/>
      <c r="C67" s="137"/>
      <c r="D67" s="137"/>
      <c r="E67" s="137"/>
      <c r="I67" s="147"/>
      <c r="J67" s="137"/>
    </row>
    <row r="68" spans="1:11" ht="27" customHeight="1">
      <c r="A68" s="280" t="s">
        <v>38</v>
      </c>
      <c r="B68" s="280"/>
      <c r="C68" s="295">
        <f>IF(C37&lt;&gt;"",C37,"")</f>
      </c>
      <c r="D68" s="295"/>
      <c r="E68" s="295"/>
      <c r="F68" s="295"/>
      <c r="I68" s="145"/>
      <c r="J68" s="196"/>
      <c r="K68" s="146"/>
    </row>
    <row r="69" ht="18" customHeight="1">
      <c r="I69" s="147"/>
    </row>
    <row r="70" spans="1:9" ht="24" customHeight="1">
      <c r="A70" s="279" t="s">
        <v>138</v>
      </c>
      <c r="B70" s="279"/>
      <c r="C70" s="279"/>
      <c r="D70" s="279"/>
      <c r="E70" s="279"/>
      <c r="F70" s="279"/>
      <c r="G70" s="279"/>
      <c r="H70" s="279"/>
      <c r="I70" s="148"/>
    </row>
    <row r="71" spans="1:9" ht="18" customHeight="1">
      <c r="A71" s="149"/>
      <c r="C71" s="150" t="s">
        <v>16</v>
      </c>
      <c r="D71" s="150"/>
      <c r="E71" s="150"/>
      <c r="F71" s="150"/>
      <c r="G71" s="150"/>
      <c r="H71" s="149"/>
      <c r="I71" s="149"/>
    </row>
    <row r="72" spans="1:8" ht="14.25" thickBot="1">
      <c r="A72" s="149"/>
      <c r="C72" s="150"/>
      <c r="D72" s="150"/>
      <c r="E72" s="150"/>
      <c r="H72" s="151" t="s">
        <v>17</v>
      </c>
    </row>
    <row r="73" spans="1:9" s="141" customFormat="1" ht="42" customHeight="1" thickBot="1">
      <c r="A73" s="197" t="s">
        <v>18</v>
      </c>
      <c r="B73" s="291" t="s">
        <v>19</v>
      </c>
      <c r="C73" s="292"/>
      <c r="D73" s="155" t="s">
        <v>83</v>
      </c>
      <c r="E73" s="156" t="s">
        <v>30</v>
      </c>
      <c r="F73" s="153" t="s">
        <v>31</v>
      </c>
      <c r="G73" s="154" t="s">
        <v>175</v>
      </c>
      <c r="H73" s="154" t="s">
        <v>27</v>
      </c>
      <c r="I73" s="157"/>
    </row>
    <row r="74" spans="1:9" s="141" customFormat="1" ht="42" customHeight="1">
      <c r="A74" s="158">
        <v>1</v>
      </c>
      <c r="B74" s="293" t="s">
        <v>21</v>
      </c>
      <c r="C74" s="294"/>
      <c r="D74" s="160">
        <f>SUM('浴室・洗面所'!M187:M188)</f>
        <v>0</v>
      </c>
      <c r="E74" s="161">
        <f>'浴室・洗面所'!M189</f>
        <v>0</v>
      </c>
      <c r="F74" s="162">
        <f>'浴室・洗面所'!M190</f>
        <v>0</v>
      </c>
      <c r="G74" s="163">
        <f>'浴室・洗面所'!M191</f>
        <v>0</v>
      </c>
      <c r="H74" s="164">
        <f aca="true" t="shared" si="2" ref="H74:H79">SUM(D74:F74)-G74</f>
        <v>0</v>
      </c>
      <c r="I74" s="140"/>
    </row>
    <row r="75" spans="1:9" s="141" customFormat="1" ht="42" customHeight="1">
      <c r="A75" s="165">
        <v>2</v>
      </c>
      <c r="B75" s="289" t="s">
        <v>22</v>
      </c>
      <c r="C75" s="290"/>
      <c r="D75" s="160">
        <f>SUM('便所'!M187:M188)</f>
        <v>0</v>
      </c>
      <c r="E75" s="161">
        <f>'便所'!M189</f>
        <v>0</v>
      </c>
      <c r="F75" s="162">
        <f>'便所'!M190</f>
        <v>0</v>
      </c>
      <c r="G75" s="163">
        <f>'便所'!M191</f>
        <v>0</v>
      </c>
      <c r="H75" s="164">
        <f t="shared" si="2"/>
        <v>0</v>
      </c>
      <c r="I75" s="140"/>
    </row>
    <row r="76" spans="1:9" s="141" customFormat="1" ht="42" customHeight="1">
      <c r="A76" s="165">
        <v>3</v>
      </c>
      <c r="B76" s="289" t="s">
        <v>23</v>
      </c>
      <c r="C76" s="290"/>
      <c r="D76" s="160">
        <f>SUM('玄関'!M123:M124)</f>
        <v>0</v>
      </c>
      <c r="E76" s="161">
        <f>'玄関'!M125</f>
        <v>0</v>
      </c>
      <c r="F76" s="161">
        <f>'玄関'!M126</f>
        <v>0</v>
      </c>
      <c r="G76" s="163">
        <f>'玄関'!M127</f>
        <v>0</v>
      </c>
      <c r="H76" s="164">
        <f t="shared" si="2"/>
        <v>0</v>
      </c>
      <c r="I76" s="140"/>
    </row>
    <row r="77" spans="1:9" s="141" customFormat="1" ht="42" customHeight="1">
      <c r="A77" s="165">
        <v>4</v>
      </c>
      <c r="B77" s="289" t="s">
        <v>24</v>
      </c>
      <c r="C77" s="290"/>
      <c r="D77" s="160">
        <f>SUM('廊下・階段'!M123:M124)</f>
        <v>0</v>
      </c>
      <c r="E77" s="161">
        <f>'廊下・階段'!M125</f>
        <v>0</v>
      </c>
      <c r="F77" s="162">
        <f>'廊下・階段'!M126</f>
        <v>0</v>
      </c>
      <c r="G77" s="163">
        <f>'廊下・階段'!M127</f>
        <v>0</v>
      </c>
      <c r="H77" s="164">
        <f t="shared" si="2"/>
        <v>0</v>
      </c>
      <c r="I77" s="140"/>
    </row>
    <row r="78" spans="1:9" s="141" customFormat="1" ht="42" customHeight="1">
      <c r="A78" s="165">
        <v>5</v>
      </c>
      <c r="B78" s="289" t="s">
        <v>25</v>
      </c>
      <c r="C78" s="290"/>
      <c r="D78" s="160">
        <f>SUM('居室'!M123:M124)</f>
        <v>0</v>
      </c>
      <c r="E78" s="161">
        <f>'居室'!M125</f>
        <v>0</v>
      </c>
      <c r="F78" s="162">
        <f>'居室'!M126</f>
        <v>0</v>
      </c>
      <c r="G78" s="170">
        <f>'居室'!M127</f>
        <v>0</v>
      </c>
      <c r="H78" s="164">
        <f t="shared" si="2"/>
        <v>0</v>
      </c>
      <c r="I78" s="140"/>
    </row>
    <row r="79" spans="1:9" s="141" customFormat="1" ht="42" customHeight="1" thickBot="1">
      <c r="A79" s="171">
        <v>6</v>
      </c>
      <c r="B79" s="284" t="s">
        <v>26</v>
      </c>
      <c r="C79" s="285"/>
      <c r="D79" s="202">
        <f>SUM('台所'!M123:M124)</f>
        <v>0</v>
      </c>
      <c r="E79" s="175">
        <f>'台所'!M125</f>
        <v>0</v>
      </c>
      <c r="F79" s="203">
        <f>'台所'!M126</f>
        <v>0</v>
      </c>
      <c r="G79" s="177">
        <f>'台所'!M127</f>
        <v>0</v>
      </c>
      <c r="H79" s="173">
        <f t="shared" si="2"/>
        <v>0</v>
      </c>
      <c r="I79" s="140"/>
    </row>
    <row r="80" spans="1:9" s="141" customFormat="1" ht="42" customHeight="1" thickBot="1" thickTop="1">
      <c r="A80" s="286" t="s">
        <v>27</v>
      </c>
      <c r="B80" s="287"/>
      <c r="C80" s="288"/>
      <c r="D80" s="179">
        <f>SUM(D74:D79)</f>
        <v>0</v>
      </c>
      <c r="E80" s="180">
        <f>SUM(E74:E79)</f>
        <v>0</v>
      </c>
      <c r="F80" s="181">
        <f>SUM(F74:F79)</f>
        <v>0</v>
      </c>
      <c r="G80" s="182">
        <f>SUM(G74:G79)</f>
        <v>0</v>
      </c>
      <c r="H80" s="178">
        <f>SUM(H74:H79)</f>
        <v>0</v>
      </c>
      <c r="I80" s="140"/>
    </row>
    <row r="81" spans="1:9" s="141" customFormat="1" ht="14.25" customHeight="1">
      <c r="A81" s="140"/>
      <c r="C81" s="140"/>
      <c r="D81" s="183"/>
      <c r="E81" s="184"/>
      <c r="F81" s="184"/>
      <c r="G81" s="184"/>
      <c r="H81" s="140"/>
      <c r="I81" s="140"/>
    </row>
    <row r="82" spans="1:9" s="141" customFormat="1" ht="27" customHeight="1">
      <c r="A82" s="185"/>
      <c r="H82" s="140"/>
      <c r="I82" s="140"/>
    </row>
    <row r="83" spans="1:9" s="141" customFormat="1" ht="27" customHeight="1">
      <c r="A83" s="185" t="s">
        <v>28</v>
      </c>
      <c r="C83" s="282" t="s">
        <v>86</v>
      </c>
      <c r="D83" s="186" t="str">
        <f>D52</f>
        <v>〒</v>
      </c>
      <c r="H83" s="140"/>
      <c r="I83" s="140"/>
    </row>
    <row r="84" spans="3:9" s="141" customFormat="1" ht="27" customHeight="1">
      <c r="C84" s="283"/>
      <c r="D84" s="281">
        <f>IF(D53&lt;&gt;"",D53,"")</f>
      </c>
      <c r="E84" s="281"/>
      <c r="F84" s="281"/>
      <c r="G84" s="281"/>
      <c r="H84" s="281"/>
      <c r="I84" s="140"/>
    </row>
    <row r="85" spans="1:9" s="141" customFormat="1" ht="14.25">
      <c r="A85" s="140"/>
      <c r="H85" s="140"/>
      <c r="I85" s="140"/>
    </row>
    <row r="86" spans="1:9" s="141" customFormat="1" ht="27" customHeight="1">
      <c r="A86" s="185"/>
      <c r="B86" s="141" t="s">
        <v>39</v>
      </c>
      <c r="C86" s="187" t="s">
        <v>85</v>
      </c>
      <c r="D86" s="281">
        <f>IF(D55&lt;&gt;"",D55,"")</f>
      </c>
      <c r="E86" s="281"/>
      <c r="F86" s="281"/>
      <c r="G86" s="281"/>
      <c r="H86" s="188" t="s">
        <v>16</v>
      </c>
      <c r="I86" s="140"/>
    </row>
    <row r="87" spans="1:9" s="141" customFormat="1" ht="14.25">
      <c r="A87" s="140"/>
      <c r="H87" s="140"/>
      <c r="I87" s="140"/>
    </row>
    <row r="88" spans="1:9" s="141" customFormat="1" ht="27" customHeight="1">
      <c r="A88" s="140"/>
      <c r="C88" s="189" t="s">
        <v>84</v>
      </c>
      <c r="D88" s="281">
        <f>IF(D57&lt;&gt;"",D57,"")</f>
      </c>
      <c r="E88" s="281"/>
      <c r="F88" s="281"/>
      <c r="G88" s="281"/>
      <c r="H88" s="188" t="s">
        <v>16</v>
      </c>
      <c r="I88" s="140"/>
    </row>
    <row r="89" spans="1:9" s="141" customFormat="1" ht="14.25">
      <c r="A89" s="140"/>
      <c r="D89" s="190"/>
      <c r="E89" s="190"/>
      <c r="F89" s="190"/>
      <c r="G89" s="140"/>
      <c r="H89" s="140"/>
      <c r="I89" s="140"/>
    </row>
    <row r="90" spans="1:9" s="141" customFormat="1" ht="27" customHeight="1">
      <c r="A90" s="140"/>
      <c r="C90" s="189" t="s">
        <v>96</v>
      </c>
      <c r="D90" s="281">
        <f>IF(D59&lt;&gt;"",D59,"")</f>
      </c>
      <c r="E90" s="281"/>
      <c r="F90" s="281"/>
      <c r="G90" s="281"/>
      <c r="H90" s="281"/>
      <c r="I90" s="140"/>
    </row>
    <row r="91" spans="1:9" s="141" customFormat="1" ht="14.25" customHeight="1">
      <c r="A91" s="140"/>
      <c r="C91" s="191"/>
      <c r="D91" s="192"/>
      <c r="E91" s="192"/>
      <c r="F91" s="192"/>
      <c r="G91" s="192"/>
      <c r="H91" s="192"/>
      <c r="I91" s="140"/>
    </row>
    <row r="92" spans="1:9" s="141" customFormat="1" ht="27" customHeight="1">
      <c r="A92" s="193"/>
      <c r="C92" s="194"/>
      <c r="D92" s="194"/>
      <c r="E92" s="195" t="s">
        <v>97</v>
      </c>
      <c r="F92" s="299">
        <f>IF(F61&lt;&gt;"",F61,"")</f>
      </c>
      <c r="G92" s="299"/>
      <c r="H92" s="207" t="str">
        <f>H61</f>
        <v>）</v>
      </c>
      <c r="I92" s="193"/>
    </row>
    <row r="94" spans="6:8" ht="14.25" customHeight="1">
      <c r="F94" s="278" t="str">
        <f>IF($J$1&lt;&gt;"",$J$1,"　　年　　月　　日作成")</f>
        <v>　　年　　月　　日作成</v>
      </c>
      <c r="G94" s="278"/>
      <c r="H94" s="278"/>
    </row>
    <row r="95" spans="1:9" s="141" customFormat="1" ht="14.25">
      <c r="A95" s="140"/>
      <c r="H95" s="140"/>
      <c r="I95" s="140"/>
    </row>
    <row r="96" ht="14.25" customHeight="1">
      <c r="H96" s="144" t="s">
        <v>144</v>
      </c>
    </row>
    <row r="97" spans="1:11" ht="27" customHeight="1">
      <c r="A97" s="280" t="s">
        <v>37</v>
      </c>
      <c r="B97" s="280"/>
      <c r="C97" s="295">
        <f>IF(C66&lt;&gt;"",C66,"")</f>
      </c>
      <c r="D97" s="295"/>
      <c r="E97" s="295"/>
      <c r="F97" s="295"/>
      <c r="I97" s="145"/>
      <c r="J97" s="196"/>
      <c r="K97" s="146"/>
    </row>
    <row r="98" spans="1:10" ht="14.25" customHeight="1">
      <c r="A98" s="138"/>
      <c r="C98" s="137"/>
      <c r="D98" s="137"/>
      <c r="E98" s="137"/>
      <c r="I98" s="147"/>
      <c r="J98" s="137"/>
    </row>
    <row r="99" spans="1:11" ht="27" customHeight="1">
      <c r="A99" s="280" t="s">
        <v>38</v>
      </c>
      <c r="B99" s="280"/>
      <c r="C99" s="295">
        <f>IF(C68&lt;&gt;"",C68,"")</f>
      </c>
      <c r="D99" s="295"/>
      <c r="E99" s="295"/>
      <c r="F99" s="295"/>
      <c r="I99" s="145"/>
      <c r="J99" s="196"/>
      <c r="K99" s="146"/>
    </row>
    <row r="100" ht="18" customHeight="1">
      <c r="I100" s="147"/>
    </row>
    <row r="101" spans="1:9" ht="24" customHeight="1">
      <c r="A101" s="279" t="s">
        <v>139</v>
      </c>
      <c r="B101" s="279"/>
      <c r="C101" s="279"/>
      <c r="D101" s="279"/>
      <c r="E101" s="279"/>
      <c r="F101" s="279"/>
      <c r="G101" s="279"/>
      <c r="H101" s="279"/>
      <c r="I101" s="148"/>
    </row>
    <row r="102" spans="1:9" ht="18" customHeight="1">
      <c r="A102" s="149"/>
      <c r="C102" s="150" t="s">
        <v>16</v>
      </c>
      <c r="D102" s="150"/>
      <c r="E102" s="150"/>
      <c r="F102" s="150"/>
      <c r="G102" s="150"/>
      <c r="H102" s="149"/>
      <c r="I102" s="149"/>
    </row>
    <row r="103" spans="1:8" ht="14.25" thickBot="1">
      <c r="A103" s="149"/>
      <c r="C103" s="150"/>
      <c r="D103" s="150"/>
      <c r="E103" s="150"/>
      <c r="H103" s="151" t="s">
        <v>17</v>
      </c>
    </row>
    <row r="104" spans="1:9" s="141" customFormat="1" ht="42" customHeight="1" thickBot="1">
      <c r="A104" s="197" t="s">
        <v>18</v>
      </c>
      <c r="B104" s="291" t="s">
        <v>19</v>
      </c>
      <c r="C104" s="292"/>
      <c r="D104" s="155" t="s">
        <v>83</v>
      </c>
      <c r="E104" s="156" t="s">
        <v>30</v>
      </c>
      <c r="F104" s="153" t="s">
        <v>31</v>
      </c>
      <c r="G104" s="154" t="s">
        <v>175</v>
      </c>
      <c r="H104" s="154" t="s">
        <v>27</v>
      </c>
      <c r="I104" s="157"/>
    </row>
    <row r="105" spans="1:9" s="141" customFormat="1" ht="42" customHeight="1">
      <c r="A105" s="158">
        <v>1</v>
      </c>
      <c r="B105" s="293" t="s">
        <v>21</v>
      </c>
      <c r="C105" s="294"/>
      <c r="D105" s="160">
        <f>SUM('浴室・洗面所'!N187:N188)</f>
        <v>0</v>
      </c>
      <c r="E105" s="161">
        <f>'浴室・洗面所'!N189</f>
        <v>0</v>
      </c>
      <c r="F105" s="162">
        <f>'浴室・洗面所'!N190</f>
        <v>0</v>
      </c>
      <c r="G105" s="163">
        <f>'浴室・洗面所'!N191</f>
        <v>0</v>
      </c>
      <c r="H105" s="164">
        <f aca="true" t="shared" si="3" ref="H105:H110">SUM(D105:F105)-G105</f>
        <v>0</v>
      </c>
      <c r="I105" s="140"/>
    </row>
    <row r="106" spans="1:9" s="141" customFormat="1" ht="42" customHeight="1">
      <c r="A106" s="165">
        <v>2</v>
      </c>
      <c r="B106" s="289" t="s">
        <v>22</v>
      </c>
      <c r="C106" s="290"/>
      <c r="D106" s="160">
        <f>SUM('便所'!N187:N188)</f>
        <v>0</v>
      </c>
      <c r="E106" s="161">
        <f>'便所'!N189</f>
        <v>0</v>
      </c>
      <c r="F106" s="162">
        <f>'便所'!N190</f>
        <v>0</v>
      </c>
      <c r="G106" s="163">
        <f>'便所'!N191</f>
        <v>0</v>
      </c>
      <c r="H106" s="164">
        <f t="shared" si="3"/>
        <v>0</v>
      </c>
      <c r="I106" s="140"/>
    </row>
    <row r="107" spans="1:9" s="141" customFormat="1" ht="42" customHeight="1">
      <c r="A107" s="165">
        <v>3</v>
      </c>
      <c r="B107" s="289" t="s">
        <v>23</v>
      </c>
      <c r="C107" s="290"/>
      <c r="D107" s="160">
        <f>SUM('玄関'!N123:N124)</f>
        <v>0</v>
      </c>
      <c r="E107" s="161">
        <f>'玄関'!N125</f>
        <v>0</v>
      </c>
      <c r="F107" s="161">
        <f>'玄関'!N126</f>
        <v>0</v>
      </c>
      <c r="G107" s="163">
        <f>'玄関'!N127</f>
        <v>0</v>
      </c>
      <c r="H107" s="164">
        <f t="shared" si="3"/>
        <v>0</v>
      </c>
      <c r="I107" s="140"/>
    </row>
    <row r="108" spans="1:9" s="141" customFormat="1" ht="42" customHeight="1">
      <c r="A108" s="165">
        <v>4</v>
      </c>
      <c r="B108" s="289" t="s">
        <v>24</v>
      </c>
      <c r="C108" s="290"/>
      <c r="D108" s="160">
        <f>SUM('廊下・階段'!N123:N124)</f>
        <v>0</v>
      </c>
      <c r="E108" s="161">
        <f>'廊下・階段'!N125</f>
        <v>0</v>
      </c>
      <c r="F108" s="162">
        <f>'廊下・階段'!N126</f>
        <v>0</v>
      </c>
      <c r="G108" s="163">
        <f>'廊下・階段'!N127</f>
        <v>0</v>
      </c>
      <c r="H108" s="164">
        <f t="shared" si="3"/>
        <v>0</v>
      </c>
      <c r="I108" s="140"/>
    </row>
    <row r="109" spans="1:9" s="141" customFormat="1" ht="42" customHeight="1">
      <c r="A109" s="165">
        <v>5</v>
      </c>
      <c r="B109" s="289" t="s">
        <v>25</v>
      </c>
      <c r="C109" s="290"/>
      <c r="D109" s="160">
        <f>SUM('居室'!N123:N124)</f>
        <v>0</v>
      </c>
      <c r="E109" s="161">
        <f>'居室'!N125</f>
        <v>0</v>
      </c>
      <c r="F109" s="162">
        <f>'居室'!N126</f>
        <v>0</v>
      </c>
      <c r="G109" s="170">
        <f>'居室'!N127</f>
        <v>0</v>
      </c>
      <c r="H109" s="164">
        <f t="shared" si="3"/>
        <v>0</v>
      </c>
      <c r="I109" s="140"/>
    </row>
    <row r="110" spans="1:9" s="141" customFormat="1" ht="42" customHeight="1" thickBot="1">
      <c r="A110" s="171">
        <v>6</v>
      </c>
      <c r="B110" s="284" t="s">
        <v>26</v>
      </c>
      <c r="C110" s="285"/>
      <c r="D110" s="202">
        <f>SUM('台所'!N123:N124)</f>
        <v>0</v>
      </c>
      <c r="E110" s="175">
        <f>'台所'!N125</f>
        <v>0</v>
      </c>
      <c r="F110" s="203">
        <f>'台所'!N126</f>
        <v>0</v>
      </c>
      <c r="G110" s="177">
        <f>'台所'!N127</f>
        <v>0</v>
      </c>
      <c r="H110" s="173">
        <f t="shared" si="3"/>
        <v>0</v>
      </c>
      <c r="I110" s="140"/>
    </row>
    <row r="111" spans="1:9" s="141" customFormat="1" ht="42" customHeight="1" thickBot="1" thickTop="1">
      <c r="A111" s="286" t="s">
        <v>27</v>
      </c>
      <c r="B111" s="287"/>
      <c r="C111" s="288"/>
      <c r="D111" s="179">
        <f>SUM(D105:D110)</f>
        <v>0</v>
      </c>
      <c r="E111" s="180">
        <f>SUM(E105:E110)</f>
        <v>0</v>
      </c>
      <c r="F111" s="181">
        <f>SUM(F105:F110)</f>
        <v>0</v>
      </c>
      <c r="G111" s="182">
        <f>SUM(G105:G110)</f>
        <v>0</v>
      </c>
      <c r="H111" s="178">
        <f>SUM(H105:H110)</f>
        <v>0</v>
      </c>
      <c r="I111" s="140"/>
    </row>
    <row r="112" spans="1:9" s="141" customFormat="1" ht="14.25" customHeight="1">
      <c r="A112" s="140"/>
      <c r="C112" s="140"/>
      <c r="D112" s="183"/>
      <c r="E112" s="184"/>
      <c r="F112" s="184"/>
      <c r="G112" s="184"/>
      <c r="H112" s="140"/>
      <c r="I112" s="140"/>
    </row>
    <row r="113" spans="1:9" s="141" customFormat="1" ht="27" customHeight="1">
      <c r="A113" s="185"/>
      <c r="H113" s="140"/>
      <c r="I113" s="140"/>
    </row>
    <row r="114" spans="1:9" s="141" customFormat="1" ht="27" customHeight="1">
      <c r="A114" s="185" t="s">
        <v>28</v>
      </c>
      <c r="C114" s="282" t="s">
        <v>86</v>
      </c>
      <c r="D114" s="186" t="str">
        <f>D83</f>
        <v>〒</v>
      </c>
      <c r="H114" s="140"/>
      <c r="I114" s="140"/>
    </row>
    <row r="115" spans="3:9" s="141" customFormat="1" ht="27" customHeight="1">
      <c r="C115" s="283"/>
      <c r="D115" s="281">
        <f>IF(D84&lt;&gt;"",D84,"")</f>
      </c>
      <c r="E115" s="281"/>
      <c r="F115" s="281"/>
      <c r="G115" s="281"/>
      <c r="H115" s="281"/>
      <c r="I115" s="140"/>
    </row>
    <row r="116" spans="1:9" s="141" customFormat="1" ht="14.25">
      <c r="A116" s="140"/>
      <c r="H116" s="140"/>
      <c r="I116" s="140"/>
    </row>
    <row r="117" spans="1:9" s="141" customFormat="1" ht="27" customHeight="1">
      <c r="A117" s="185"/>
      <c r="B117" s="141" t="s">
        <v>39</v>
      </c>
      <c r="C117" s="187" t="s">
        <v>85</v>
      </c>
      <c r="D117" s="281">
        <f>IF(D86&lt;&gt;"",D86,"")</f>
      </c>
      <c r="E117" s="281"/>
      <c r="F117" s="281"/>
      <c r="G117" s="281"/>
      <c r="H117" s="188" t="s">
        <v>16</v>
      </c>
      <c r="I117" s="140"/>
    </row>
    <row r="118" spans="1:9" s="141" customFormat="1" ht="14.25">
      <c r="A118" s="140"/>
      <c r="H118" s="140"/>
      <c r="I118" s="140"/>
    </row>
    <row r="119" spans="1:9" s="141" customFormat="1" ht="27" customHeight="1">
      <c r="A119" s="140"/>
      <c r="C119" s="189" t="s">
        <v>84</v>
      </c>
      <c r="D119" s="281">
        <f>IF(D88&lt;&gt;"",D88,"")</f>
      </c>
      <c r="E119" s="281"/>
      <c r="F119" s="281"/>
      <c r="G119" s="281"/>
      <c r="H119" s="188" t="s">
        <v>16</v>
      </c>
      <c r="I119" s="140"/>
    </row>
    <row r="120" spans="1:9" s="141" customFormat="1" ht="14.25">
      <c r="A120" s="140"/>
      <c r="D120" s="190"/>
      <c r="E120" s="190"/>
      <c r="F120" s="190"/>
      <c r="G120" s="140"/>
      <c r="H120" s="140"/>
      <c r="I120" s="140"/>
    </row>
    <row r="121" spans="1:9" s="141" customFormat="1" ht="27" customHeight="1">
      <c r="A121" s="140"/>
      <c r="C121" s="189" t="s">
        <v>96</v>
      </c>
      <c r="D121" s="281">
        <f>IF(D90&lt;&gt;"",D90,"")</f>
      </c>
      <c r="E121" s="281"/>
      <c r="F121" s="281"/>
      <c r="G121" s="281"/>
      <c r="H121" s="281"/>
      <c r="I121" s="140"/>
    </row>
    <row r="122" spans="1:9" s="141" customFormat="1" ht="14.25" customHeight="1">
      <c r="A122" s="140"/>
      <c r="C122" s="191"/>
      <c r="D122" s="192"/>
      <c r="E122" s="192"/>
      <c r="F122" s="192"/>
      <c r="G122" s="192"/>
      <c r="H122" s="192"/>
      <c r="I122" s="140"/>
    </row>
    <row r="123" spans="1:9" s="141" customFormat="1" ht="27" customHeight="1">
      <c r="A123" s="193"/>
      <c r="C123" s="194"/>
      <c r="D123" s="194"/>
      <c r="E123" s="195" t="s">
        <v>97</v>
      </c>
      <c r="F123" s="299">
        <f>IF(F92&lt;&gt;"",F92,"")</f>
      </c>
      <c r="G123" s="299"/>
      <c r="H123" s="207" t="str">
        <f>H92</f>
        <v>）</v>
      </c>
      <c r="I123" s="193"/>
    </row>
  </sheetData>
  <sheetProtection password="C994" sheet="1"/>
  <mergeCells count="66">
    <mergeCell ref="F123:G123"/>
    <mergeCell ref="F61:G61"/>
    <mergeCell ref="D86:G86"/>
    <mergeCell ref="D88:G88"/>
    <mergeCell ref="F92:G92"/>
    <mergeCell ref="C66:F66"/>
    <mergeCell ref="C68:F68"/>
    <mergeCell ref="C97:F97"/>
    <mergeCell ref="C83:C84"/>
    <mergeCell ref="D84:H84"/>
    <mergeCell ref="B73:C73"/>
    <mergeCell ref="B74:C74"/>
    <mergeCell ref="B75:C75"/>
    <mergeCell ref="B76:C76"/>
    <mergeCell ref="B77:C77"/>
    <mergeCell ref="B78:C78"/>
    <mergeCell ref="B79:C79"/>
    <mergeCell ref="D59:H59"/>
    <mergeCell ref="D28:H28"/>
    <mergeCell ref="D55:G55"/>
    <mergeCell ref="D57:G57"/>
    <mergeCell ref="C4:F4"/>
    <mergeCell ref="C6:F6"/>
    <mergeCell ref="C35:F35"/>
    <mergeCell ref="C37:F37"/>
    <mergeCell ref="C21:C22"/>
    <mergeCell ref="D24:G24"/>
    <mergeCell ref="A18:B18"/>
    <mergeCell ref="D22:H22"/>
    <mergeCell ref="C52:C53"/>
    <mergeCell ref="D53:H53"/>
    <mergeCell ref="A37:B37"/>
    <mergeCell ref="A39:H39"/>
    <mergeCell ref="A49:B49"/>
    <mergeCell ref="D26:G26"/>
    <mergeCell ref="F30:G30"/>
    <mergeCell ref="F94:H94"/>
    <mergeCell ref="A101:H101"/>
    <mergeCell ref="B104:C104"/>
    <mergeCell ref="B105:C105"/>
    <mergeCell ref="B106:C106"/>
    <mergeCell ref="A80:C80"/>
    <mergeCell ref="D90:H90"/>
    <mergeCell ref="A97:B97"/>
    <mergeCell ref="A99:B99"/>
    <mergeCell ref="C99:F99"/>
    <mergeCell ref="D121:H121"/>
    <mergeCell ref="C114:C115"/>
    <mergeCell ref="D115:H115"/>
    <mergeCell ref="B110:C110"/>
    <mergeCell ref="A111:C111"/>
    <mergeCell ref="B107:C107"/>
    <mergeCell ref="B108:C108"/>
    <mergeCell ref="B109:C109"/>
    <mergeCell ref="D117:G117"/>
    <mergeCell ref="D119:G119"/>
    <mergeCell ref="F1:H1"/>
    <mergeCell ref="F32:H32"/>
    <mergeCell ref="F63:H63"/>
    <mergeCell ref="A70:H70"/>
    <mergeCell ref="A66:B66"/>
    <mergeCell ref="A68:B68"/>
    <mergeCell ref="A6:B6"/>
    <mergeCell ref="A4:B4"/>
    <mergeCell ref="A35:B35"/>
    <mergeCell ref="A8:H8"/>
  </mergeCells>
  <dataValidations count="1">
    <dataValidation allowBlank="1" showInputMessage="1" showErrorMessage="1" sqref="J1 J4 J6 D21 D28:H28"/>
  </dataValidations>
  <printOptions horizontalCentered="1"/>
  <pageMargins left="0.5905511811023623" right="0.5905511811023623" top="0.7874015748031497" bottom="0.7874015748031497" header="0.5118110236220472" footer="0.511811023622047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N194"/>
  <sheetViews>
    <sheetView tabSelected="1" view="pageBreakPreview" zoomScaleSheetLayoutView="100" workbookViewId="0" topLeftCell="A1">
      <selection activeCell="A1" sqref="A1"/>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145</v>
      </c>
      <c r="J1" s="3"/>
      <c r="K1" s="4"/>
    </row>
    <row r="2" spans="1:11" ht="18" customHeight="1">
      <c r="A2" s="334" t="s">
        <v>147</v>
      </c>
      <c r="B2" s="334"/>
      <c r="C2" s="334"/>
      <c r="D2" s="334"/>
      <c r="E2" s="334"/>
      <c r="F2" s="334"/>
      <c r="G2" s="334"/>
      <c r="H2" s="334"/>
      <c r="J2" s="3"/>
      <c r="K2" s="4"/>
    </row>
    <row r="3" spans="4:11" ht="13.5" customHeight="1" thickBot="1">
      <c r="D3" s="5"/>
      <c r="J3" s="3"/>
      <c r="K3" s="4"/>
    </row>
    <row r="4" spans="1:11" ht="18" customHeight="1" thickBot="1">
      <c r="A4" s="314" t="s">
        <v>33</v>
      </c>
      <c r="B4" s="315"/>
      <c r="J4" s="3"/>
      <c r="K4" s="4"/>
    </row>
    <row r="5" spans="1:14" s="11" customFormat="1" ht="15.75" customHeight="1" thickBot="1">
      <c r="A5" s="316" t="s">
        <v>35</v>
      </c>
      <c r="B5" s="317"/>
      <c r="C5" s="7" t="s">
        <v>36</v>
      </c>
      <c r="D5" s="8" t="s">
        <v>11</v>
      </c>
      <c r="E5" s="8" t="s">
        <v>12</v>
      </c>
      <c r="F5" s="8" t="s">
        <v>13</v>
      </c>
      <c r="G5" s="9" t="s">
        <v>15</v>
      </c>
      <c r="H5" s="10" t="s">
        <v>56</v>
      </c>
      <c r="J5" s="10"/>
      <c r="K5" s="12" t="s">
        <v>126</v>
      </c>
      <c r="L5" s="12" t="s">
        <v>127</v>
      </c>
      <c r="M5" s="90" t="s">
        <v>91</v>
      </c>
      <c r="N5" s="10" t="s">
        <v>27</v>
      </c>
    </row>
    <row r="6" spans="1:14" ht="13.5" customHeight="1">
      <c r="A6" s="304" t="s">
        <v>50</v>
      </c>
      <c r="B6" s="305"/>
      <c r="C6" s="13"/>
      <c r="D6" s="14"/>
      <c r="E6" s="15"/>
      <c r="F6" s="16"/>
      <c r="G6" s="17">
        <f>IF(F6&lt;&gt;"",D6*F6,"")</f>
      </c>
      <c r="H6" s="301">
        <v>1</v>
      </c>
      <c r="J6" s="328" t="s">
        <v>70</v>
      </c>
      <c r="K6" s="18">
        <f>IF(H6=1,G6,0)</f>
      </c>
      <c r="L6" s="19">
        <f>IF(H6=2,G6,0)</f>
        <v>0</v>
      </c>
      <c r="M6" s="91">
        <f>IF(H6=3,G6,0)</f>
        <v>0</v>
      </c>
      <c r="N6" s="19">
        <f aca="true" t="shared" si="0" ref="N6:N12">SUM(K6:M6)</f>
        <v>0</v>
      </c>
    </row>
    <row r="7" spans="1:14" ht="13.5" customHeight="1">
      <c r="A7" s="306"/>
      <c r="B7" s="307"/>
      <c r="C7" s="21"/>
      <c r="D7" s="22"/>
      <c r="E7" s="23"/>
      <c r="F7" s="24"/>
      <c r="G7" s="25">
        <f>IF(F7&lt;&gt;"",D7*F7,"")</f>
      </c>
      <c r="H7" s="302"/>
      <c r="J7" s="329"/>
      <c r="K7" s="26">
        <f>IF(H6=1,G7,0)</f>
      </c>
      <c r="L7" s="27">
        <f>IF(H6=2,G7,0)</f>
        <v>0</v>
      </c>
      <c r="M7" s="92">
        <f>IF(H6=3,G7,0)</f>
        <v>0</v>
      </c>
      <c r="N7" s="27">
        <f t="shared" si="0"/>
        <v>0</v>
      </c>
    </row>
    <row r="8" spans="1:14" ht="13.5" customHeight="1">
      <c r="A8" s="306"/>
      <c r="B8" s="307"/>
      <c r="C8" s="21"/>
      <c r="D8" s="22"/>
      <c r="E8" s="23"/>
      <c r="F8" s="24"/>
      <c r="G8" s="29">
        <f>IF(F8&lt;&gt;"",D8*F8,"")</f>
      </c>
      <c r="H8" s="302"/>
      <c r="J8" s="330"/>
      <c r="K8" s="26">
        <f>IF(H6=1,G8,0)</f>
      </c>
      <c r="L8" s="27">
        <f>IF(H6=2,G8,0)</f>
        <v>0</v>
      </c>
      <c r="M8" s="92">
        <f>IF(H6=3,G8,0)</f>
        <v>0</v>
      </c>
      <c r="N8" s="27">
        <f t="shared" si="0"/>
        <v>0</v>
      </c>
    </row>
    <row r="9" spans="1:14" ht="13.5" customHeight="1">
      <c r="A9" s="306"/>
      <c r="B9" s="307"/>
      <c r="C9" s="30" t="s">
        <v>29</v>
      </c>
      <c r="D9" s="31"/>
      <c r="E9" s="32" t="s">
        <v>124</v>
      </c>
      <c r="F9" s="33"/>
      <c r="G9" s="271">
        <f>IF(F9="","",D9*F9)</f>
      </c>
      <c r="H9" s="302"/>
      <c r="J9" s="35" t="s">
        <v>29</v>
      </c>
      <c r="K9" s="26">
        <f>IF(H6=1,G9,0)</f>
      </c>
      <c r="L9" s="27">
        <f>IF(H6=2,G9,0)</f>
        <v>0</v>
      </c>
      <c r="M9" s="92">
        <f>IF(H6=3,G9,0)</f>
        <v>0</v>
      </c>
      <c r="N9" s="27">
        <f t="shared" si="0"/>
        <v>0</v>
      </c>
    </row>
    <row r="10" spans="1:14" ht="13.5" customHeight="1">
      <c r="A10" s="308"/>
      <c r="B10" s="309"/>
      <c r="C10" s="30" t="s">
        <v>30</v>
      </c>
      <c r="D10" s="31">
        <f>'工事費見積書表紙'!$J$4</f>
        <v>0</v>
      </c>
      <c r="E10" s="208" t="s">
        <v>125</v>
      </c>
      <c r="F10" s="36" t="s">
        <v>124</v>
      </c>
      <c r="G10" s="34">
        <f>IF(G6&lt;&gt;"",ROUNDDOWN(SUM(G6:G9)*D10/100,0),"")</f>
      </c>
      <c r="H10" s="302"/>
      <c r="J10" s="35" t="s">
        <v>30</v>
      </c>
      <c r="K10" s="26">
        <f>IF(H6=1,G10,0)</f>
      </c>
      <c r="L10" s="27">
        <f>IF(H6=2,G10,0)</f>
        <v>0</v>
      </c>
      <c r="M10" s="92">
        <f>IF(H6=3,G10,0)</f>
        <v>0</v>
      </c>
      <c r="N10" s="27">
        <f t="shared" si="0"/>
        <v>0</v>
      </c>
    </row>
    <row r="11" spans="1:14" s="43" customFormat="1" ht="13.5" customHeight="1" thickBot="1">
      <c r="A11" s="37" t="s">
        <v>40</v>
      </c>
      <c r="B11" s="38" t="s">
        <v>41</v>
      </c>
      <c r="C11" s="75" t="s">
        <v>31</v>
      </c>
      <c r="D11" s="40">
        <f>'工事費見積書表紙'!$J$6</f>
        <v>10</v>
      </c>
      <c r="E11" s="41" t="s">
        <v>176</v>
      </c>
      <c r="F11" s="42" t="s">
        <v>69</v>
      </c>
      <c r="G11" s="272">
        <f>IF(G6&lt;&gt;"",ROUNDDOWN(SUM(G6:G10)*D11/100,0),"")</f>
      </c>
      <c r="H11" s="302"/>
      <c r="J11" s="44" t="s">
        <v>31</v>
      </c>
      <c r="K11" s="45">
        <f>IF(H6=1,G11,0)</f>
      </c>
      <c r="L11" s="46">
        <f>IF(H6=2,G11,0)</f>
        <v>0</v>
      </c>
      <c r="M11" s="93">
        <f>IF(H6=3,G11,0)</f>
        <v>0</v>
      </c>
      <c r="N11" s="46">
        <f t="shared" si="0"/>
        <v>0</v>
      </c>
    </row>
    <row r="12" spans="1:14" s="43" customFormat="1" ht="13.5" customHeight="1" thickBot="1" thickTop="1">
      <c r="A12" s="310"/>
      <c r="B12" s="312" t="s">
        <v>54</v>
      </c>
      <c r="C12" s="82" t="s">
        <v>175</v>
      </c>
      <c r="D12" s="83" t="s">
        <v>177</v>
      </c>
      <c r="E12" s="84" t="s">
        <v>177</v>
      </c>
      <c r="F12" s="85" t="s">
        <v>177</v>
      </c>
      <c r="G12" s="86"/>
      <c r="H12" s="302"/>
      <c r="J12" s="89" t="s">
        <v>175</v>
      </c>
      <c r="K12" s="87">
        <f>IF(H6=1,G12,0)</f>
        <v>0</v>
      </c>
      <c r="L12" s="87">
        <f>IF(H6=2,G12,0)</f>
        <v>0</v>
      </c>
      <c r="M12" s="87">
        <f>IF(H6=3,G12,0)</f>
        <v>0</v>
      </c>
      <c r="N12" s="88">
        <f t="shared" si="0"/>
        <v>0</v>
      </c>
    </row>
    <row r="13" spans="1:14" s="43" customFormat="1" ht="13.5" customHeight="1" thickBot="1" thickTop="1">
      <c r="A13" s="311"/>
      <c r="B13" s="313"/>
      <c r="C13" s="48" t="s">
        <v>14</v>
      </c>
      <c r="D13" s="49" t="s">
        <v>69</v>
      </c>
      <c r="E13" s="49" t="s">
        <v>69</v>
      </c>
      <c r="F13" s="81" t="s">
        <v>69</v>
      </c>
      <c r="G13" s="50">
        <f>SUM(G6:G11)-G12</f>
        <v>0</v>
      </c>
      <c r="H13" s="303"/>
      <c r="J13" s="51" t="s">
        <v>63</v>
      </c>
      <c r="K13" s="52">
        <f>SUM(K6:K11)-K12</f>
        <v>0</v>
      </c>
      <c r="L13" s="52">
        <f>SUM(L6:L11)-L12</f>
        <v>0</v>
      </c>
      <c r="M13" s="52">
        <f>SUM(M6:M11)-M12</f>
        <v>0</v>
      </c>
      <c r="N13" s="53">
        <f>SUM(N6:N11)-N12</f>
        <v>0</v>
      </c>
    </row>
    <row r="14" spans="1:14" ht="13.5" customHeight="1">
      <c r="A14" s="304" t="s">
        <v>51</v>
      </c>
      <c r="B14" s="305"/>
      <c r="C14" s="13"/>
      <c r="D14" s="14"/>
      <c r="E14" s="15"/>
      <c r="F14" s="16"/>
      <c r="G14" s="17">
        <f>IF(F14&lt;&gt;"",D14*F14,"")</f>
      </c>
      <c r="H14" s="301">
        <v>1</v>
      </c>
      <c r="J14" s="331" t="s">
        <v>70</v>
      </c>
      <c r="K14" s="18">
        <f>IF(H14=1,G14,0)</f>
      </c>
      <c r="L14" s="19">
        <f>IF(H14=2,G14,0)</f>
        <v>0</v>
      </c>
      <c r="M14" s="20">
        <f>IF(H14=3,G14,0)</f>
        <v>0</v>
      </c>
      <c r="N14" s="20">
        <f aca="true" t="shared" si="1" ref="N14:N19">SUM(K14:M14)</f>
        <v>0</v>
      </c>
    </row>
    <row r="15" spans="1:14" ht="13.5" customHeight="1">
      <c r="A15" s="306"/>
      <c r="B15" s="307"/>
      <c r="C15" s="21"/>
      <c r="D15" s="22"/>
      <c r="E15" s="23"/>
      <c r="F15" s="24"/>
      <c r="G15" s="25">
        <f>IF(F15&lt;&gt;"",D15*F15,"")</f>
      </c>
      <c r="H15" s="302"/>
      <c r="J15" s="332"/>
      <c r="K15" s="26">
        <f>IF(H14=1,G15,0)</f>
      </c>
      <c r="L15" s="27">
        <f>IF(H14=2,G15,0)</f>
        <v>0</v>
      </c>
      <c r="M15" s="28">
        <f>IF(H14=3,G15,0)</f>
        <v>0</v>
      </c>
      <c r="N15" s="28">
        <f t="shared" si="1"/>
        <v>0</v>
      </c>
    </row>
    <row r="16" spans="1:14" ht="13.5" customHeight="1">
      <c r="A16" s="306"/>
      <c r="B16" s="307"/>
      <c r="C16" s="21"/>
      <c r="D16" s="22"/>
      <c r="E16" s="23"/>
      <c r="F16" s="24"/>
      <c r="G16" s="29">
        <f>IF(F16&lt;&gt;"",D16*F16,"")</f>
      </c>
      <c r="H16" s="302"/>
      <c r="J16" s="333"/>
      <c r="K16" s="26">
        <f>IF(H14=1,G16,0)</f>
      </c>
      <c r="L16" s="27">
        <f>IF(H14=2,G16,0)</f>
        <v>0</v>
      </c>
      <c r="M16" s="28">
        <f>IF(H14=3,G16,0)</f>
        <v>0</v>
      </c>
      <c r="N16" s="28">
        <f t="shared" si="1"/>
        <v>0</v>
      </c>
    </row>
    <row r="17" spans="1:14" ht="13.5" customHeight="1">
      <c r="A17" s="306"/>
      <c r="B17" s="307"/>
      <c r="C17" s="30" t="s">
        <v>29</v>
      </c>
      <c r="D17" s="31"/>
      <c r="E17" s="32" t="s">
        <v>124</v>
      </c>
      <c r="F17" s="33"/>
      <c r="G17" s="271">
        <f>IF(F17="","",D17*F17)</f>
      </c>
      <c r="H17" s="302"/>
      <c r="J17" s="54" t="s">
        <v>29</v>
      </c>
      <c r="K17" s="26">
        <f>IF(H14=1,G17,0)</f>
      </c>
      <c r="L17" s="27">
        <f>IF(H14=2,G17,0)</f>
        <v>0</v>
      </c>
      <c r="M17" s="28">
        <f>IF(H14=3,G17,0)</f>
        <v>0</v>
      </c>
      <c r="N17" s="28">
        <f t="shared" si="1"/>
        <v>0</v>
      </c>
    </row>
    <row r="18" spans="1:14" ht="13.5" customHeight="1">
      <c r="A18" s="308"/>
      <c r="B18" s="309"/>
      <c r="C18" s="30" t="s">
        <v>30</v>
      </c>
      <c r="D18" s="31">
        <f>'工事費見積書表紙'!$J$4</f>
        <v>0</v>
      </c>
      <c r="E18" s="208" t="s">
        <v>125</v>
      </c>
      <c r="F18" s="36" t="s">
        <v>124</v>
      </c>
      <c r="G18" s="34">
        <f>IF(G14&lt;&gt;"",ROUNDDOWN(SUM(G14:G17)*D18/100,0),"")</f>
      </c>
      <c r="H18" s="302"/>
      <c r="J18" s="54" t="s">
        <v>30</v>
      </c>
      <c r="K18" s="26">
        <f>IF(H14=1,G18,0)</f>
      </c>
      <c r="L18" s="27">
        <f>IF(H14=2,G18,0)</f>
        <v>0</v>
      </c>
      <c r="M18" s="28">
        <f>IF(H14=3,G18,0)</f>
        <v>0</v>
      </c>
      <c r="N18" s="28">
        <f t="shared" si="1"/>
        <v>0</v>
      </c>
    </row>
    <row r="19" spans="1:14" s="43" customFormat="1" ht="13.5" customHeight="1" thickBot="1">
      <c r="A19" s="37" t="s">
        <v>40</v>
      </c>
      <c r="B19" s="38" t="s">
        <v>41</v>
      </c>
      <c r="C19" s="39" t="s">
        <v>31</v>
      </c>
      <c r="D19" s="40">
        <f>'工事費見積書表紙'!$J$6</f>
        <v>10</v>
      </c>
      <c r="E19" s="41" t="s">
        <v>125</v>
      </c>
      <c r="F19" s="42" t="s">
        <v>124</v>
      </c>
      <c r="G19" s="273">
        <f>IF(G14&lt;&gt;"",ROUNDDOWN(SUM(G14:G18)*D19/100,0),"")</f>
      </c>
      <c r="H19" s="302"/>
      <c r="J19" s="55" t="s">
        <v>31</v>
      </c>
      <c r="K19" s="45">
        <f>IF(H14=1,G19,0)</f>
      </c>
      <c r="L19" s="46">
        <f>IF(H14=2,G19,0)</f>
        <v>0</v>
      </c>
      <c r="M19" s="47">
        <f>IF(H14=3,G19,0)</f>
        <v>0</v>
      </c>
      <c r="N19" s="47">
        <f t="shared" si="1"/>
        <v>0</v>
      </c>
    </row>
    <row r="20" spans="1:14" s="43" customFormat="1" ht="13.5" customHeight="1" thickBot="1" thickTop="1">
      <c r="A20" s="310"/>
      <c r="B20" s="312" t="s">
        <v>54</v>
      </c>
      <c r="C20" s="78" t="s">
        <v>175</v>
      </c>
      <c r="D20" s="80" t="s">
        <v>177</v>
      </c>
      <c r="E20" s="76" t="s">
        <v>177</v>
      </c>
      <c r="F20" s="77" t="s">
        <v>177</v>
      </c>
      <c r="G20" s="79"/>
      <c r="H20" s="302"/>
      <c r="J20" s="89" t="s">
        <v>175</v>
      </c>
      <c r="K20" s="87">
        <f>IF(H14=1,G20,0)</f>
        <v>0</v>
      </c>
      <c r="L20" s="87">
        <f>IF(H14=2,G20,0)</f>
        <v>0</v>
      </c>
      <c r="M20" s="87">
        <f>IF(H14=3,G20,0)</f>
        <v>0</v>
      </c>
      <c r="N20" s="88">
        <f>SUM(K20:M20)</f>
        <v>0</v>
      </c>
    </row>
    <row r="21" spans="1:14" s="43" customFormat="1" ht="13.5" customHeight="1" thickBot="1" thickTop="1">
      <c r="A21" s="311"/>
      <c r="B21" s="313"/>
      <c r="C21" s="48" t="s">
        <v>14</v>
      </c>
      <c r="D21" s="49" t="s">
        <v>69</v>
      </c>
      <c r="E21" s="49" t="s">
        <v>69</v>
      </c>
      <c r="F21" s="81" t="s">
        <v>69</v>
      </c>
      <c r="G21" s="50">
        <f>SUM(G14:G19)-G20</f>
        <v>0</v>
      </c>
      <c r="H21" s="303"/>
      <c r="J21" s="51" t="s">
        <v>63</v>
      </c>
      <c r="K21" s="52">
        <f>SUM(K14:K19)-K20</f>
        <v>0</v>
      </c>
      <c r="L21" s="52">
        <f>SUM(L14:L19)-L20</f>
        <v>0</v>
      </c>
      <c r="M21" s="52">
        <f>SUM(M14:M19)-M20</f>
        <v>0</v>
      </c>
      <c r="N21" s="53">
        <f>SUM(N14:N19)-N20</f>
        <v>0</v>
      </c>
    </row>
    <row r="22" spans="1:14" ht="13.5" customHeight="1">
      <c r="A22" s="304" t="s">
        <v>52</v>
      </c>
      <c r="B22" s="305"/>
      <c r="C22" s="13"/>
      <c r="D22" s="14"/>
      <c r="E22" s="15"/>
      <c r="F22" s="16"/>
      <c r="G22" s="17">
        <f>IF(F22&lt;&gt;"",D22*F22,"")</f>
      </c>
      <c r="H22" s="301">
        <v>1</v>
      </c>
      <c r="J22" s="331" t="s">
        <v>70</v>
      </c>
      <c r="K22" s="18">
        <f>IF(H22=1,G22,0)</f>
      </c>
      <c r="L22" s="19">
        <f>IF(H22=2,G22,0)</f>
        <v>0</v>
      </c>
      <c r="M22" s="20">
        <f>IF(H22=3,G22,0)</f>
        <v>0</v>
      </c>
      <c r="N22" s="20">
        <f aca="true" t="shared" si="2" ref="N22:N27">SUM(K22:M22)</f>
        <v>0</v>
      </c>
    </row>
    <row r="23" spans="1:14" ht="13.5" customHeight="1">
      <c r="A23" s="306"/>
      <c r="B23" s="307"/>
      <c r="C23" s="21"/>
      <c r="D23" s="22"/>
      <c r="E23" s="23"/>
      <c r="F23" s="24"/>
      <c r="G23" s="25">
        <f>IF(F23&lt;&gt;"",D23*F23,"")</f>
      </c>
      <c r="H23" s="302"/>
      <c r="J23" s="332"/>
      <c r="K23" s="26">
        <f>IF(H22=1,G23,0)</f>
      </c>
      <c r="L23" s="27">
        <f>IF(H22=2,G23,0)</f>
        <v>0</v>
      </c>
      <c r="M23" s="28">
        <f>IF(H22=3,G23,0)</f>
        <v>0</v>
      </c>
      <c r="N23" s="28">
        <f t="shared" si="2"/>
        <v>0</v>
      </c>
    </row>
    <row r="24" spans="1:14" ht="13.5" customHeight="1">
      <c r="A24" s="306"/>
      <c r="B24" s="307"/>
      <c r="C24" s="21"/>
      <c r="D24" s="22"/>
      <c r="E24" s="23"/>
      <c r="F24" s="24"/>
      <c r="G24" s="29">
        <f>IF(F24&lt;&gt;"",D24*F24,"")</f>
      </c>
      <c r="H24" s="302"/>
      <c r="J24" s="333"/>
      <c r="K24" s="26">
        <f>IF(H22=1,G24,0)</f>
      </c>
      <c r="L24" s="27">
        <f>IF(H22=2,G24,0)</f>
        <v>0</v>
      </c>
      <c r="M24" s="28">
        <f>IF(H22=3,G24,0)</f>
        <v>0</v>
      </c>
      <c r="N24" s="28">
        <f t="shared" si="2"/>
        <v>0</v>
      </c>
    </row>
    <row r="25" spans="1:14" ht="13.5" customHeight="1">
      <c r="A25" s="306"/>
      <c r="B25" s="307"/>
      <c r="C25" s="30" t="s">
        <v>29</v>
      </c>
      <c r="D25" s="31"/>
      <c r="E25" s="32" t="s">
        <v>124</v>
      </c>
      <c r="F25" s="33"/>
      <c r="G25" s="271">
        <f>IF(F25="","",D25*F25)</f>
      </c>
      <c r="H25" s="302"/>
      <c r="J25" s="54" t="s">
        <v>29</v>
      </c>
      <c r="K25" s="26">
        <f>IF(H22=1,G25,0)</f>
      </c>
      <c r="L25" s="27">
        <f>IF(H22=2,G25,0)</f>
        <v>0</v>
      </c>
      <c r="M25" s="28">
        <f>IF(H22=3,G25,0)</f>
        <v>0</v>
      </c>
      <c r="N25" s="28">
        <f t="shared" si="2"/>
        <v>0</v>
      </c>
    </row>
    <row r="26" spans="1:14" ht="13.5" customHeight="1">
      <c r="A26" s="308"/>
      <c r="B26" s="309"/>
      <c r="C26" s="30" t="s">
        <v>30</v>
      </c>
      <c r="D26" s="31">
        <f>'工事費見積書表紙'!$J$4</f>
        <v>0</v>
      </c>
      <c r="E26" s="208" t="s">
        <v>125</v>
      </c>
      <c r="F26" s="36" t="s">
        <v>124</v>
      </c>
      <c r="G26" s="34">
        <f>IF(G22&lt;&gt;"",ROUNDDOWN(SUM(G22:G25)*D26/100,0),"")</f>
      </c>
      <c r="H26" s="302"/>
      <c r="J26" s="54" t="s">
        <v>30</v>
      </c>
      <c r="K26" s="26">
        <f>IF(H22=1,G26,0)</f>
      </c>
      <c r="L26" s="27">
        <f>IF(H22=2,G26,0)</f>
        <v>0</v>
      </c>
      <c r="M26" s="28">
        <f>IF(H22=3,G26,0)</f>
        <v>0</v>
      </c>
      <c r="N26" s="28">
        <f t="shared" si="2"/>
        <v>0</v>
      </c>
    </row>
    <row r="27" spans="1:14" s="43" customFormat="1" ht="13.5" customHeight="1" thickBot="1">
      <c r="A27" s="37" t="s">
        <v>40</v>
      </c>
      <c r="B27" s="38" t="s">
        <v>41</v>
      </c>
      <c r="C27" s="39" t="s">
        <v>31</v>
      </c>
      <c r="D27" s="40">
        <f>'工事費見積書表紙'!$J$6</f>
        <v>10</v>
      </c>
      <c r="E27" s="41" t="s">
        <v>125</v>
      </c>
      <c r="F27" s="42" t="s">
        <v>124</v>
      </c>
      <c r="G27" s="273">
        <f>IF(G22&lt;&gt;"",ROUNDDOWN(SUM(G22:G26)*D27/100,0),"")</f>
      </c>
      <c r="H27" s="302"/>
      <c r="J27" s="55" t="s">
        <v>31</v>
      </c>
      <c r="K27" s="45">
        <f>IF(H22=1,G27,0)</f>
      </c>
      <c r="L27" s="46">
        <f>IF(H22=2,G27,0)</f>
        <v>0</v>
      </c>
      <c r="M27" s="47">
        <f>IF(H22=3,G27,0)</f>
        <v>0</v>
      </c>
      <c r="N27" s="47">
        <f t="shared" si="2"/>
        <v>0</v>
      </c>
    </row>
    <row r="28" spans="1:14" s="43" customFormat="1" ht="13.5" customHeight="1" thickBot="1" thickTop="1">
      <c r="A28" s="310"/>
      <c r="B28" s="312" t="s">
        <v>54</v>
      </c>
      <c r="C28" s="78" t="s">
        <v>175</v>
      </c>
      <c r="D28" s="80" t="s">
        <v>177</v>
      </c>
      <c r="E28" s="76" t="s">
        <v>177</v>
      </c>
      <c r="F28" s="77" t="s">
        <v>177</v>
      </c>
      <c r="G28" s="79"/>
      <c r="H28" s="302"/>
      <c r="J28" s="89" t="s">
        <v>175</v>
      </c>
      <c r="K28" s="87">
        <f>IF(H22=1,G28,0)</f>
        <v>0</v>
      </c>
      <c r="L28" s="87">
        <f>IF(H22=2,G28,0)</f>
        <v>0</v>
      </c>
      <c r="M28" s="87">
        <f>IF(H22=3,G28,0)</f>
        <v>0</v>
      </c>
      <c r="N28" s="88">
        <f>SUM(K28:M28)</f>
        <v>0</v>
      </c>
    </row>
    <row r="29" spans="1:14" s="43" customFormat="1" ht="13.5" customHeight="1" thickBot="1" thickTop="1">
      <c r="A29" s="311"/>
      <c r="B29" s="313"/>
      <c r="C29" s="48" t="s">
        <v>14</v>
      </c>
      <c r="D29" s="49" t="s">
        <v>69</v>
      </c>
      <c r="E29" s="49" t="s">
        <v>69</v>
      </c>
      <c r="F29" s="81" t="s">
        <v>69</v>
      </c>
      <c r="G29" s="50">
        <f>SUM(G22:G27)-G28</f>
        <v>0</v>
      </c>
      <c r="H29" s="303"/>
      <c r="J29" s="51" t="s">
        <v>63</v>
      </c>
      <c r="K29" s="52">
        <f>SUM(K22:K27)-K28</f>
        <v>0</v>
      </c>
      <c r="L29" s="52">
        <f>SUM(L22:L27)-L28</f>
        <v>0</v>
      </c>
      <c r="M29" s="52">
        <f>SUM(M22:M27)-M28</f>
        <v>0</v>
      </c>
      <c r="N29" s="53">
        <f>SUM(N22:N27)-N28</f>
        <v>0</v>
      </c>
    </row>
    <row r="30" spans="1:14" ht="13.5" customHeight="1">
      <c r="A30" s="304" t="s">
        <v>53</v>
      </c>
      <c r="B30" s="305"/>
      <c r="C30" s="13"/>
      <c r="D30" s="14"/>
      <c r="E30" s="15"/>
      <c r="F30" s="16"/>
      <c r="G30" s="17">
        <f>IF(F30&lt;&gt;"",D30*F30,"")</f>
      </c>
      <c r="H30" s="301">
        <v>1</v>
      </c>
      <c r="J30" s="331" t="s">
        <v>70</v>
      </c>
      <c r="K30" s="18">
        <f>IF(H30=1,G30,0)</f>
      </c>
      <c r="L30" s="19">
        <f>IF(H30=2,G30,0)</f>
        <v>0</v>
      </c>
      <c r="M30" s="20">
        <f>IF(H30=3,G30,0)</f>
        <v>0</v>
      </c>
      <c r="N30" s="20">
        <f aca="true" t="shared" si="3" ref="N30:N35">SUM(K30:M30)</f>
        <v>0</v>
      </c>
    </row>
    <row r="31" spans="1:14" ht="13.5" customHeight="1">
      <c r="A31" s="306"/>
      <c r="B31" s="307"/>
      <c r="C31" s="21"/>
      <c r="D31" s="22"/>
      <c r="E31" s="23"/>
      <c r="F31" s="24"/>
      <c r="G31" s="25">
        <f>IF(F31&lt;&gt;"",D31*F31,"")</f>
      </c>
      <c r="H31" s="302"/>
      <c r="J31" s="332"/>
      <c r="K31" s="26">
        <f>IF(H30=1,G31,0)</f>
      </c>
      <c r="L31" s="27">
        <f>IF(H30=2,G31,0)</f>
        <v>0</v>
      </c>
      <c r="M31" s="28">
        <f>IF(H30=3,G31,0)</f>
        <v>0</v>
      </c>
      <c r="N31" s="28">
        <f t="shared" si="3"/>
        <v>0</v>
      </c>
    </row>
    <row r="32" spans="1:14" ht="13.5" customHeight="1">
      <c r="A32" s="306"/>
      <c r="B32" s="307"/>
      <c r="C32" s="21"/>
      <c r="D32" s="22"/>
      <c r="E32" s="23"/>
      <c r="F32" s="24"/>
      <c r="G32" s="29">
        <f>IF(F32&lt;&gt;"",D32*F32,"")</f>
      </c>
      <c r="H32" s="302"/>
      <c r="J32" s="333"/>
      <c r="K32" s="26">
        <f>IF(H30=1,G32,0)</f>
      </c>
      <c r="L32" s="27">
        <f>IF(H30=2,G32,0)</f>
        <v>0</v>
      </c>
      <c r="M32" s="28">
        <f>IF(H30=3,G32,0)</f>
        <v>0</v>
      </c>
      <c r="N32" s="28">
        <f t="shared" si="3"/>
        <v>0</v>
      </c>
    </row>
    <row r="33" spans="1:14" ht="13.5" customHeight="1">
      <c r="A33" s="306"/>
      <c r="B33" s="307"/>
      <c r="C33" s="30" t="s">
        <v>29</v>
      </c>
      <c r="D33" s="31"/>
      <c r="E33" s="32" t="s">
        <v>124</v>
      </c>
      <c r="F33" s="33"/>
      <c r="G33" s="271">
        <f>IF(F33="","",D33*F33)</f>
      </c>
      <c r="H33" s="302"/>
      <c r="J33" s="54" t="s">
        <v>29</v>
      </c>
      <c r="K33" s="26">
        <f>IF(H30=1,G33,0)</f>
      </c>
      <c r="L33" s="27">
        <f>IF(H30=2,G33,0)</f>
        <v>0</v>
      </c>
      <c r="M33" s="28">
        <f>IF(H30=3,G33,0)</f>
        <v>0</v>
      </c>
      <c r="N33" s="28">
        <f t="shared" si="3"/>
        <v>0</v>
      </c>
    </row>
    <row r="34" spans="1:14" ht="13.5" customHeight="1">
      <c r="A34" s="308"/>
      <c r="B34" s="309"/>
      <c r="C34" s="30" t="s">
        <v>30</v>
      </c>
      <c r="D34" s="31">
        <f>'工事費見積書表紙'!$J$4</f>
        <v>0</v>
      </c>
      <c r="E34" s="208" t="s">
        <v>125</v>
      </c>
      <c r="F34" s="36" t="s">
        <v>124</v>
      </c>
      <c r="G34" s="34">
        <f>IF(G30&lt;&gt;"",ROUNDDOWN(SUM(G30:G33)*D34/100,0),"")</f>
      </c>
      <c r="H34" s="302"/>
      <c r="J34" s="54" t="s">
        <v>30</v>
      </c>
      <c r="K34" s="26">
        <f>IF(H30=1,G34,0)</f>
      </c>
      <c r="L34" s="27">
        <f>IF(H30=2,G34,0)</f>
        <v>0</v>
      </c>
      <c r="M34" s="28">
        <f>IF(H30=3,G34,0)</f>
        <v>0</v>
      </c>
      <c r="N34" s="28">
        <f t="shared" si="3"/>
        <v>0</v>
      </c>
    </row>
    <row r="35" spans="1:14" s="43" customFormat="1" ht="13.5" customHeight="1" thickBot="1">
      <c r="A35" s="37" t="s">
        <v>40</v>
      </c>
      <c r="B35" s="38" t="s">
        <v>41</v>
      </c>
      <c r="C35" s="39" t="s">
        <v>31</v>
      </c>
      <c r="D35" s="40">
        <f>'工事費見積書表紙'!$J$6</f>
        <v>10</v>
      </c>
      <c r="E35" s="41" t="s">
        <v>125</v>
      </c>
      <c r="F35" s="42" t="s">
        <v>124</v>
      </c>
      <c r="G35" s="273">
        <f>IF(G30&lt;&gt;"",ROUNDDOWN(SUM(G30:G34)*D35/100,0),"")</f>
      </c>
      <c r="H35" s="302"/>
      <c r="J35" s="55" t="s">
        <v>31</v>
      </c>
      <c r="K35" s="45">
        <f>IF(H30=1,G35,0)</f>
      </c>
      <c r="L35" s="46">
        <f>IF(H30=2,G35,0)</f>
        <v>0</v>
      </c>
      <c r="M35" s="47">
        <f>IF(H30=3,G35,0)</f>
        <v>0</v>
      </c>
      <c r="N35" s="47">
        <f t="shared" si="3"/>
        <v>0</v>
      </c>
    </row>
    <row r="36" spans="1:14" s="43" customFormat="1" ht="13.5" customHeight="1" thickBot="1" thickTop="1">
      <c r="A36" s="310"/>
      <c r="B36" s="312" t="s">
        <v>54</v>
      </c>
      <c r="C36" s="78" t="s">
        <v>175</v>
      </c>
      <c r="D36" s="80" t="s">
        <v>177</v>
      </c>
      <c r="E36" s="76" t="s">
        <v>177</v>
      </c>
      <c r="F36" s="77" t="s">
        <v>177</v>
      </c>
      <c r="G36" s="79"/>
      <c r="H36" s="302"/>
      <c r="J36" s="89" t="s">
        <v>175</v>
      </c>
      <c r="K36" s="87">
        <f>IF(H30=1,G36,0)</f>
        <v>0</v>
      </c>
      <c r="L36" s="87">
        <f>IF(H30=2,G36,0)</f>
        <v>0</v>
      </c>
      <c r="M36" s="87">
        <f>IF(H30=3,G36,0)</f>
        <v>0</v>
      </c>
      <c r="N36" s="88">
        <f>SUM(K36:M36)</f>
        <v>0</v>
      </c>
    </row>
    <row r="37" spans="1:14" s="43" customFormat="1" ht="13.5" customHeight="1" thickBot="1" thickTop="1">
      <c r="A37" s="311"/>
      <c r="B37" s="313"/>
      <c r="C37" s="48" t="s">
        <v>14</v>
      </c>
      <c r="D37" s="49" t="s">
        <v>69</v>
      </c>
      <c r="E37" s="49" t="s">
        <v>69</v>
      </c>
      <c r="F37" s="81" t="s">
        <v>69</v>
      </c>
      <c r="G37" s="50">
        <f>SUM(G30:G35)-G36</f>
        <v>0</v>
      </c>
      <c r="H37" s="303"/>
      <c r="J37" s="51" t="s">
        <v>63</v>
      </c>
      <c r="K37" s="52">
        <f>SUM(K30:K35)-K36</f>
        <v>0</v>
      </c>
      <c r="L37" s="52">
        <f>SUM(L30:L35)-L36</f>
        <v>0</v>
      </c>
      <c r="M37" s="52">
        <f>SUM(M30:M35)-M36</f>
        <v>0</v>
      </c>
      <c r="N37" s="53">
        <f>SUM(N30:N35)-N36</f>
        <v>0</v>
      </c>
    </row>
    <row r="38" spans="1:14" ht="13.5" customHeight="1">
      <c r="A38" s="304" t="s">
        <v>224</v>
      </c>
      <c r="B38" s="305"/>
      <c r="C38" s="13"/>
      <c r="D38" s="14"/>
      <c r="E38" s="15"/>
      <c r="F38" s="16"/>
      <c r="G38" s="17">
        <f>IF(F38&lt;&gt;"",D38*F38,"")</f>
      </c>
      <c r="H38" s="301">
        <v>1</v>
      </c>
      <c r="J38" s="331" t="s">
        <v>70</v>
      </c>
      <c r="K38" s="18">
        <f>IF(H38=1,G38,0)</f>
      </c>
      <c r="L38" s="19">
        <f>IF(H38=2,G38,0)</f>
        <v>0</v>
      </c>
      <c r="M38" s="20">
        <f>IF(H38=3,G38,0)</f>
        <v>0</v>
      </c>
      <c r="N38" s="20">
        <f aca="true" t="shared" si="4" ref="N38:N43">SUM(K38:M38)</f>
        <v>0</v>
      </c>
    </row>
    <row r="39" spans="1:14" ht="13.5" customHeight="1">
      <c r="A39" s="306"/>
      <c r="B39" s="307"/>
      <c r="C39" s="21"/>
      <c r="D39" s="22"/>
      <c r="E39" s="23"/>
      <c r="F39" s="24"/>
      <c r="G39" s="25">
        <f>IF(F39&lt;&gt;"",D39*F39,"")</f>
      </c>
      <c r="H39" s="302"/>
      <c r="J39" s="332"/>
      <c r="K39" s="26">
        <f>IF(H38=1,G39,0)</f>
      </c>
      <c r="L39" s="27">
        <f>IF(H38=2,G39,0)</f>
        <v>0</v>
      </c>
      <c r="M39" s="28">
        <f>IF(H38=3,G39,0)</f>
        <v>0</v>
      </c>
      <c r="N39" s="28">
        <f t="shared" si="4"/>
        <v>0</v>
      </c>
    </row>
    <row r="40" spans="1:14" ht="13.5" customHeight="1">
      <c r="A40" s="306"/>
      <c r="B40" s="307"/>
      <c r="C40" s="21"/>
      <c r="D40" s="22"/>
      <c r="E40" s="23"/>
      <c r="F40" s="24"/>
      <c r="G40" s="29">
        <f>IF(F40&lt;&gt;"",D40*F40,"")</f>
      </c>
      <c r="H40" s="302"/>
      <c r="J40" s="333"/>
      <c r="K40" s="26">
        <f>IF(H38=1,G40,0)</f>
      </c>
      <c r="L40" s="27">
        <f>IF(H38=2,G40,0)</f>
        <v>0</v>
      </c>
      <c r="M40" s="28">
        <f>IF(H38=3,G40,0)</f>
        <v>0</v>
      </c>
      <c r="N40" s="28">
        <f t="shared" si="4"/>
        <v>0</v>
      </c>
    </row>
    <row r="41" spans="1:14" ht="13.5" customHeight="1">
      <c r="A41" s="306"/>
      <c r="B41" s="307"/>
      <c r="C41" s="30" t="s">
        <v>29</v>
      </c>
      <c r="D41" s="31"/>
      <c r="E41" s="32" t="s">
        <v>124</v>
      </c>
      <c r="F41" s="33"/>
      <c r="G41" s="271">
        <f>IF(F41="","",D41*F41)</f>
      </c>
      <c r="H41" s="302"/>
      <c r="J41" s="54" t="s">
        <v>29</v>
      </c>
      <c r="K41" s="26">
        <f>IF(H38=1,G41,0)</f>
      </c>
      <c r="L41" s="27">
        <f>IF(H38=2,G41,0)</f>
        <v>0</v>
      </c>
      <c r="M41" s="28">
        <f>IF(H38=3,G41,0)</f>
        <v>0</v>
      </c>
      <c r="N41" s="28">
        <f t="shared" si="4"/>
        <v>0</v>
      </c>
    </row>
    <row r="42" spans="1:14" ht="13.5" customHeight="1">
      <c r="A42" s="308"/>
      <c r="B42" s="309"/>
      <c r="C42" s="30" t="s">
        <v>30</v>
      </c>
      <c r="D42" s="31">
        <f>'工事費見積書表紙'!$J$4</f>
        <v>0</v>
      </c>
      <c r="E42" s="208" t="s">
        <v>125</v>
      </c>
      <c r="F42" s="36" t="s">
        <v>124</v>
      </c>
      <c r="G42" s="34">
        <f>IF(G38&lt;&gt;"",ROUNDDOWN(SUM(G38:G41)*D42/100,0),"")</f>
      </c>
      <c r="H42" s="302"/>
      <c r="J42" s="54" t="s">
        <v>30</v>
      </c>
      <c r="K42" s="26">
        <f>IF(H38=1,G42,0)</f>
      </c>
      <c r="L42" s="27">
        <f>IF(H38=2,G42,0)</f>
        <v>0</v>
      </c>
      <c r="M42" s="28">
        <f>IF(H38=3,G42,0)</f>
        <v>0</v>
      </c>
      <c r="N42" s="28">
        <f t="shared" si="4"/>
        <v>0</v>
      </c>
    </row>
    <row r="43" spans="1:14" s="43" customFormat="1" ht="13.5" customHeight="1" thickBot="1">
      <c r="A43" s="37" t="s">
        <v>40</v>
      </c>
      <c r="B43" s="38" t="s">
        <v>41</v>
      </c>
      <c r="C43" s="39" t="s">
        <v>31</v>
      </c>
      <c r="D43" s="40">
        <f>'工事費見積書表紙'!$J$6</f>
        <v>10</v>
      </c>
      <c r="E43" s="41" t="s">
        <v>125</v>
      </c>
      <c r="F43" s="42" t="s">
        <v>124</v>
      </c>
      <c r="G43" s="273">
        <f>IF(G38&lt;&gt;"",ROUNDDOWN(SUM(G38:G42)*D43/100,0),"")</f>
      </c>
      <c r="H43" s="302"/>
      <c r="J43" s="55" t="s">
        <v>31</v>
      </c>
      <c r="K43" s="45">
        <f>IF(H38=1,G43,0)</f>
      </c>
      <c r="L43" s="46">
        <f>IF(H38=2,G43,0)</f>
        <v>0</v>
      </c>
      <c r="M43" s="47">
        <f>IF(H38=3,G43,0)</f>
        <v>0</v>
      </c>
      <c r="N43" s="47">
        <f t="shared" si="4"/>
        <v>0</v>
      </c>
    </row>
    <row r="44" spans="1:14" s="43" customFormat="1" ht="13.5" customHeight="1" thickBot="1" thickTop="1">
      <c r="A44" s="310"/>
      <c r="B44" s="312" t="s">
        <v>55</v>
      </c>
      <c r="C44" s="78" t="s">
        <v>175</v>
      </c>
      <c r="D44" s="80" t="s">
        <v>177</v>
      </c>
      <c r="E44" s="76" t="s">
        <v>177</v>
      </c>
      <c r="F44" s="77" t="s">
        <v>177</v>
      </c>
      <c r="G44" s="79"/>
      <c r="H44" s="302"/>
      <c r="J44" s="89" t="s">
        <v>175</v>
      </c>
      <c r="K44" s="87">
        <f>IF(H38=1,G44,0)</f>
        <v>0</v>
      </c>
      <c r="L44" s="87">
        <f>IF(H38=2,G44,0)</f>
        <v>0</v>
      </c>
      <c r="M44" s="87">
        <f>IF(H38=3,G44,0)</f>
        <v>0</v>
      </c>
      <c r="N44" s="88">
        <f>SUM(K44:M44)</f>
        <v>0</v>
      </c>
    </row>
    <row r="45" spans="1:14" s="43" customFormat="1" ht="13.5" customHeight="1" thickBot="1" thickTop="1">
      <c r="A45" s="311"/>
      <c r="B45" s="313"/>
      <c r="C45" s="48" t="s">
        <v>14</v>
      </c>
      <c r="D45" s="49" t="s">
        <v>69</v>
      </c>
      <c r="E45" s="49" t="s">
        <v>69</v>
      </c>
      <c r="F45" s="81" t="s">
        <v>69</v>
      </c>
      <c r="G45" s="50">
        <f>SUM(G38:G43)-G44</f>
        <v>0</v>
      </c>
      <c r="H45" s="303"/>
      <c r="J45" s="51" t="s">
        <v>63</v>
      </c>
      <c r="K45" s="52">
        <f>SUM(K38:K43)-K44</f>
        <v>0</v>
      </c>
      <c r="L45" s="52">
        <f>SUM(L38:L43)-L44</f>
        <v>0</v>
      </c>
      <c r="M45" s="52">
        <f>SUM(M38:M43)-M44</f>
        <v>0</v>
      </c>
      <c r="N45" s="53">
        <f>SUM(N38:N43)-N44</f>
        <v>0</v>
      </c>
    </row>
    <row r="46" spans="1:14" ht="13.5" customHeight="1">
      <c r="A46" s="304" t="s">
        <v>43</v>
      </c>
      <c r="B46" s="305"/>
      <c r="C46" s="13"/>
      <c r="D46" s="14"/>
      <c r="E46" s="15"/>
      <c r="F46" s="16"/>
      <c r="G46" s="17">
        <f>IF(F46&lt;&gt;"",D46*F46,"")</f>
      </c>
      <c r="H46" s="301">
        <v>1</v>
      </c>
      <c r="J46" s="331" t="s">
        <v>70</v>
      </c>
      <c r="K46" s="18">
        <f>IF(H46=1,G46,0)</f>
      </c>
      <c r="L46" s="19">
        <f>IF(H46=2,G46,0)</f>
        <v>0</v>
      </c>
      <c r="M46" s="20">
        <f>IF(H46=3,G46,0)</f>
        <v>0</v>
      </c>
      <c r="N46" s="20">
        <f aca="true" t="shared" si="5" ref="N46:N51">SUM(K46:M46)</f>
        <v>0</v>
      </c>
    </row>
    <row r="47" spans="1:14" ht="13.5" customHeight="1">
      <c r="A47" s="306"/>
      <c r="B47" s="307"/>
      <c r="C47" s="21"/>
      <c r="D47" s="22"/>
      <c r="E47" s="23"/>
      <c r="F47" s="24"/>
      <c r="G47" s="25">
        <f>IF(F47&lt;&gt;"",D47*F47,"")</f>
      </c>
      <c r="H47" s="302"/>
      <c r="J47" s="332"/>
      <c r="K47" s="26">
        <f>IF(H46=1,G47,0)</f>
      </c>
      <c r="L47" s="27">
        <f>IF(H46=2,G47,0)</f>
        <v>0</v>
      </c>
      <c r="M47" s="28">
        <f>IF(H46=3,G47,0)</f>
        <v>0</v>
      </c>
      <c r="N47" s="28">
        <f t="shared" si="5"/>
        <v>0</v>
      </c>
    </row>
    <row r="48" spans="1:14" ht="13.5" customHeight="1">
      <c r="A48" s="306"/>
      <c r="B48" s="307"/>
      <c r="C48" s="21"/>
      <c r="D48" s="22"/>
      <c r="E48" s="23"/>
      <c r="F48" s="24"/>
      <c r="G48" s="29">
        <f>IF(F48&lt;&gt;"",D48*F48,"")</f>
      </c>
      <c r="H48" s="302"/>
      <c r="J48" s="333"/>
      <c r="K48" s="26">
        <f>IF(H46=1,G48,0)</f>
      </c>
      <c r="L48" s="27">
        <f>IF(H46=2,G48,0)</f>
        <v>0</v>
      </c>
      <c r="M48" s="28">
        <f>IF(H46=3,G48,0)</f>
        <v>0</v>
      </c>
      <c r="N48" s="28">
        <f t="shared" si="5"/>
        <v>0</v>
      </c>
    </row>
    <row r="49" spans="1:14" ht="13.5" customHeight="1">
      <c r="A49" s="306"/>
      <c r="B49" s="307"/>
      <c r="C49" s="30" t="s">
        <v>29</v>
      </c>
      <c r="D49" s="31"/>
      <c r="E49" s="32" t="s">
        <v>124</v>
      </c>
      <c r="F49" s="33"/>
      <c r="G49" s="271">
        <f>IF(F49="","",D49*F49)</f>
      </c>
      <c r="H49" s="302"/>
      <c r="J49" s="54" t="s">
        <v>29</v>
      </c>
      <c r="K49" s="26">
        <f>IF(H46=1,G49,0)</f>
      </c>
      <c r="L49" s="27">
        <f>IF(H46=2,G49,0)</f>
        <v>0</v>
      </c>
      <c r="M49" s="28">
        <f>IF(H46=3,G49,0)</f>
        <v>0</v>
      </c>
      <c r="N49" s="28">
        <f t="shared" si="5"/>
        <v>0</v>
      </c>
    </row>
    <row r="50" spans="1:14" ht="13.5" customHeight="1">
      <c r="A50" s="308"/>
      <c r="B50" s="309"/>
      <c r="C50" s="30" t="s">
        <v>30</v>
      </c>
      <c r="D50" s="31">
        <f>'工事費見積書表紙'!$J$4</f>
        <v>0</v>
      </c>
      <c r="E50" s="208" t="s">
        <v>125</v>
      </c>
      <c r="F50" s="36" t="s">
        <v>124</v>
      </c>
      <c r="G50" s="34">
        <f>IF(G46&lt;&gt;"",ROUNDDOWN(SUM(G46:G49)*D50/100,0),"")</f>
      </c>
      <c r="H50" s="302"/>
      <c r="J50" s="54" t="s">
        <v>30</v>
      </c>
      <c r="K50" s="26">
        <f>IF(H46=1,G50,0)</f>
      </c>
      <c r="L50" s="27">
        <f>IF(H46=2,G50,0)</f>
        <v>0</v>
      </c>
      <c r="M50" s="28">
        <f>IF(H46=3,G50,0)</f>
        <v>0</v>
      </c>
      <c r="N50" s="28">
        <f t="shared" si="5"/>
        <v>0</v>
      </c>
    </row>
    <row r="51" spans="1:14" s="43" customFormat="1" ht="13.5" customHeight="1" thickBot="1">
      <c r="A51" s="37" t="s">
        <v>40</v>
      </c>
      <c r="B51" s="38" t="s">
        <v>41</v>
      </c>
      <c r="C51" s="39" t="s">
        <v>31</v>
      </c>
      <c r="D51" s="40">
        <f>'工事費見積書表紙'!$J$6</f>
        <v>10</v>
      </c>
      <c r="E51" s="41" t="s">
        <v>125</v>
      </c>
      <c r="F51" s="42" t="s">
        <v>124</v>
      </c>
      <c r="G51" s="273">
        <f>IF(G46&lt;&gt;"",ROUNDDOWN(SUM(G46:G50)*D51/100,0),"")</f>
      </c>
      <c r="H51" s="302"/>
      <c r="J51" s="55" t="s">
        <v>31</v>
      </c>
      <c r="K51" s="45">
        <f>IF(H46=1,G51,0)</f>
      </c>
      <c r="L51" s="46">
        <f>IF(H46=2,G51,0)</f>
        <v>0</v>
      </c>
      <c r="M51" s="47">
        <f>IF(H46=3,G51,0)</f>
        <v>0</v>
      </c>
      <c r="N51" s="47">
        <f t="shared" si="5"/>
        <v>0</v>
      </c>
    </row>
    <row r="52" spans="1:14" s="43" customFormat="1" ht="13.5" customHeight="1" thickBot="1" thickTop="1">
      <c r="A52" s="310"/>
      <c r="B52" s="312" t="s">
        <v>55</v>
      </c>
      <c r="C52" s="78" t="s">
        <v>175</v>
      </c>
      <c r="D52" s="80" t="s">
        <v>177</v>
      </c>
      <c r="E52" s="76" t="s">
        <v>177</v>
      </c>
      <c r="F52" s="77" t="s">
        <v>177</v>
      </c>
      <c r="G52" s="79"/>
      <c r="H52" s="302"/>
      <c r="J52" s="89" t="s">
        <v>175</v>
      </c>
      <c r="K52" s="87">
        <f>IF(H46=1,G52,0)</f>
        <v>0</v>
      </c>
      <c r="L52" s="87">
        <f>IF(H46=2,G52,0)</f>
        <v>0</v>
      </c>
      <c r="M52" s="87">
        <f>IF(H46=3,G52,0)</f>
        <v>0</v>
      </c>
      <c r="N52" s="88">
        <f>SUM(K52:M52)</f>
        <v>0</v>
      </c>
    </row>
    <row r="53" spans="1:14" s="43" customFormat="1" ht="13.5" customHeight="1" thickBot="1" thickTop="1">
      <c r="A53" s="311"/>
      <c r="B53" s="313"/>
      <c r="C53" s="48" t="s">
        <v>14</v>
      </c>
      <c r="D53" s="49" t="s">
        <v>69</v>
      </c>
      <c r="E53" s="49" t="s">
        <v>69</v>
      </c>
      <c r="F53" s="81" t="s">
        <v>69</v>
      </c>
      <c r="G53" s="50">
        <f>SUM(G46:G51)-G52</f>
        <v>0</v>
      </c>
      <c r="H53" s="303"/>
      <c r="J53" s="51" t="s">
        <v>63</v>
      </c>
      <c r="K53" s="52">
        <f>SUM(K46:K51)-K52</f>
        <v>0</v>
      </c>
      <c r="L53" s="52">
        <f>SUM(L46:L51)-L52</f>
        <v>0</v>
      </c>
      <c r="M53" s="52">
        <f>SUM(M46:M51)-M52</f>
        <v>0</v>
      </c>
      <c r="N53" s="53">
        <f>SUM(N46:N51)-N52</f>
        <v>0</v>
      </c>
    </row>
    <row r="54" spans="1:14" ht="13.5" customHeight="1">
      <c r="A54" s="306" t="s">
        <v>158</v>
      </c>
      <c r="B54" s="307"/>
      <c r="C54" s="13"/>
      <c r="D54" s="14"/>
      <c r="E54" s="15"/>
      <c r="F54" s="16"/>
      <c r="G54" s="17">
        <f>IF(F54&lt;&gt;"",D54*F54,"")</f>
      </c>
      <c r="H54" s="301">
        <v>1</v>
      </c>
      <c r="J54" s="331" t="s">
        <v>70</v>
      </c>
      <c r="K54" s="18">
        <f>IF(H54=1,G54,0)</f>
      </c>
      <c r="L54" s="19">
        <f>IF(H54=2,G54,0)</f>
        <v>0</v>
      </c>
      <c r="M54" s="20">
        <f>IF(H54=3,G54,0)</f>
        <v>0</v>
      </c>
      <c r="N54" s="20">
        <f aca="true" t="shared" si="6" ref="N54:N59">SUM(K54:M54)</f>
        <v>0</v>
      </c>
    </row>
    <row r="55" spans="1:14" ht="13.5" customHeight="1">
      <c r="A55" s="306"/>
      <c r="B55" s="307"/>
      <c r="C55" s="21"/>
      <c r="D55" s="22"/>
      <c r="E55" s="23"/>
      <c r="F55" s="24"/>
      <c r="G55" s="25">
        <f>IF(F55&lt;&gt;"",D55*F55,"")</f>
      </c>
      <c r="H55" s="302"/>
      <c r="J55" s="332"/>
      <c r="K55" s="26">
        <f>IF(H54=1,G55,0)</f>
      </c>
      <c r="L55" s="27">
        <f>IF(H54=2,G55,0)</f>
        <v>0</v>
      </c>
      <c r="M55" s="28">
        <f>IF(H54=3,G55,0)</f>
        <v>0</v>
      </c>
      <c r="N55" s="28">
        <f t="shared" si="6"/>
        <v>0</v>
      </c>
    </row>
    <row r="56" spans="1:14" ht="13.5" customHeight="1">
      <c r="A56" s="306"/>
      <c r="B56" s="307"/>
      <c r="C56" s="21"/>
      <c r="D56" s="22"/>
      <c r="E56" s="23"/>
      <c r="F56" s="24"/>
      <c r="G56" s="29">
        <f>IF(F56&lt;&gt;"",D56*F56,"")</f>
      </c>
      <c r="H56" s="302"/>
      <c r="J56" s="333"/>
      <c r="K56" s="26">
        <f>IF(H54=1,G56,0)</f>
      </c>
      <c r="L56" s="27">
        <f>IF(H54=2,G56,0)</f>
        <v>0</v>
      </c>
      <c r="M56" s="28">
        <f>IF(H54=3,G56,0)</f>
        <v>0</v>
      </c>
      <c r="N56" s="28">
        <f t="shared" si="6"/>
        <v>0</v>
      </c>
    </row>
    <row r="57" spans="1:14" ht="13.5" customHeight="1">
      <c r="A57" s="306"/>
      <c r="B57" s="307"/>
      <c r="C57" s="30" t="s">
        <v>29</v>
      </c>
      <c r="D57" s="31"/>
      <c r="E57" s="32" t="s">
        <v>124</v>
      </c>
      <c r="F57" s="33"/>
      <c r="G57" s="271">
        <f>IF(F57="","",D57*F57)</f>
      </c>
      <c r="H57" s="302"/>
      <c r="J57" s="54" t="s">
        <v>29</v>
      </c>
      <c r="K57" s="26">
        <f>IF(H54=1,G57,0)</f>
      </c>
      <c r="L57" s="27">
        <f>IF(H54=2,G57,0)</f>
        <v>0</v>
      </c>
      <c r="M57" s="28">
        <f>IF(H54=3,G57,0)</f>
        <v>0</v>
      </c>
      <c r="N57" s="28">
        <f t="shared" si="6"/>
        <v>0</v>
      </c>
    </row>
    <row r="58" spans="1:14" ht="13.5" customHeight="1">
      <c r="A58" s="308"/>
      <c r="B58" s="309"/>
      <c r="C58" s="30" t="s">
        <v>30</v>
      </c>
      <c r="D58" s="31">
        <f>'工事費見積書表紙'!$J$4</f>
        <v>0</v>
      </c>
      <c r="E58" s="208" t="s">
        <v>125</v>
      </c>
      <c r="F58" s="36" t="s">
        <v>124</v>
      </c>
      <c r="G58" s="34">
        <f>IF(G54&lt;&gt;"",ROUNDDOWN(SUM(G54:G57)*D58/100,0),"")</f>
      </c>
      <c r="H58" s="302"/>
      <c r="J58" s="54" t="s">
        <v>30</v>
      </c>
      <c r="K58" s="26">
        <f>IF(H54=1,G58,0)</f>
      </c>
      <c r="L58" s="27">
        <f>IF(H54=2,G58,0)</f>
        <v>0</v>
      </c>
      <c r="M58" s="28">
        <f>IF(H54=3,G58,0)</f>
        <v>0</v>
      </c>
      <c r="N58" s="28">
        <f t="shared" si="6"/>
        <v>0</v>
      </c>
    </row>
    <row r="59" spans="1:14" s="43" customFormat="1" ht="13.5" customHeight="1" thickBot="1">
      <c r="A59" s="37" t="s">
        <v>40</v>
      </c>
      <c r="B59" s="38" t="s">
        <v>41</v>
      </c>
      <c r="C59" s="39" t="s">
        <v>31</v>
      </c>
      <c r="D59" s="40">
        <f>'工事費見積書表紙'!$J$6</f>
        <v>10</v>
      </c>
      <c r="E59" s="41" t="s">
        <v>125</v>
      </c>
      <c r="F59" s="42" t="s">
        <v>124</v>
      </c>
      <c r="G59" s="273">
        <f>IF(G54&lt;&gt;"",ROUNDDOWN(SUM(G54:G58)*D59/100,0),"")</f>
      </c>
      <c r="H59" s="302"/>
      <c r="J59" s="55" t="s">
        <v>31</v>
      </c>
      <c r="K59" s="45">
        <f>IF(H54=1,G59,0)</f>
      </c>
      <c r="L59" s="46">
        <f>IF(H54=2,G59,0)</f>
        <v>0</v>
      </c>
      <c r="M59" s="47">
        <f>IF(H54=3,G59,0)</f>
        <v>0</v>
      </c>
      <c r="N59" s="47">
        <f t="shared" si="6"/>
        <v>0</v>
      </c>
    </row>
    <row r="60" spans="1:14" s="43" customFormat="1" ht="13.5" customHeight="1" thickBot="1" thickTop="1">
      <c r="A60" s="310"/>
      <c r="B60" s="312" t="s">
        <v>55</v>
      </c>
      <c r="C60" s="78" t="s">
        <v>175</v>
      </c>
      <c r="D60" s="80" t="s">
        <v>177</v>
      </c>
      <c r="E60" s="76" t="s">
        <v>177</v>
      </c>
      <c r="F60" s="77" t="s">
        <v>177</v>
      </c>
      <c r="G60" s="79"/>
      <c r="H60" s="302"/>
      <c r="J60" s="89" t="s">
        <v>175</v>
      </c>
      <c r="K60" s="87">
        <f>IF(H54=1,G60,0)</f>
        <v>0</v>
      </c>
      <c r="L60" s="87">
        <f>IF(H54=2,G60,0)</f>
        <v>0</v>
      </c>
      <c r="M60" s="87">
        <f>IF(H54=3,G60,0)</f>
        <v>0</v>
      </c>
      <c r="N60" s="88">
        <f>SUM(K60:M60)</f>
        <v>0</v>
      </c>
    </row>
    <row r="61" spans="1:14" s="43" customFormat="1" ht="13.5" customHeight="1" thickBot="1" thickTop="1">
      <c r="A61" s="311"/>
      <c r="B61" s="313"/>
      <c r="C61" s="48" t="s">
        <v>14</v>
      </c>
      <c r="D61" s="49" t="s">
        <v>69</v>
      </c>
      <c r="E61" s="49" t="s">
        <v>69</v>
      </c>
      <c r="F61" s="81" t="s">
        <v>69</v>
      </c>
      <c r="G61" s="50">
        <f>SUM(G54:G59)-G60</f>
        <v>0</v>
      </c>
      <c r="H61" s="303"/>
      <c r="J61" s="51" t="s">
        <v>63</v>
      </c>
      <c r="K61" s="52">
        <f>SUM(K54:K59)-K60</f>
        <v>0</v>
      </c>
      <c r="L61" s="52">
        <f>SUM(L54:L59)-L60</f>
        <v>0</v>
      </c>
      <c r="M61" s="52">
        <f>SUM(M54:M59)-M60</f>
        <v>0</v>
      </c>
      <c r="N61" s="53">
        <f>SUM(N54:N59)-N60</f>
        <v>0</v>
      </c>
    </row>
    <row r="62" spans="1:14" ht="13.5" customHeight="1">
      <c r="A62" s="318"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19"/>
      <c r="B63" s="56" t="s">
        <v>45</v>
      </c>
      <c r="J63" s="59" t="s">
        <v>71</v>
      </c>
      <c r="K63" s="60">
        <f aca="true" t="shared" si="7" ref="K63:M66">SUM(K9,K17,K25,K33,K41,K49,K57)</f>
        <v>0</v>
      </c>
      <c r="L63" s="60">
        <f t="shared" si="7"/>
        <v>0</v>
      </c>
      <c r="M63" s="60">
        <f t="shared" si="7"/>
        <v>0</v>
      </c>
      <c r="N63" s="60">
        <f>SUM(K63:M63)</f>
        <v>0</v>
      </c>
    </row>
    <row r="64" spans="1:14" ht="13.5" customHeight="1">
      <c r="A64" s="319"/>
      <c r="B64" s="56" t="s">
        <v>174</v>
      </c>
      <c r="J64" s="59" t="s">
        <v>72</v>
      </c>
      <c r="K64" s="60">
        <f t="shared" si="7"/>
        <v>0</v>
      </c>
      <c r="L64" s="60">
        <f t="shared" si="7"/>
        <v>0</v>
      </c>
      <c r="M64" s="60">
        <f t="shared" si="7"/>
        <v>0</v>
      </c>
      <c r="N64" s="60">
        <f>SUM(K64:M64)</f>
        <v>0</v>
      </c>
    </row>
    <row r="65" spans="8:14" ht="13.5" customHeight="1">
      <c r="H65" s="2" t="s">
        <v>146</v>
      </c>
      <c r="J65" s="59" t="s">
        <v>73</v>
      </c>
      <c r="K65" s="60">
        <f t="shared" si="7"/>
        <v>0</v>
      </c>
      <c r="L65" s="60">
        <f t="shared" si="7"/>
        <v>0</v>
      </c>
      <c r="M65" s="60">
        <f t="shared" si="7"/>
        <v>0</v>
      </c>
      <c r="N65" s="60">
        <f>SUM(K65:M65)</f>
        <v>0</v>
      </c>
    </row>
    <row r="66" spans="1:14" ht="18" customHeight="1" thickBot="1">
      <c r="A66" s="334" t="s">
        <v>147</v>
      </c>
      <c r="B66" s="334"/>
      <c r="C66" s="334"/>
      <c r="D66" s="334"/>
      <c r="E66" s="334"/>
      <c r="F66" s="334"/>
      <c r="G66" s="334"/>
      <c r="H66" s="334"/>
      <c r="J66" s="94" t="s">
        <v>178</v>
      </c>
      <c r="K66" s="95">
        <f t="shared" si="7"/>
        <v>0</v>
      </c>
      <c r="L66" s="95">
        <f t="shared" si="7"/>
        <v>0</v>
      </c>
      <c r="M66" s="95">
        <f t="shared" si="7"/>
        <v>0</v>
      </c>
      <c r="N66" s="95">
        <f>SUM(K66:M66)</f>
        <v>0</v>
      </c>
    </row>
    <row r="67" spans="4:11" ht="13.5" customHeight="1" thickBot="1">
      <c r="D67" s="5"/>
      <c r="J67" s="3"/>
      <c r="K67" s="4"/>
    </row>
    <row r="68" spans="1:11" ht="18" thickBot="1">
      <c r="A68" s="314" t="s">
        <v>34</v>
      </c>
      <c r="B68" s="315"/>
      <c r="J68" s="3"/>
      <c r="K68" s="4"/>
    </row>
    <row r="69" spans="1:14" ht="15.75" customHeight="1" thickBot="1">
      <c r="A69" s="316" t="s">
        <v>35</v>
      </c>
      <c r="B69" s="317"/>
      <c r="C69" s="7" t="s">
        <v>36</v>
      </c>
      <c r="D69" s="8" t="s">
        <v>59</v>
      </c>
      <c r="E69" s="8" t="s">
        <v>60</v>
      </c>
      <c r="F69" s="8" t="s">
        <v>61</v>
      </c>
      <c r="G69" s="9" t="s">
        <v>62</v>
      </c>
      <c r="H69" s="10" t="s">
        <v>56</v>
      </c>
      <c r="J69" s="10"/>
      <c r="K69" s="12" t="s">
        <v>126</v>
      </c>
      <c r="L69" s="12" t="s">
        <v>127</v>
      </c>
      <c r="M69" s="12" t="s">
        <v>91</v>
      </c>
      <c r="N69" s="10" t="s">
        <v>27</v>
      </c>
    </row>
    <row r="70" spans="1:14" s="11" customFormat="1" ht="13.5" customHeight="1">
      <c r="A70" s="304" t="s">
        <v>165</v>
      </c>
      <c r="B70" s="305"/>
      <c r="C70" s="13"/>
      <c r="D70" s="14"/>
      <c r="E70" s="15"/>
      <c r="F70" s="16"/>
      <c r="G70" s="17">
        <f>IF(F70&lt;&gt;"",D70*F70,"")</f>
      </c>
      <c r="H70" s="301">
        <v>1</v>
      </c>
      <c r="J70" s="331" t="s">
        <v>70</v>
      </c>
      <c r="K70" s="18">
        <f>IF(H70=1,G70,0)</f>
      </c>
      <c r="L70" s="19">
        <f>IF(H70=2,G70,0)</f>
        <v>0</v>
      </c>
      <c r="M70" s="20">
        <f>IF(H70=3,G70,0)</f>
        <v>0</v>
      </c>
      <c r="N70" s="20">
        <f aca="true" t="shared" si="8" ref="N70:N75">SUM(K70:M70)</f>
        <v>0</v>
      </c>
    </row>
    <row r="71" spans="1:14" ht="13.5" customHeight="1">
      <c r="A71" s="306"/>
      <c r="B71" s="307"/>
      <c r="C71" s="21"/>
      <c r="D71" s="22"/>
      <c r="E71" s="23"/>
      <c r="F71" s="24"/>
      <c r="G71" s="25">
        <f>IF(F71&lt;&gt;"",D71*F71,"")</f>
      </c>
      <c r="H71" s="302"/>
      <c r="J71" s="332"/>
      <c r="K71" s="26">
        <f>IF(H70=1,G71,0)</f>
      </c>
      <c r="L71" s="27">
        <f>IF(H70=2,G71,0)</f>
        <v>0</v>
      </c>
      <c r="M71" s="28">
        <f>IF(H70=3,G71,0)</f>
        <v>0</v>
      </c>
      <c r="N71" s="28">
        <f t="shared" si="8"/>
        <v>0</v>
      </c>
    </row>
    <row r="72" spans="1:14" ht="13.5" customHeight="1">
      <c r="A72" s="306"/>
      <c r="B72" s="307"/>
      <c r="C72" s="21"/>
      <c r="D72" s="22"/>
      <c r="E72" s="23"/>
      <c r="F72" s="24"/>
      <c r="G72" s="29">
        <f>IF(F72&lt;&gt;"",D72*F72,"")</f>
      </c>
      <c r="H72" s="302"/>
      <c r="J72" s="333"/>
      <c r="K72" s="26">
        <f>IF(H70=1,G72,0)</f>
      </c>
      <c r="L72" s="27">
        <f>IF(H70=2,G72,0)</f>
        <v>0</v>
      </c>
      <c r="M72" s="28">
        <f>IF(H70=3,G72,0)</f>
        <v>0</v>
      </c>
      <c r="N72" s="28">
        <f t="shared" si="8"/>
        <v>0</v>
      </c>
    </row>
    <row r="73" spans="1:14" ht="13.5" customHeight="1">
      <c r="A73" s="306"/>
      <c r="B73" s="307"/>
      <c r="C73" s="30" t="s">
        <v>29</v>
      </c>
      <c r="D73" s="31"/>
      <c r="E73" s="32" t="s">
        <v>124</v>
      </c>
      <c r="F73" s="33"/>
      <c r="G73" s="271">
        <f>IF(F73="","",D73*F73)</f>
      </c>
      <c r="H73" s="302"/>
      <c r="J73" s="54" t="s">
        <v>29</v>
      </c>
      <c r="K73" s="26">
        <f>IF(H70=1,G73,0)</f>
      </c>
      <c r="L73" s="27">
        <f>IF(H70=2,G73,0)</f>
        <v>0</v>
      </c>
      <c r="M73" s="28">
        <f>IF(H70=3,G73,0)</f>
        <v>0</v>
      </c>
      <c r="N73" s="28">
        <f t="shared" si="8"/>
        <v>0</v>
      </c>
    </row>
    <row r="74" spans="1:14" ht="13.5" customHeight="1">
      <c r="A74" s="308"/>
      <c r="B74" s="309"/>
      <c r="C74" s="30" t="s">
        <v>30</v>
      </c>
      <c r="D74" s="31">
        <f>'工事費見積書表紙'!$J$4</f>
        <v>0</v>
      </c>
      <c r="E74" s="208" t="s">
        <v>125</v>
      </c>
      <c r="F74" s="36" t="s">
        <v>124</v>
      </c>
      <c r="G74" s="34">
        <f>IF(G70&lt;&gt;"",ROUNDDOWN(SUM(G70:G73)*D74/100,0),"")</f>
      </c>
      <c r="H74" s="302"/>
      <c r="J74" s="54" t="s">
        <v>30</v>
      </c>
      <c r="K74" s="26">
        <f>IF(H70=1,G74,0)</f>
      </c>
      <c r="L74" s="27">
        <f>IF(H70=2,G74,0)</f>
        <v>0</v>
      </c>
      <c r="M74" s="28">
        <f>IF(H70=3,G74,0)</f>
        <v>0</v>
      </c>
      <c r="N74" s="28">
        <f t="shared" si="8"/>
        <v>0</v>
      </c>
    </row>
    <row r="75" spans="1:14" ht="13.5" customHeight="1" thickBot="1">
      <c r="A75" s="37" t="s">
        <v>40</v>
      </c>
      <c r="B75" s="38" t="s">
        <v>41</v>
      </c>
      <c r="C75" s="39" t="s">
        <v>31</v>
      </c>
      <c r="D75" s="40">
        <f>'工事費見積書表紙'!$J$6</f>
        <v>10</v>
      </c>
      <c r="E75" s="41" t="s">
        <v>125</v>
      </c>
      <c r="F75" s="42" t="s">
        <v>124</v>
      </c>
      <c r="G75" s="273">
        <f>IF(G70&lt;&gt;"",ROUNDDOWN(SUM(G70:G74)*D75/100,0),"")</f>
      </c>
      <c r="H75" s="302"/>
      <c r="J75" s="55" t="s">
        <v>31</v>
      </c>
      <c r="K75" s="45">
        <f>IF(H70=1,G75,0)</f>
      </c>
      <c r="L75" s="46">
        <f>IF(H70=2,G75,0)</f>
        <v>0</v>
      </c>
      <c r="M75" s="47">
        <f>IF(H70=3,G75,0)</f>
        <v>0</v>
      </c>
      <c r="N75" s="47">
        <f t="shared" si="8"/>
        <v>0</v>
      </c>
    </row>
    <row r="76" spans="1:14" ht="13.5" customHeight="1" thickBot="1" thickTop="1">
      <c r="A76" s="310"/>
      <c r="B76" s="312" t="s">
        <v>55</v>
      </c>
      <c r="C76" s="78" t="s">
        <v>175</v>
      </c>
      <c r="D76" s="80" t="s">
        <v>177</v>
      </c>
      <c r="E76" s="76" t="s">
        <v>177</v>
      </c>
      <c r="F76" s="77" t="s">
        <v>177</v>
      </c>
      <c r="G76" s="79"/>
      <c r="H76" s="302"/>
      <c r="J76" s="89" t="s">
        <v>175</v>
      </c>
      <c r="K76" s="87">
        <f>IF(H70=1,G76,0)</f>
        <v>0</v>
      </c>
      <c r="L76" s="87">
        <f>IF(H70=2,G76,0)</f>
        <v>0</v>
      </c>
      <c r="M76" s="87">
        <f>IF(H70=3,G76,0)</f>
        <v>0</v>
      </c>
      <c r="N76" s="88">
        <f>SUM(K76:M76)</f>
        <v>0</v>
      </c>
    </row>
    <row r="77" spans="1:14" s="43" customFormat="1" ht="13.5" customHeight="1" thickBot="1" thickTop="1">
      <c r="A77" s="311"/>
      <c r="B77" s="313"/>
      <c r="C77" s="48" t="s">
        <v>14</v>
      </c>
      <c r="D77" s="49" t="s">
        <v>69</v>
      </c>
      <c r="E77" s="49" t="s">
        <v>69</v>
      </c>
      <c r="F77" s="81" t="s">
        <v>69</v>
      </c>
      <c r="G77" s="50">
        <f>SUM(G70:G75)-G76</f>
        <v>0</v>
      </c>
      <c r="H77" s="303"/>
      <c r="J77" s="51" t="s">
        <v>63</v>
      </c>
      <c r="K77" s="52">
        <f>SUM(K70:K75)-K76</f>
        <v>0</v>
      </c>
      <c r="L77" s="52">
        <f>SUM(L70:L75)-L76</f>
        <v>0</v>
      </c>
      <c r="M77" s="52">
        <f>SUM(M70:M75)-M76</f>
        <v>0</v>
      </c>
      <c r="N77" s="53">
        <f>SUM(N70:N75)-N76</f>
        <v>0</v>
      </c>
    </row>
    <row r="78" spans="1:14" s="43" customFormat="1" ht="13.5" customHeight="1">
      <c r="A78" s="304" t="s">
        <v>48</v>
      </c>
      <c r="B78" s="305"/>
      <c r="C78" s="13"/>
      <c r="D78" s="14"/>
      <c r="E78" s="15"/>
      <c r="F78" s="16"/>
      <c r="G78" s="17">
        <f>IF(F78&lt;&gt;"",D78*F78,"")</f>
      </c>
      <c r="H78" s="301">
        <v>1</v>
      </c>
      <c r="J78" s="331" t="s">
        <v>70</v>
      </c>
      <c r="K78" s="18">
        <f>IF(H78=1,G78,0)</f>
      </c>
      <c r="L78" s="19">
        <f>IF(H78=2,G78,0)</f>
        <v>0</v>
      </c>
      <c r="M78" s="20">
        <f>IF(H78=3,G78,0)</f>
        <v>0</v>
      </c>
      <c r="N78" s="20">
        <f aca="true" t="shared" si="9" ref="N78:N83">SUM(K78:M78)</f>
        <v>0</v>
      </c>
    </row>
    <row r="79" spans="1:14" ht="13.5" customHeight="1">
      <c r="A79" s="306"/>
      <c r="B79" s="307"/>
      <c r="C79" s="21"/>
      <c r="D79" s="22"/>
      <c r="E79" s="23"/>
      <c r="F79" s="24"/>
      <c r="G79" s="25">
        <f>IF(F79&lt;&gt;"",D79*F79,"")</f>
      </c>
      <c r="H79" s="302"/>
      <c r="J79" s="332"/>
      <c r="K79" s="26">
        <f>IF(H78=1,G79,0)</f>
      </c>
      <c r="L79" s="27">
        <f>IF(H78=2,G79,0)</f>
        <v>0</v>
      </c>
      <c r="M79" s="28">
        <f>IF(H78=3,G79,0)</f>
        <v>0</v>
      </c>
      <c r="N79" s="28">
        <f t="shared" si="9"/>
        <v>0</v>
      </c>
    </row>
    <row r="80" spans="1:14" ht="13.5" customHeight="1">
      <c r="A80" s="306"/>
      <c r="B80" s="307"/>
      <c r="C80" s="21"/>
      <c r="D80" s="22"/>
      <c r="E80" s="23"/>
      <c r="F80" s="24"/>
      <c r="G80" s="29">
        <f>IF(F80&lt;&gt;"",D80*F80,"")</f>
      </c>
      <c r="H80" s="302"/>
      <c r="J80" s="333"/>
      <c r="K80" s="26">
        <f>IF(H78=1,G80,0)</f>
      </c>
      <c r="L80" s="27">
        <f>IF(H78=2,G80,0)</f>
        <v>0</v>
      </c>
      <c r="M80" s="28">
        <f>IF(H78=3,G80,0)</f>
        <v>0</v>
      </c>
      <c r="N80" s="28">
        <f t="shared" si="9"/>
        <v>0</v>
      </c>
    </row>
    <row r="81" spans="1:14" ht="13.5" customHeight="1">
      <c r="A81" s="306"/>
      <c r="B81" s="307"/>
      <c r="C81" s="30" t="s">
        <v>29</v>
      </c>
      <c r="D81" s="31"/>
      <c r="E81" s="32" t="s">
        <v>124</v>
      </c>
      <c r="F81" s="33"/>
      <c r="G81" s="271">
        <f>IF(F81="","",D81*F81)</f>
      </c>
      <c r="H81" s="302"/>
      <c r="J81" s="54" t="s">
        <v>29</v>
      </c>
      <c r="K81" s="26">
        <f>IF(H78=1,G81,0)</f>
      </c>
      <c r="L81" s="27">
        <f>IF(H78=2,G81,0)</f>
        <v>0</v>
      </c>
      <c r="M81" s="28">
        <f>IF(H78=3,G81,0)</f>
        <v>0</v>
      </c>
      <c r="N81" s="28">
        <f t="shared" si="9"/>
        <v>0</v>
      </c>
    </row>
    <row r="82" spans="1:14" ht="13.5" customHeight="1">
      <c r="A82" s="308"/>
      <c r="B82" s="309"/>
      <c r="C82" s="30" t="s">
        <v>30</v>
      </c>
      <c r="D82" s="31">
        <f>'工事費見積書表紙'!$J$4</f>
        <v>0</v>
      </c>
      <c r="E82" s="208" t="s">
        <v>125</v>
      </c>
      <c r="F82" s="36" t="s">
        <v>124</v>
      </c>
      <c r="G82" s="34">
        <f>IF(G78&lt;&gt;"",ROUNDDOWN(SUM(G78:G81)*D82/100,0),"")</f>
      </c>
      <c r="H82" s="302"/>
      <c r="J82" s="54" t="s">
        <v>30</v>
      </c>
      <c r="K82" s="26">
        <f>IF(H78=1,G82,0)</f>
      </c>
      <c r="L82" s="27">
        <f>IF(H78=2,G82,0)</f>
        <v>0</v>
      </c>
      <c r="M82" s="28">
        <f>IF(H78=3,G82,0)</f>
        <v>0</v>
      </c>
      <c r="N82" s="28">
        <f t="shared" si="9"/>
        <v>0</v>
      </c>
    </row>
    <row r="83" spans="1:14" ht="13.5" customHeight="1" thickBot="1">
      <c r="A83" s="37" t="s">
        <v>40</v>
      </c>
      <c r="B83" s="38" t="s">
        <v>41</v>
      </c>
      <c r="C83" s="39" t="s">
        <v>31</v>
      </c>
      <c r="D83" s="40">
        <f>'工事費見積書表紙'!$J$6</f>
        <v>10</v>
      </c>
      <c r="E83" s="41" t="s">
        <v>125</v>
      </c>
      <c r="F83" s="42" t="s">
        <v>124</v>
      </c>
      <c r="G83" s="273">
        <f>IF(G78&lt;&gt;"",ROUNDDOWN(SUM(G78:G82)*D83/100,0),"")</f>
      </c>
      <c r="H83" s="302"/>
      <c r="J83" s="55" t="s">
        <v>31</v>
      </c>
      <c r="K83" s="45">
        <f>IF(H78=1,G83,0)</f>
      </c>
      <c r="L83" s="46">
        <f>IF(H78=2,G83,0)</f>
        <v>0</v>
      </c>
      <c r="M83" s="47">
        <f>IF(H78=3,G83,0)</f>
        <v>0</v>
      </c>
      <c r="N83" s="47">
        <f t="shared" si="9"/>
        <v>0</v>
      </c>
    </row>
    <row r="84" spans="1:14" ht="13.5" customHeight="1" thickBot="1" thickTop="1">
      <c r="A84" s="310"/>
      <c r="B84" s="312" t="s">
        <v>55</v>
      </c>
      <c r="C84" s="78" t="s">
        <v>175</v>
      </c>
      <c r="D84" s="80" t="s">
        <v>177</v>
      </c>
      <c r="E84" s="76" t="s">
        <v>177</v>
      </c>
      <c r="F84" s="77" t="s">
        <v>177</v>
      </c>
      <c r="G84" s="79"/>
      <c r="H84" s="302"/>
      <c r="J84" s="89" t="s">
        <v>175</v>
      </c>
      <c r="K84" s="87">
        <f>IF(H78=1,G84,0)</f>
        <v>0</v>
      </c>
      <c r="L84" s="87">
        <f>IF(H78=2,G84,0)</f>
        <v>0</v>
      </c>
      <c r="M84" s="87">
        <f>IF(H78=3,G84,0)</f>
        <v>0</v>
      </c>
      <c r="N84" s="88">
        <f>SUM(K84:M84)</f>
        <v>0</v>
      </c>
    </row>
    <row r="85" spans="1:14" s="43" customFormat="1" ht="13.5" customHeight="1" thickBot="1" thickTop="1">
      <c r="A85" s="311"/>
      <c r="B85" s="313"/>
      <c r="C85" s="48" t="s">
        <v>63</v>
      </c>
      <c r="D85" s="49" t="s">
        <v>69</v>
      </c>
      <c r="E85" s="49" t="s">
        <v>69</v>
      </c>
      <c r="F85" s="81" t="s">
        <v>69</v>
      </c>
      <c r="G85" s="50">
        <f>SUM(G78:G83)-G84</f>
        <v>0</v>
      </c>
      <c r="H85" s="303"/>
      <c r="J85" s="51" t="s">
        <v>63</v>
      </c>
      <c r="K85" s="52">
        <f>SUM(K78:K83)-K84</f>
        <v>0</v>
      </c>
      <c r="L85" s="52">
        <f>SUM(L78:L83)-L84</f>
        <v>0</v>
      </c>
      <c r="M85" s="52">
        <f>SUM(M78:M83)-M84</f>
        <v>0</v>
      </c>
      <c r="N85" s="53">
        <f>SUM(N78:N83)-N84</f>
        <v>0</v>
      </c>
    </row>
    <row r="86" spans="1:14" s="43" customFormat="1" ht="13.5" customHeight="1">
      <c r="A86" s="304" t="s">
        <v>102</v>
      </c>
      <c r="B86" s="305"/>
      <c r="C86" s="13"/>
      <c r="D86" s="14"/>
      <c r="E86" s="15"/>
      <c r="F86" s="16"/>
      <c r="G86" s="17">
        <f>IF(F86&lt;&gt;"",D86*F86,"")</f>
      </c>
      <c r="H86" s="301">
        <v>1</v>
      </c>
      <c r="J86" s="331" t="s">
        <v>70</v>
      </c>
      <c r="K86" s="18">
        <f>IF(H86=1,G86,0)</f>
      </c>
      <c r="L86" s="19">
        <f>IF(H86=2,G86,0)</f>
        <v>0</v>
      </c>
      <c r="M86" s="20">
        <f>IF(H86=3,G86,0)</f>
        <v>0</v>
      </c>
      <c r="N86" s="20">
        <f aca="true" t="shared" si="10" ref="N86:N91">SUM(K86:M86)</f>
        <v>0</v>
      </c>
    </row>
    <row r="87" spans="1:14" ht="13.5" customHeight="1">
      <c r="A87" s="306"/>
      <c r="B87" s="307"/>
      <c r="C87" s="21"/>
      <c r="D87" s="22"/>
      <c r="E87" s="23"/>
      <c r="F87" s="24"/>
      <c r="G87" s="25">
        <f>IF(F87&lt;&gt;"",D87*F87,"")</f>
      </c>
      <c r="H87" s="302"/>
      <c r="J87" s="332"/>
      <c r="K87" s="26">
        <f>IF(H86=1,G87,0)</f>
      </c>
      <c r="L87" s="27">
        <f>IF(H86=2,G87,0)</f>
        <v>0</v>
      </c>
      <c r="M87" s="28">
        <f>IF(H86=3,G87,0)</f>
        <v>0</v>
      </c>
      <c r="N87" s="28">
        <f t="shared" si="10"/>
        <v>0</v>
      </c>
    </row>
    <row r="88" spans="1:14" ht="13.5" customHeight="1">
      <c r="A88" s="306"/>
      <c r="B88" s="307"/>
      <c r="C88" s="21"/>
      <c r="D88" s="22"/>
      <c r="E88" s="23"/>
      <c r="F88" s="24"/>
      <c r="G88" s="29">
        <f>IF(F88&lt;&gt;"",D88*F88,"")</f>
      </c>
      <c r="H88" s="302"/>
      <c r="J88" s="333"/>
      <c r="K88" s="26">
        <f>IF(H86=1,G88,0)</f>
      </c>
      <c r="L88" s="27">
        <f>IF(H86=2,G88,0)</f>
        <v>0</v>
      </c>
      <c r="M88" s="28">
        <f>IF(H86=3,G88,0)</f>
        <v>0</v>
      </c>
      <c r="N88" s="28">
        <f t="shared" si="10"/>
        <v>0</v>
      </c>
    </row>
    <row r="89" spans="1:14" ht="13.5" customHeight="1">
      <c r="A89" s="306"/>
      <c r="B89" s="307"/>
      <c r="C89" s="30" t="s">
        <v>29</v>
      </c>
      <c r="D89" s="31"/>
      <c r="E89" s="32" t="s">
        <v>124</v>
      </c>
      <c r="F89" s="33"/>
      <c r="G89" s="271">
        <f>IF(F89="","",D89*F89)</f>
      </c>
      <c r="H89" s="302"/>
      <c r="J89" s="54" t="s">
        <v>29</v>
      </c>
      <c r="K89" s="26">
        <f>IF(H86=1,G89,0)</f>
      </c>
      <c r="L89" s="27">
        <f>IF(H86=2,G89,0)</f>
        <v>0</v>
      </c>
      <c r="M89" s="28">
        <f>IF(H86=3,G89,0)</f>
        <v>0</v>
      </c>
      <c r="N89" s="28">
        <f t="shared" si="10"/>
        <v>0</v>
      </c>
    </row>
    <row r="90" spans="1:14" ht="13.5" customHeight="1">
      <c r="A90" s="308"/>
      <c r="B90" s="309"/>
      <c r="C90" s="30" t="s">
        <v>30</v>
      </c>
      <c r="D90" s="31">
        <f>'工事費見積書表紙'!$J$4</f>
        <v>0</v>
      </c>
      <c r="E90" s="208" t="s">
        <v>125</v>
      </c>
      <c r="F90" s="36" t="s">
        <v>124</v>
      </c>
      <c r="G90" s="34">
        <f>IF(G86&lt;&gt;"",ROUNDDOWN(SUM(G86:G89)*D90/100,0),"")</f>
      </c>
      <c r="H90" s="302"/>
      <c r="J90" s="54" t="s">
        <v>30</v>
      </c>
      <c r="K90" s="26">
        <f>IF(H86=1,G90,0)</f>
      </c>
      <c r="L90" s="27">
        <f>IF(H86=2,G90,0)</f>
        <v>0</v>
      </c>
      <c r="M90" s="28">
        <f>IF(H86=3,G90,0)</f>
        <v>0</v>
      </c>
      <c r="N90" s="28">
        <f t="shared" si="10"/>
        <v>0</v>
      </c>
    </row>
    <row r="91" spans="1:14" ht="13.5" customHeight="1" thickBot="1">
      <c r="A91" s="37" t="s">
        <v>40</v>
      </c>
      <c r="B91" s="38" t="s">
        <v>41</v>
      </c>
      <c r="C91" s="39" t="s">
        <v>31</v>
      </c>
      <c r="D91" s="40">
        <f>'工事費見積書表紙'!$J$6</f>
        <v>10</v>
      </c>
      <c r="E91" s="41" t="s">
        <v>125</v>
      </c>
      <c r="F91" s="42" t="s">
        <v>124</v>
      </c>
      <c r="G91" s="273">
        <f>IF(G86&lt;&gt;"",ROUNDDOWN(SUM(G86:G90)*D91/100,0),"")</f>
      </c>
      <c r="H91" s="302"/>
      <c r="J91" s="55" t="s">
        <v>31</v>
      </c>
      <c r="K91" s="45">
        <f>IF(H86=1,G91,0)</f>
      </c>
      <c r="L91" s="46">
        <f>IF(H86=2,G91,0)</f>
        <v>0</v>
      </c>
      <c r="M91" s="47">
        <f>IF(H86=3,G91,0)</f>
        <v>0</v>
      </c>
      <c r="N91" s="47">
        <f t="shared" si="10"/>
        <v>0</v>
      </c>
    </row>
    <row r="92" spans="1:14" ht="13.5" customHeight="1" thickBot="1" thickTop="1">
      <c r="A92" s="310"/>
      <c r="B92" s="312" t="s">
        <v>57</v>
      </c>
      <c r="C92" s="78" t="s">
        <v>175</v>
      </c>
      <c r="D92" s="80" t="s">
        <v>177</v>
      </c>
      <c r="E92" s="76" t="s">
        <v>177</v>
      </c>
      <c r="F92" s="77" t="s">
        <v>177</v>
      </c>
      <c r="G92" s="79"/>
      <c r="H92" s="302"/>
      <c r="J92" s="89" t="s">
        <v>175</v>
      </c>
      <c r="K92" s="87">
        <f>IF(H86=1,G92,0)</f>
        <v>0</v>
      </c>
      <c r="L92" s="87">
        <f>IF(H86=2,G92,0)</f>
        <v>0</v>
      </c>
      <c r="M92" s="87">
        <f>IF(H86=3,G92,0)</f>
        <v>0</v>
      </c>
      <c r="N92" s="88">
        <f>SUM(K92:M92)</f>
        <v>0</v>
      </c>
    </row>
    <row r="93" spans="1:14" s="43" customFormat="1" ht="13.5" customHeight="1" thickBot="1" thickTop="1">
      <c r="A93" s="311"/>
      <c r="B93" s="313"/>
      <c r="C93" s="48" t="s">
        <v>63</v>
      </c>
      <c r="D93" s="49" t="s">
        <v>69</v>
      </c>
      <c r="E93" s="49" t="s">
        <v>69</v>
      </c>
      <c r="F93" s="81" t="s">
        <v>69</v>
      </c>
      <c r="G93" s="50">
        <f>SUM(G86:G91)-G92</f>
        <v>0</v>
      </c>
      <c r="H93" s="303"/>
      <c r="J93" s="51" t="s">
        <v>63</v>
      </c>
      <c r="K93" s="52">
        <f>SUM(K86:K91)-K92</f>
        <v>0</v>
      </c>
      <c r="L93" s="52">
        <f>SUM(L86:L91)-L92</f>
        <v>0</v>
      </c>
      <c r="M93" s="52">
        <f>SUM(M86:M91)-M92</f>
        <v>0</v>
      </c>
      <c r="N93" s="53">
        <f>SUM(N86:N91)-N92</f>
        <v>0</v>
      </c>
    </row>
    <row r="94" spans="1:14" s="43" customFormat="1" ht="13.5" customHeight="1">
      <c r="A94" s="304" t="s">
        <v>162</v>
      </c>
      <c r="B94" s="305"/>
      <c r="C94" s="13"/>
      <c r="D94" s="14"/>
      <c r="E94" s="15"/>
      <c r="F94" s="16"/>
      <c r="G94" s="17">
        <f>IF(F94&lt;&gt;"",D94*F94,"")</f>
      </c>
      <c r="H94" s="301">
        <v>1</v>
      </c>
      <c r="J94" s="331" t="s">
        <v>70</v>
      </c>
      <c r="K94" s="18">
        <f>IF(H94=1,G94,0)</f>
      </c>
      <c r="L94" s="19">
        <f>IF(H94=2,G94,0)</f>
        <v>0</v>
      </c>
      <c r="M94" s="20">
        <f>IF(H94=3,G94,0)</f>
        <v>0</v>
      </c>
      <c r="N94" s="20">
        <f aca="true" t="shared" si="11" ref="N94:N99">SUM(K94:M94)</f>
        <v>0</v>
      </c>
    </row>
    <row r="95" spans="1:14" ht="13.5" customHeight="1">
      <c r="A95" s="306"/>
      <c r="B95" s="307"/>
      <c r="C95" s="21"/>
      <c r="D95" s="22"/>
      <c r="E95" s="23"/>
      <c r="F95" s="24"/>
      <c r="G95" s="25">
        <f>IF(F95&lt;&gt;"",D95*F95,"")</f>
      </c>
      <c r="H95" s="302"/>
      <c r="J95" s="332"/>
      <c r="K95" s="26">
        <f>IF(H94=1,G95,0)</f>
      </c>
      <c r="L95" s="27">
        <f>IF(H94=2,G95,0)</f>
        <v>0</v>
      </c>
      <c r="M95" s="28">
        <f>IF(H94=3,G95,0)</f>
        <v>0</v>
      </c>
      <c r="N95" s="28">
        <f t="shared" si="11"/>
        <v>0</v>
      </c>
    </row>
    <row r="96" spans="1:14" ht="13.5" customHeight="1">
      <c r="A96" s="306"/>
      <c r="B96" s="307"/>
      <c r="C96" s="21"/>
      <c r="D96" s="22"/>
      <c r="E96" s="23"/>
      <c r="F96" s="24"/>
      <c r="G96" s="29">
        <f>IF(F96&lt;&gt;"",D96*F96,"")</f>
      </c>
      <c r="H96" s="302"/>
      <c r="J96" s="333"/>
      <c r="K96" s="26">
        <f>IF(H94=1,G96,0)</f>
      </c>
      <c r="L96" s="27">
        <f>IF(H94=2,G96,0)</f>
        <v>0</v>
      </c>
      <c r="M96" s="28">
        <f>IF(H94=3,G96,0)</f>
        <v>0</v>
      </c>
      <c r="N96" s="28">
        <f t="shared" si="11"/>
        <v>0</v>
      </c>
    </row>
    <row r="97" spans="1:14" ht="13.5" customHeight="1">
      <c r="A97" s="306"/>
      <c r="B97" s="307"/>
      <c r="C97" s="30" t="s">
        <v>29</v>
      </c>
      <c r="D97" s="31"/>
      <c r="E97" s="32" t="s">
        <v>124</v>
      </c>
      <c r="F97" s="33"/>
      <c r="G97" s="271">
        <f>IF(F97="","",D97*F97)</f>
      </c>
      <c r="H97" s="302"/>
      <c r="J97" s="54" t="s">
        <v>29</v>
      </c>
      <c r="K97" s="26">
        <f>IF(H94=1,G97,0)</f>
      </c>
      <c r="L97" s="27">
        <f>IF(H94=2,G97,0)</f>
        <v>0</v>
      </c>
      <c r="M97" s="28">
        <f>IF(H94=3,G97,0)</f>
        <v>0</v>
      </c>
      <c r="N97" s="28">
        <f t="shared" si="11"/>
        <v>0</v>
      </c>
    </row>
    <row r="98" spans="1:14" ht="13.5" customHeight="1">
      <c r="A98" s="308"/>
      <c r="B98" s="309"/>
      <c r="C98" s="30" t="s">
        <v>30</v>
      </c>
      <c r="D98" s="31">
        <f>'工事費見積書表紙'!$J$4</f>
        <v>0</v>
      </c>
      <c r="E98" s="208" t="s">
        <v>125</v>
      </c>
      <c r="F98" s="36" t="s">
        <v>124</v>
      </c>
      <c r="G98" s="34">
        <f>IF(G94&lt;&gt;"",ROUNDDOWN(SUM(G94:G97)*D98/100,0),"")</f>
      </c>
      <c r="H98" s="302"/>
      <c r="J98" s="54" t="s">
        <v>30</v>
      </c>
      <c r="K98" s="26">
        <f>IF(H94=1,G98,0)</f>
      </c>
      <c r="L98" s="27">
        <f>IF(H94=2,G98,0)</f>
        <v>0</v>
      </c>
      <c r="M98" s="28">
        <f>IF(H94=3,G98,0)</f>
        <v>0</v>
      </c>
      <c r="N98" s="28">
        <f t="shared" si="11"/>
        <v>0</v>
      </c>
    </row>
    <row r="99" spans="1:14" ht="13.5" customHeight="1" thickBot="1">
      <c r="A99" s="37" t="s">
        <v>40</v>
      </c>
      <c r="B99" s="38" t="s">
        <v>41</v>
      </c>
      <c r="C99" s="39" t="s">
        <v>31</v>
      </c>
      <c r="D99" s="40">
        <f>'工事費見積書表紙'!$J$6</f>
        <v>10</v>
      </c>
      <c r="E99" s="41" t="s">
        <v>125</v>
      </c>
      <c r="F99" s="42" t="s">
        <v>124</v>
      </c>
      <c r="G99" s="273">
        <f>IF(G94&lt;&gt;"",ROUNDDOWN(SUM(G94:G98)*D99/100,0),"")</f>
      </c>
      <c r="H99" s="302"/>
      <c r="J99" s="55" t="s">
        <v>31</v>
      </c>
      <c r="K99" s="45">
        <f>IF(H94=1,G99,0)</f>
      </c>
      <c r="L99" s="46">
        <f>IF(H94=2,G99,0)</f>
        <v>0</v>
      </c>
      <c r="M99" s="47">
        <f>IF(H94=3,G99,0)</f>
        <v>0</v>
      </c>
      <c r="N99" s="47">
        <f t="shared" si="11"/>
        <v>0</v>
      </c>
    </row>
    <row r="100" spans="1:14" ht="13.5" customHeight="1" thickBot="1" thickTop="1">
      <c r="A100" s="310"/>
      <c r="B100" s="312" t="s">
        <v>57</v>
      </c>
      <c r="C100" s="78" t="s">
        <v>175</v>
      </c>
      <c r="D100" s="80" t="s">
        <v>177</v>
      </c>
      <c r="E100" s="76" t="s">
        <v>177</v>
      </c>
      <c r="F100" s="77" t="s">
        <v>177</v>
      </c>
      <c r="G100" s="79"/>
      <c r="H100" s="302"/>
      <c r="J100" s="89" t="s">
        <v>175</v>
      </c>
      <c r="K100" s="87">
        <f>IF(H94=1,G100,0)</f>
        <v>0</v>
      </c>
      <c r="L100" s="87">
        <f>IF(H94=2,G100,0)</f>
        <v>0</v>
      </c>
      <c r="M100" s="87">
        <f>IF(H94=3,G100,0)</f>
        <v>0</v>
      </c>
      <c r="N100" s="88">
        <f>SUM(K100:M100)</f>
        <v>0</v>
      </c>
    </row>
    <row r="101" spans="1:14" s="43" customFormat="1" ht="13.5" customHeight="1" thickBot="1" thickTop="1">
      <c r="A101" s="311"/>
      <c r="B101" s="313"/>
      <c r="C101" s="48" t="s">
        <v>63</v>
      </c>
      <c r="D101" s="49" t="s">
        <v>69</v>
      </c>
      <c r="E101" s="49" t="s">
        <v>69</v>
      </c>
      <c r="F101" s="81" t="s">
        <v>69</v>
      </c>
      <c r="G101" s="50">
        <f>SUM(G94:G99)-G100</f>
        <v>0</v>
      </c>
      <c r="H101" s="303"/>
      <c r="J101" s="51" t="s">
        <v>63</v>
      </c>
      <c r="K101" s="52">
        <f>SUM(K94:K99)-K100</f>
        <v>0</v>
      </c>
      <c r="L101" s="52">
        <f>SUM(L94:L99)-L100</f>
        <v>0</v>
      </c>
      <c r="M101" s="52">
        <f>SUM(M94:M99)-M100</f>
        <v>0</v>
      </c>
      <c r="N101" s="53">
        <f>SUM(N94:N99)-N100</f>
        <v>0</v>
      </c>
    </row>
    <row r="102" spans="1:14" s="43" customFormat="1" ht="13.5" customHeight="1">
      <c r="A102" s="304" t="s">
        <v>163</v>
      </c>
      <c r="B102" s="305"/>
      <c r="C102" s="13"/>
      <c r="D102" s="14"/>
      <c r="E102" s="15"/>
      <c r="F102" s="16"/>
      <c r="G102" s="17">
        <f>IF(F102&lt;&gt;"",D102*F102,"")</f>
      </c>
      <c r="H102" s="301">
        <v>1</v>
      </c>
      <c r="J102" s="331" t="s">
        <v>70</v>
      </c>
      <c r="K102" s="18">
        <f>IF(H102=1,G102,0)</f>
      </c>
      <c r="L102" s="19">
        <f>IF(H102=2,G102,0)</f>
        <v>0</v>
      </c>
      <c r="M102" s="20">
        <f>IF(H102=3,G102,0)</f>
        <v>0</v>
      </c>
      <c r="N102" s="20">
        <f aca="true" t="shared" si="12" ref="N102:N107">SUM(K102:M102)</f>
        <v>0</v>
      </c>
    </row>
    <row r="103" spans="1:14" ht="13.5" customHeight="1">
      <c r="A103" s="306"/>
      <c r="B103" s="307"/>
      <c r="C103" s="21"/>
      <c r="D103" s="22"/>
      <c r="E103" s="23"/>
      <c r="F103" s="24"/>
      <c r="G103" s="25">
        <f>IF(F103&lt;&gt;"",D103*F103,"")</f>
      </c>
      <c r="H103" s="302"/>
      <c r="J103" s="332"/>
      <c r="K103" s="26">
        <f>IF(H102=1,G103,0)</f>
      </c>
      <c r="L103" s="27">
        <f>IF(H102=2,G103,0)</f>
        <v>0</v>
      </c>
      <c r="M103" s="28">
        <f>IF(H102=3,G103,0)</f>
        <v>0</v>
      </c>
      <c r="N103" s="28">
        <f t="shared" si="12"/>
        <v>0</v>
      </c>
    </row>
    <row r="104" spans="1:14" ht="13.5" customHeight="1">
      <c r="A104" s="306"/>
      <c r="B104" s="307"/>
      <c r="C104" s="21"/>
      <c r="D104" s="22"/>
      <c r="E104" s="23"/>
      <c r="F104" s="24"/>
      <c r="G104" s="29">
        <f>IF(F104&lt;&gt;"",D104*F104,"")</f>
      </c>
      <c r="H104" s="302"/>
      <c r="J104" s="333"/>
      <c r="K104" s="26">
        <f>IF(H102=1,G104,0)</f>
      </c>
      <c r="L104" s="27">
        <f>IF(H102=2,G104,0)</f>
        <v>0</v>
      </c>
      <c r="M104" s="28">
        <f>IF(H102=3,G104,0)</f>
        <v>0</v>
      </c>
      <c r="N104" s="28">
        <f t="shared" si="12"/>
        <v>0</v>
      </c>
    </row>
    <row r="105" spans="1:14" ht="13.5" customHeight="1">
      <c r="A105" s="306"/>
      <c r="B105" s="307"/>
      <c r="C105" s="30" t="s">
        <v>29</v>
      </c>
      <c r="D105" s="31"/>
      <c r="E105" s="32" t="s">
        <v>124</v>
      </c>
      <c r="F105" s="33"/>
      <c r="G105" s="271">
        <f>IF(F105="","",D105*F105)</f>
      </c>
      <c r="H105" s="302"/>
      <c r="J105" s="54" t="s">
        <v>29</v>
      </c>
      <c r="K105" s="26">
        <f>IF(H102=1,G105,0)</f>
      </c>
      <c r="L105" s="27">
        <f>IF(H102=2,G105,0)</f>
        <v>0</v>
      </c>
      <c r="M105" s="28">
        <f>IF(H102=3,G105,0)</f>
        <v>0</v>
      </c>
      <c r="N105" s="28">
        <f t="shared" si="12"/>
        <v>0</v>
      </c>
    </row>
    <row r="106" spans="1:14" ht="13.5" customHeight="1">
      <c r="A106" s="308"/>
      <c r="B106" s="309"/>
      <c r="C106" s="30" t="s">
        <v>30</v>
      </c>
      <c r="D106" s="31">
        <f>'工事費見積書表紙'!$J$4</f>
        <v>0</v>
      </c>
      <c r="E106" s="208" t="s">
        <v>125</v>
      </c>
      <c r="F106" s="36" t="s">
        <v>124</v>
      </c>
      <c r="G106" s="34">
        <f>IF(G102&lt;&gt;"",ROUNDDOWN(SUM(G102:G105)*D106/100,0),"")</f>
      </c>
      <c r="H106" s="302"/>
      <c r="J106" s="54" t="s">
        <v>30</v>
      </c>
      <c r="K106" s="26">
        <f>IF(H102=1,G106,0)</f>
      </c>
      <c r="L106" s="27">
        <f>IF(H102=2,G106,0)</f>
        <v>0</v>
      </c>
      <c r="M106" s="28">
        <f>IF(H102=3,G106,0)</f>
        <v>0</v>
      </c>
      <c r="N106" s="28">
        <f t="shared" si="12"/>
        <v>0</v>
      </c>
    </row>
    <row r="107" spans="1:14" ht="13.5" customHeight="1" thickBot="1">
      <c r="A107" s="37" t="s">
        <v>40</v>
      </c>
      <c r="B107" s="38" t="s">
        <v>41</v>
      </c>
      <c r="C107" s="39" t="s">
        <v>31</v>
      </c>
      <c r="D107" s="40">
        <f>'工事費見積書表紙'!$J$6</f>
        <v>10</v>
      </c>
      <c r="E107" s="41" t="s">
        <v>125</v>
      </c>
      <c r="F107" s="42" t="s">
        <v>124</v>
      </c>
      <c r="G107" s="273">
        <f>IF(G102&lt;&gt;"",ROUNDDOWN(SUM(G102:G106)*D107/100,0),"")</f>
      </c>
      <c r="H107" s="302"/>
      <c r="J107" s="55" t="s">
        <v>31</v>
      </c>
      <c r="K107" s="45">
        <f>IF(H102=1,G107,0)</f>
      </c>
      <c r="L107" s="46">
        <f>IF(H102=2,G107,0)</f>
        <v>0</v>
      </c>
      <c r="M107" s="47">
        <f>IF(H102=3,G107,0)</f>
        <v>0</v>
      </c>
      <c r="N107" s="47">
        <f t="shared" si="12"/>
        <v>0</v>
      </c>
    </row>
    <row r="108" spans="1:14" ht="13.5" customHeight="1" thickBot="1" thickTop="1">
      <c r="A108" s="310"/>
      <c r="B108" s="312" t="s">
        <v>57</v>
      </c>
      <c r="C108" s="78" t="s">
        <v>175</v>
      </c>
      <c r="D108" s="80" t="s">
        <v>177</v>
      </c>
      <c r="E108" s="76" t="s">
        <v>177</v>
      </c>
      <c r="F108" s="77" t="s">
        <v>177</v>
      </c>
      <c r="G108" s="79"/>
      <c r="H108" s="302"/>
      <c r="J108" s="89" t="s">
        <v>175</v>
      </c>
      <c r="K108" s="87">
        <f>IF(H102=1,G108,0)</f>
        <v>0</v>
      </c>
      <c r="L108" s="87">
        <f>IF(H102=2,G108,0)</f>
        <v>0</v>
      </c>
      <c r="M108" s="87">
        <f>IF(H102=3,G108,0)</f>
        <v>0</v>
      </c>
      <c r="N108" s="88">
        <f>SUM(K108:M108)</f>
        <v>0</v>
      </c>
    </row>
    <row r="109" spans="1:14" s="43" customFormat="1" ht="13.5" customHeight="1" thickBot="1" thickTop="1">
      <c r="A109" s="311"/>
      <c r="B109" s="313"/>
      <c r="C109" s="48" t="s">
        <v>63</v>
      </c>
      <c r="D109" s="49" t="s">
        <v>69</v>
      </c>
      <c r="E109" s="49" t="s">
        <v>69</v>
      </c>
      <c r="F109" s="81" t="s">
        <v>69</v>
      </c>
      <c r="G109" s="50">
        <f>SUM(G102:G107)-G108</f>
        <v>0</v>
      </c>
      <c r="H109" s="303"/>
      <c r="J109" s="51" t="s">
        <v>63</v>
      </c>
      <c r="K109" s="52">
        <f>SUM(K102:K107)-K108</f>
        <v>0</v>
      </c>
      <c r="L109" s="52">
        <f>SUM(L102:L107)-L108</f>
        <v>0</v>
      </c>
      <c r="M109" s="52">
        <f>SUM(M102:M107)-M108</f>
        <v>0</v>
      </c>
      <c r="N109" s="53">
        <f>SUM(N102:N107)-N108</f>
        <v>0</v>
      </c>
    </row>
    <row r="110" spans="1:14" s="43" customFormat="1" ht="13.5" customHeight="1">
      <c r="A110" s="304" t="s">
        <v>160</v>
      </c>
      <c r="B110" s="305"/>
      <c r="C110" s="13"/>
      <c r="D110" s="14"/>
      <c r="E110" s="15"/>
      <c r="F110" s="16"/>
      <c r="G110" s="17">
        <f>IF(F110&lt;&gt;"",D110*F110,"")</f>
      </c>
      <c r="H110" s="301">
        <v>1</v>
      </c>
      <c r="J110" s="331" t="s">
        <v>70</v>
      </c>
      <c r="K110" s="18">
        <f>IF(H110=1,G110,0)</f>
      </c>
      <c r="L110" s="19">
        <f>IF(H110=2,G110,0)</f>
        <v>0</v>
      </c>
      <c r="M110" s="20">
        <f>IF(H110=3,G110,0)</f>
        <v>0</v>
      </c>
      <c r="N110" s="20">
        <f aca="true" t="shared" si="13" ref="N110:N115">SUM(K110:M110)</f>
        <v>0</v>
      </c>
    </row>
    <row r="111" spans="1:14" ht="13.5" customHeight="1">
      <c r="A111" s="306"/>
      <c r="B111" s="307"/>
      <c r="C111" s="21"/>
      <c r="D111" s="22"/>
      <c r="E111" s="23"/>
      <c r="F111" s="24"/>
      <c r="G111" s="25">
        <f>IF(F111&lt;&gt;"",D111*F111,"")</f>
      </c>
      <c r="H111" s="302"/>
      <c r="J111" s="332"/>
      <c r="K111" s="26">
        <f>IF(H110=1,G111,0)</f>
      </c>
      <c r="L111" s="27">
        <f>IF(H110=2,G111,0)</f>
        <v>0</v>
      </c>
      <c r="M111" s="28">
        <f>IF(H110=3,G111,0)</f>
        <v>0</v>
      </c>
      <c r="N111" s="28">
        <f t="shared" si="13"/>
        <v>0</v>
      </c>
    </row>
    <row r="112" spans="1:14" ht="13.5" customHeight="1">
      <c r="A112" s="306"/>
      <c r="B112" s="307"/>
      <c r="C112" s="21"/>
      <c r="D112" s="22"/>
      <c r="E112" s="23"/>
      <c r="F112" s="24"/>
      <c r="G112" s="29">
        <f>IF(F112&lt;&gt;"",D112*F112,"")</f>
      </c>
      <c r="H112" s="302"/>
      <c r="J112" s="333"/>
      <c r="K112" s="26">
        <f>IF(H110=1,G112,0)</f>
      </c>
      <c r="L112" s="27">
        <f>IF(H110=2,G112,0)</f>
        <v>0</v>
      </c>
      <c r="M112" s="28">
        <f>IF(H110=3,G112,0)</f>
        <v>0</v>
      </c>
      <c r="N112" s="28">
        <f t="shared" si="13"/>
        <v>0</v>
      </c>
    </row>
    <row r="113" spans="1:14" ht="13.5" customHeight="1">
      <c r="A113" s="306"/>
      <c r="B113" s="307"/>
      <c r="C113" s="30" t="s">
        <v>29</v>
      </c>
      <c r="D113" s="31"/>
      <c r="E113" s="32" t="s">
        <v>124</v>
      </c>
      <c r="F113" s="33"/>
      <c r="G113" s="271">
        <f>IF(F113="","",D113*F113)</f>
      </c>
      <c r="H113" s="302"/>
      <c r="J113" s="54" t="s">
        <v>29</v>
      </c>
      <c r="K113" s="26">
        <f>IF(H110=1,G113,0)</f>
      </c>
      <c r="L113" s="27">
        <f>IF(H110=2,G113,0)</f>
        <v>0</v>
      </c>
      <c r="M113" s="28">
        <f>IF(H110=3,G113,0)</f>
        <v>0</v>
      </c>
      <c r="N113" s="28">
        <f t="shared" si="13"/>
        <v>0</v>
      </c>
    </row>
    <row r="114" spans="1:14" ht="13.5" customHeight="1">
      <c r="A114" s="308"/>
      <c r="B114" s="309"/>
      <c r="C114" s="30" t="s">
        <v>30</v>
      </c>
      <c r="D114" s="31">
        <f>'工事費見積書表紙'!$J$4</f>
        <v>0</v>
      </c>
      <c r="E114" s="208" t="s">
        <v>125</v>
      </c>
      <c r="F114" s="36" t="s">
        <v>124</v>
      </c>
      <c r="G114" s="34">
        <f>IF(G110&lt;&gt;"",ROUNDDOWN(SUM(G110:G113)*D114/100,0),"")</f>
      </c>
      <c r="H114" s="302"/>
      <c r="J114" s="54" t="s">
        <v>30</v>
      </c>
      <c r="K114" s="26">
        <f>IF(H110=1,G114,0)</f>
      </c>
      <c r="L114" s="27">
        <f>IF(H110=2,G114,0)</f>
        <v>0</v>
      </c>
      <c r="M114" s="28">
        <f>IF(H110=3,G114,0)</f>
        <v>0</v>
      </c>
      <c r="N114" s="28">
        <f t="shared" si="13"/>
        <v>0</v>
      </c>
    </row>
    <row r="115" spans="1:14" ht="13.5" customHeight="1" thickBot="1">
      <c r="A115" s="37" t="s">
        <v>40</v>
      </c>
      <c r="B115" s="38" t="s">
        <v>41</v>
      </c>
      <c r="C115" s="39" t="s">
        <v>31</v>
      </c>
      <c r="D115" s="40">
        <f>'工事費見積書表紙'!$J$6</f>
        <v>10</v>
      </c>
      <c r="E115" s="41" t="s">
        <v>125</v>
      </c>
      <c r="F115" s="42" t="s">
        <v>124</v>
      </c>
      <c r="G115" s="273">
        <f>IF(G110&lt;&gt;"",ROUNDDOWN(SUM(G110:G114)*D115/100,0),"")</f>
      </c>
      <c r="H115" s="302"/>
      <c r="J115" s="55" t="s">
        <v>31</v>
      </c>
      <c r="K115" s="45">
        <f>IF(H110=1,G115,0)</f>
      </c>
      <c r="L115" s="46">
        <f>IF(H110=2,G115,0)</f>
        <v>0</v>
      </c>
      <c r="M115" s="47">
        <f>IF(H110=3,G115,0)</f>
        <v>0</v>
      </c>
      <c r="N115" s="47">
        <f t="shared" si="13"/>
        <v>0</v>
      </c>
    </row>
    <row r="116" spans="1:14" ht="13.5" customHeight="1" thickBot="1" thickTop="1">
      <c r="A116" s="310"/>
      <c r="B116" s="312" t="s">
        <v>57</v>
      </c>
      <c r="C116" s="78" t="s">
        <v>175</v>
      </c>
      <c r="D116" s="80" t="s">
        <v>177</v>
      </c>
      <c r="E116" s="76" t="s">
        <v>177</v>
      </c>
      <c r="F116" s="77" t="s">
        <v>177</v>
      </c>
      <c r="G116" s="79"/>
      <c r="H116" s="302"/>
      <c r="J116" s="89" t="s">
        <v>175</v>
      </c>
      <c r="K116" s="87">
        <f>IF(H110=1,G116,0)</f>
        <v>0</v>
      </c>
      <c r="L116" s="87">
        <f>IF(H110=2,G116,0)</f>
        <v>0</v>
      </c>
      <c r="M116" s="87">
        <f>IF(H110=3,G116,0)</f>
        <v>0</v>
      </c>
      <c r="N116" s="88">
        <f>SUM(K116:M116)</f>
        <v>0</v>
      </c>
    </row>
    <row r="117" spans="1:14" s="43" customFormat="1" ht="13.5" customHeight="1" thickBot="1" thickTop="1">
      <c r="A117" s="311"/>
      <c r="B117" s="313"/>
      <c r="C117" s="48" t="s">
        <v>63</v>
      </c>
      <c r="D117" s="49" t="s">
        <v>69</v>
      </c>
      <c r="E117" s="49" t="s">
        <v>69</v>
      </c>
      <c r="F117" s="81" t="s">
        <v>69</v>
      </c>
      <c r="G117" s="50">
        <f>SUM(G110:G115)-G116</f>
        <v>0</v>
      </c>
      <c r="H117" s="303"/>
      <c r="J117" s="51" t="s">
        <v>63</v>
      </c>
      <c r="K117" s="52">
        <f>SUM(K110:K115)-K116</f>
        <v>0</v>
      </c>
      <c r="L117" s="52">
        <f>SUM(L110:L115)-L116</f>
        <v>0</v>
      </c>
      <c r="M117" s="52">
        <f>SUM(M110:M115)-M116</f>
        <v>0</v>
      </c>
      <c r="N117" s="53">
        <f>SUM(N110:N115)-N116</f>
        <v>0</v>
      </c>
    </row>
    <row r="118" spans="1:14" s="43" customFormat="1" ht="13.5" customHeight="1">
      <c r="A118" s="304" t="s">
        <v>65</v>
      </c>
      <c r="B118" s="305"/>
      <c r="C118" s="13"/>
      <c r="D118" s="14"/>
      <c r="E118" s="15"/>
      <c r="F118" s="16"/>
      <c r="G118" s="17">
        <f>IF(F118&lt;&gt;"",D118*F118,"")</f>
      </c>
      <c r="H118" s="301">
        <v>1</v>
      </c>
      <c r="J118" s="331" t="s">
        <v>70</v>
      </c>
      <c r="K118" s="18">
        <f>IF(H118=1,G118,0)</f>
      </c>
      <c r="L118" s="19">
        <f>IF(H118=2,G118,0)</f>
        <v>0</v>
      </c>
      <c r="M118" s="20">
        <f>IF(H118=3,G118,0)</f>
        <v>0</v>
      </c>
      <c r="N118" s="20">
        <f aca="true" t="shared" si="14" ref="N118:N123">SUM(K118:M118)</f>
        <v>0</v>
      </c>
    </row>
    <row r="119" spans="1:14" ht="13.5" customHeight="1">
      <c r="A119" s="306"/>
      <c r="B119" s="307"/>
      <c r="C119" s="21"/>
      <c r="D119" s="22"/>
      <c r="E119" s="23"/>
      <c r="F119" s="24"/>
      <c r="G119" s="25">
        <f>IF(F119&lt;&gt;"",D119*F119,"")</f>
      </c>
      <c r="H119" s="302"/>
      <c r="J119" s="332"/>
      <c r="K119" s="26">
        <f>IF(H118=1,G119,0)</f>
      </c>
      <c r="L119" s="27">
        <f>IF(H118=2,G119,0)</f>
        <v>0</v>
      </c>
      <c r="M119" s="28">
        <f>IF(H118=3,G119,0)</f>
        <v>0</v>
      </c>
      <c r="N119" s="28">
        <f t="shared" si="14"/>
        <v>0</v>
      </c>
    </row>
    <row r="120" spans="1:14" ht="13.5" customHeight="1">
      <c r="A120" s="306"/>
      <c r="B120" s="307"/>
      <c r="C120" s="21"/>
      <c r="D120" s="22"/>
      <c r="E120" s="23"/>
      <c r="F120" s="24"/>
      <c r="G120" s="29">
        <f>IF(F120&lt;&gt;"",D120*F120,"")</f>
      </c>
      <c r="H120" s="302"/>
      <c r="J120" s="333"/>
      <c r="K120" s="26">
        <f>IF(H118=1,G120,0)</f>
      </c>
      <c r="L120" s="27">
        <f>IF(H118=2,G120,0)</f>
        <v>0</v>
      </c>
      <c r="M120" s="28">
        <f>IF(H118=3,G120,0)</f>
        <v>0</v>
      </c>
      <c r="N120" s="28">
        <f t="shared" si="14"/>
        <v>0</v>
      </c>
    </row>
    <row r="121" spans="1:14" ht="13.5" customHeight="1">
      <c r="A121" s="306"/>
      <c r="B121" s="307"/>
      <c r="C121" s="30" t="s">
        <v>29</v>
      </c>
      <c r="D121" s="31"/>
      <c r="E121" s="32" t="s">
        <v>124</v>
      </c>
      <c r="F121" s="33"/>
      <c r="G121" s="271">
        <f>IF(F121="","",D121*F121)</f>
      </c>
      <c r="H121" s="302"/>
      <c r="J121" s="54" t="s">
        <v>29</v>
      </c>
      <c r="K121" s="26">
        <f>IF(H118=1,G121,0)</f>
      </c>
      <c r="L121" s="27">
        <f>IF(H118=2,G121,0)</f>
        <v>0</v>
      </c>
      <c r="M121" s="28">
        <f>IF(H118=3,G121,0)</f>
        <v>0</v>
      </c>
      <c r="N121" s="28">
        <f t="shared" si="14"/>
        <v>0</v>
      </c>
    </row>
    <row r="122" spans="1:14" ht="13.5" customHeight="1">
      <c r="A122" s="308"/>
      <c r="B122" s="309"/>
      <c r="C122" s="30" t="s">
        <v>30</v>
      </c>
      <c r="D122" s="31">
        <f>'工事費見積書表紙'!$J$4</f>
        <v>0</v>
      </c>
      <c r="E122" s="208" t="s">
        <v>125</v>
      </c>
      <c r="F122" s="36" t="s">
        <v>124</v>
      </c>
      <c r="G122" s="34">
        <f>IF(G118&lt;&gt;"",ROUNDDOWN(SUM(G118:G121)*D122/100,0),"")</f>
      </c>
      <c r="H122" s="302"/>
      <c r="J122" s="54" t="s">
        <v>30</v>
      </c>
      <c r="K122" s="26">
        <f>IF(H118=1,G122,0)</f>
      </c>
      <c r="L122" s="27">
        <f>IF(H118=2,G122,0)</f>
        <v>0</v>
      </c>
      <c r="M122" s="28">
        <f>IF(H118=3,G122,0)</f>
        <v>0</v>
      </c>
      <c r="N122" s="28">
        <f t="shared" si="14"/>
        <v>0</v>
      </c>
    </row>
    <row r="123" spans="1:14" ht="13.5" customHeight="1" thickBot="1">
      <c r="A123" s="37" t="s">
        <v>40</v>
      </c>
      <c r="B123" s="38" t="s">
        <v>41</v>
      </c>
      <c r="C123" s="39" t="s">
        <v>31</v>
      </c>
      <c r="D123" s="40">
        <f>'工事費見積書表紙'!$J$6</f>
        <v>10</v>
      </c>
      <c r="E123" s="41" t="s">
        <v>125</v>
      </c>
      <c r="F123" s="42" t="s">
        <v>124</v>
      </c>
      <c r="G123" s="273">
        <f>IF(G118&lt;&gt;"",ROUNDDOWN(SUM(G118:G122)*D123/100,0),"")</f>
      </c>
      <c r="H123" s="302"/>
      <c r="J123" s="55" t="s">
        <v>31</v>
      </c>
      <c r="K123" s="45">
        <f>IF(H118=1,G123,0)</f>
      </c>
      <c r="L123" s="46">
        <f>IF(H118=2,G123,0)</f>
        <v>0</v>
      </c>
      <c r="M123" s="47">
        <f>IF(H118=3,G123,0)</f>
        <v>0</v>
      </c>
      <c r="N123" s="47">
        <f t="shared" si="14"/>
        <v>0</v>
      </c>
    </row>
    <row r="124" spans="1:14" ht="13.5" customHeight="1" thickBot="1" thickTop="1">
      <c r="A124" s="310"/>
      <c r="B124" s="312" t="s">
        <v>58</v>
      </c>
      <c r="C124" s="78" t="s">
        <v>175</v>
      </c>
      <c r="D124" s="80" t="s">
        <v>177</v>
      </c>
      <c r="E124" s="76" t="s">
        <v>177</v>
      </c>
      <c r="F124" s="77" t="s">
        <v>177</v>
      </c>
      <c r="G124" s="79"/>
      <c r="H124" s="302"/>
      <c r="J124" s="89" t="s">
        <v>175</v>
      </c>
      <c r="K124" s="87">
        <f>IF(H118=1,G124,0)</f>
        <v>0</v>
      </c>
      <c r="L124" s="87">
        <f>IF(H118=2,G124,0)</f>
        <v>0</v>
      </c>
      <c r="M124" s="87">
        <f>IF(H118=3,G124,0)</f>
        <v>0</v>
      </c>
      <c r="N124" s="88">
        <f>SUM(K124:M124)</f>
        <v>0</v>
      </c>
    </row>
    <row r="125" spans="1:14" s="43" customFormat="1" ht="13.5" customHeight="1" thickBot="1" thickTop="1">
      <c r="A125" s="311"/>
      <c r="B125" s="313"/>
      <c r="C125" s="48" t="s">
        <v>63</v>
      </c>
      <c r="D125" s="49" t="s">
        <v>69</v>
      </c>
      <c r="E125" s="49" t="s">
        <v>69</v>
      </c>
      <c r="F125" s="81" t="s">
        <v>69</v>
      </c>
      <c r="G125" s="50">
        <f>SUM(G118:G123)-G124</f>
        <v>0</v>
      </c>
      <c r="H125" s="303"/>
      <c r="J125" s="51" t="s">
        <v>63</v>
      </c>
      <c r="K125" s="52">
        <f>SUM(K118:K123)-K124</f>
        <v>0</v>
      </c>
      <c r="L125" s="52">
        <f>SUM(L118:L123)-L124</f>
        <v>0</v>
      </c>
      <c r="M125" s="52">
        <f>SUM(M118:M123)-M124</f>
        <v>0</v>
      </c>
      <c r="N125" s="53">
        <f>SUM(N118:N123)-N124</f>
        <v>0</v>
      </c>
    </row>
    <row r="126" spans="1:14" s="43" customFormat="1" ht="13.5" customHeight="1">
      <c r="A126" s="318" t="s">
        <v>159</v>
      </c>
      <c r="B126" s="56" t="s">
        <v>44</v>
      </c>
      <c r="C126" s="1"/>
      <c r="D126" s="1"/>
      <c r="E126" s="1"/>
      <c r="F126" s="1"/>
      <c r="G126" s="1"/>
      <c r="H126" s="6"/>
      <c r="J126" s="57" t="s">
        <v>75</v>
      </c>
      <c r="K126" s="58">
        <f>SUM(K70:K72,K78:K80,K86:K88,K94:K96,K102:K104,K110:K112,K118:K120)</f>
        <v>0</v>
      </c>
      <c r="L126" s="58">
        <f>SUM(L70:L72,L78:L80,L86:L88,L94:L96,L102:L104,L110:L112,L118:L120)</f>
        <v>0</v>
      </c>
      <c r="M126" s="58">
        <f>SUM(M70:M72,M78:M80,M86:M88,M94:M96,M102:M104,M110:M112,M118:M120)</f>
        <v>0</v>
      </c>
      <c r="N126" s="58">
        <f>SUM(K126:M126)</f>
        <v>0</v>
      </c>
    </row>
    <row r="127" spans="1:14" ht="13.5" customHeight="1">
      <c r="A127" s="319"/>
      <c r="B127" s="56" t="s">
        <v>45</v>
      </c>
      <c r="J127" s="59" t="s">
        <v>76</v>
      </c>
      <c r="K127" s="60">
        <f aca="true" t="shared" si="15" ref="K127:M130">SUM(K73,K81,K89,K97,K105,K113,K121)</f>
        <v>0</v>
      </c>
      <c r="L127" s="60">
        <f t="shared" si="15"/>
        <v>0</v>
      </c>
      <c r="M127" s="60">
        <f t="shared" si="15"/>
        <v>0</v>
      </c>
      <c r="N127" s="60">
        <f>SUM(K127:M127)</f>
        <v>0</v>
      </c>
    </row>
    <row r="128" spans="1:14" ht="13.5" customHeight="1">
      <c r="A128" s="319"/>
      <c r="B128" s="56" t="s">
        <v>174</v>
      </c>
      <c r="J128" s="59" t="s">
        <v>77</v>
      </c>
      <c r="K128" s="60">
        <f t="shared" si="15"/>
        <v>0</v>
      </c>
      <c r="L128" s="60">
        <f t="shared" si="15"/>
        <v>0</v>
      </c>
      <c r="M128" s="60">
        <f t="shared" si="15"/>
        <v>0</v>
      </c>
      <c r="N128" s="60">
        <f>SUM(K128:M128)</f>
        <v>0</v>
      </c>
    </row>
    <row r="129" spans="8:14" ht="13.5" customHeight="1">
      <c r="H129" s="2" t="s">
        <v>196</v>
      </c>
      <c r="J129" s="59" t="s">
        <v>78</v>
      </c>
      <c r="K129" s="60">
        <f t="shared" si="15"/>
        <v>0</v>
      </c>
      <c r="L129" s="60">
        <f t="shared" si="15"/>
        <v>0</v>
      </c>
      <c r="M129" s="60">
        <f t="shared" si="15"/>
        <v>0</v>
      </c>
      <c r="N129" s="60">
        <f>SUM(K129:M129)</f>
        <v>0</v>
      </c>
    </row>
    <row r="130" spans="1:14" ht="18" customHeight="1" thickBot="1">
      <c r="A130" s="334" t="s">
        <v>180</v>
      </c>
      <c r="B130" s="334"/>
      <c r="C130" s="334"/>
      <c r="D130" s="334"/>
      <c r="E130" s="334"/>
      <c r="F130" s="334"/>
      <c r="G130" s="334"/>
      <c r="H130" s="334"/>
      <c r="J130" s="94" t="s">
        <v>179</v>
      </c>
      <c r="K130" s="95">
        <f t="shared" si="15"/>
        <v>0</v>
      </c>
      <c r="L130" s="95">
        <f t="shared" si="15"/>
        <v>0</v>
      </c>
      <c r="M130" s="95">
        <f t="shared" si="15"/>
        <v>0</v>
      </c>
      <c r="N130" s="95">
        <f>SUM(K130:M130)</f>
        <v>0</v>
      </c>
    </row>
    <row r="131" spans="4:11" ht="13.5" customHeight="1" thickBot="1">
      <c r="D131" s="5"/>
      <c r="J131" s="3"/>
      <c r="K131" s="4"/>
    </row>
    <row r="132" spans="1:11" ht="18" thickBot="1">
      <c r="A132" s="314" t="s">
        <v>46</v>
      </c>
      <c r="B132" s="315"/>
      <c r="J132" s="3"/>
      <c r="K132" s="4"/>
    </row>
    <row r="133" spans="1:14" ht="15.75" customHeight="1" thickBot="1">
      <c r="A133" s="316" t="s">
        <v>35</v>
      </c>
      <c r="B133" s="317"/>
      <c r="C133" s="7" t="s">
        <v>36</v>
      </c>
      <c r="D133" s="8" t="s">
        <v>59</v>
      </c>
      <c r="E133" s="8" t="s">
        <v>60</v>
      </c>
      <c r="F133" s="8" t="s">
        <v>61</v>
      </c>
      <c r="G133" s="9" t="s">
        <v>62</v>
      </c>
      <c r="H133" s="10" t="s">
        <v>56</v>
      </c>
      <c r="J133" s="10"/>
      <c r="K133" s="12" t="s">
        <v>126</v>
      </c>
      <c r="L133" s="12" t="s">
        <v>127</v>
      </c>
      <c r="M133" s="12" t="s">
        <v>91</v>
      </c>
      <c r="N133" s="10" t="s">
        <v>27</v>
      </c>
    </row>
    <row r="134" spans="1:14" ht="13.5" customHeight="1">
      <c r="A134" s="306" t="s">
        <v>66</v>
      </c>
      <c r="B134" s="307"/>
      <c r="C134" s="13"/>
      <c r="D134" s="14"/>
      <c r="E134" s="15"/>
      <c r="F134" s="16"/>
      <c r="G134" s="17">
        <f>IF(F134&lt;&gt;"",D134*F134,"")</f>
      </c>
      <c r="H134" s="301">
        <v>1</v>
      </c>
      <c r="J134" s="331" t="s">
        <v>70</v>
      </c>
      <c r="K134" s="18">
        <f>IF(H134=1,G134,0)</f>
      </c>
      <c r="L134" s="19">
        <f>IF(H134=2,G134,0)</f>
        <v>0</v>
      </c>
      <c r="M134" s="20">
        <f>IF(H134=3,G134,0)</f>
        <v>0</v>
      </c>
      <c r="N134" s="20">
        <f aca="true" t="shared" si="16" ref="N134:N139">SUM(K134:M134)</f>
        <v>0</v>
      </c>
    </row>
    <row r="135" spans="1:14" s="11" customFormat="1" ht="13.5" customHeight="1">
      <c r="A135" s="306"/>
      <c r="B135" s="307"/>
      <c r="C135" s="21"/>
      <c r="D135" s="22"/>
      <c r="E135" s="23"/>
      <c r="F135" s="24"/>
      <c r="G135" s="25">
        <f>IF(F135&lt;&gt;"",D135*F135,"")</f>
      </c>
      <c r="H135" s="302"/>
      <c r="J135" s="332"/>
      <c r="K135" s="26">
        <f>IF(H134=1,G135,0)</f>
      </c>
      <c r="L135" s="27">
        <f>IF(H134=2,G135,0)</f>
        <v>0</v>
      </c>
      <c r="M135" s="28">
        <f>IF(H134=3,G135,0)</f>
        <v>0</v>
      </c>
      <c r="N135" s="28">
        <f t="shared" si="16"/>
        <v>0</v>
      </c>
    </row>
    <row r="136" spans="1:14" ht="13.5" customHeight="1">
      <c r="A136" s="306"/>
      <c r="B136" s="307"/>
      <c r="C136" s="21"/>
      <c r="D136" s="22"/>
      <c r="E136" s="23"/>
      <c r="F136" s="24"/>
      <c r="G136" s="29">
        <f>IF(F136&lt;&gt;"",D136*F136,"")</f>
      </c>
      <c r="H136" s="302"/>
      <c r="J136" s="333"/>
      <c r="K136" s="26">
        <f>IF(H134=1,G136,0)</f>
      </c>
      <c r="L136" s="27">
        <f>IF(H134=2,G136,0)</f>
        <v>0</v>
      </c>
      <c r="M136" s="28">
        <f>IF(H134=3,G136,0)</f>
        <v>0</v>
      </c>
      <c r="N136" s="28">
        <f t="shared" si="16"/>
        <v>0</v>
      </c>
    </row>
    <row r="137" spans="1:14" ht="13.5" customHeight="1">
      <c r="A137" s="306"/>
      <c r="B137" s="307"/>
      <c r="C137" s="30" t="s">
        <v>29</v>
      </c>
      <c r="D137" s="31"/>
      <c r="E137" s="32" t="s">
        <v>124</v>
      </c>
      <c r="F137" s="33"/>
      <c r="G137" s="271">
        <f>IF(F137="","",D137*F137)</f>
      </c>
      <c r="H137" s="302"/>
      <c r="J137" s="54" t="s">
        <v>29</v>
      </c>
      <c r="K137" s="26">
        <f>IF(H134=1,G137,0)</f>
      </c>
      <c r="L137" s="27">
        <f>IF(H134=2,G137,0)</f>
        <v>0</v>
      </c>
      <c r="M137" s="28">
        <f>IF(H134=3,G137,0)</f>
        <v>0</v>
      </c>
      <c r="N137" s="28">
        <f t="shared" si="16"/>
        <v>0</v>
      </c>
    </row>
    <row r="138" spans="1:14" ht="13.5" customHeight="1">
      <c r="A138" s="308"/>
      <c r="B138" s="309"/>
      <c r="C138" s="30" t="s">
        <v>30</v>
      </c>
      <c r="D138" s="31">
        <f>'工事費見積書表紙'!$J$4</f>
        <v>0</v>
      </c>
      <c r="E138" s="208" t="s">
        <v>125</v>
      </c>
      <c r="F138" s="36" t="s">
        <v>124</v>
      </c>
      <c r="G138" s="34">
        <f>IF(G134&lt;&gt;"",ROUNDDOWN(SUM(G134:G137)*D138/100,0),"")</f>
      </c>
      <c r="H138" s="302"/>
      <c r="J138" s="54" t="s">
        <v>30</v>
      </c>
      <c r="K138" s="26">
        <f>IF(H134=1,G138,0)</f>
      </c>
      <c r="L138" s="27">
        <f>IF(H134=2,G138,0)</f>
        <v>0</v>
      </c>
      <c r="M138" s="28">
        <f>IF(H134=3,G138,0)</f>
        <v>0</v>
      </c>
      <c r="N138" s="28">
        <f t="shared" si="16"/>
        <v>0</v>
      </c>
    </row>
    <row r="139" spans="1:14" ht="13.5" customHeight="1" thickBot="1">
      <c r="A139" s="37" t="s">
        <v>40</v>
      </c>
      <c r="B139" s="38" t="s">
        <v>41</v>
      </c>
      <c r="C139" s="39" t="s">
        <v>31</v>
      </c>
      <c r="D139" s="40">
        <f>'工事費見積書表紙'!$J$6</f>
        <v>10</v>
      </c>
      <c r="E139" s="41" t="s">
        <v>125</v>
      </c>
      <c r="F139" s="42" t="s">
        <v>124</v>
      </c>
      <c r="G139" s="273">
        <f>IF(G134&lt;&gt;"",ROUNDDOWN(SUM(G134:G138)*D139/100,0),"")</f>
      </c>
      <c r="H139" s="302"/>
      <c r="J139" s="55" t="s">
        <v>31</v>
      </c>
      <c r="K139" s="45">
        <f>IF(H134=1,G139,0)</f>
      </c>
      <c r="L139" s="46">
        <f>IF(H134=2,G139,0)</f>
        <v>0</v>
      </c>
      <c r="M139" s="47">
        <f>IF(H134=3,G139,0)</f>
        <v>0</v>
      </c>
      <c r="N139" s="47">
        <f t="shared" si="16"/>
        <v>0</v>
      </c>
    </row>
    <row r="140" spans="1:14" ht="13.5" customHeight="1" thickBot="1" thickTop="1">
      <c r="A140" s="310"/>
      <c r="B140" s="312" t="s">
        <v>58</v>
      </c>
      <c r="C140" s="78" t="s">
        <v>175</v>
      </c>
      <c r="D140" s="80" t="s">
        <v>177</v>
      </c>
      <c r="E140" s="76" t="s">
        <v>177</v>
      </c>
      <c r="F140" s="77" t="s">
        <v>177</v>
      </c>
      <c r="G140" s="79"/>
      <c r="H140" s="302"/>
      <c r="J140" s="89" t="s">
        <v>175</v>
      </c>
      <c r="K140" s="87">
        <f>IF(H134=1,G140,0)</f>
        <v>0</v>
      </c>
      <c r="L140" s="87">
        <f>IF(H134=2,G140,0)</f>
        <v>0</v>
      </c>
      <c r="M140" s="87">
        <f>IF(H134=3,G140,0)</f>
        <v>0</v>
      </c>
      <c r="N140" s="88">
        <f>SUM(K140:M140)</f>
        <v>0</v>
      </c>
    </row>
    <row r="141" spans="1:14" ht="13.5" customHeight="1" thickBot="1" thickTop="1">
      <c r="A141" s="311"/>
      <c r="B141" s="313"/>
      <c r="C141" s="48" t="s">
        <v>14</v>
      </c>
      <c r="D141" s="49" t="s">
        <v>69</v>
      </c>
      <c r="E141" s="49" t="s">
        <v>69</v>
      </c>
      <c r="F141" s="81" t="s">
        <v>69</v>
      </c>
      <c r="G141" s="50">
        <f>SUM(G134:G139)-G140</f>
        <v>0</v>
      </c>
      <c r="H141" s="303"/>
      <c r="J141" s="51" t="s">
        <v>63</v>
      </c>
      <c r="K141" s="52">
        <f>SUM(K134:K139)-K140</f>
        <v>0</v>
      </c>
      <c r="L141" s="52">
        <f>SUM(L134:L139)-L140</f>
        <v>0</v>
      </c>
      <c r="M141" s="52">
        <f>SUM(M134:M139)-M140</f>
        <v>0</v>
      </c>
      <c r="N141" s="53">
        <f>SUM(N134:N139)-N140</f>
        <v>0</v>
      </c>
    </row>
    <row r="142" spans="1:14" s="43" customFormat="1" ht="13.5" customHeight="1">
      <c r="A142" s="304" t="s">
        <v>67</v>
      </c>
      <c r="B142" s="305"/>
      <c r="C142" s="13"/>
      <c r="D142" s="14"/>
      <c r="E142" s="15"/>
      <c r="F142" s="16"/>
      <c r="G142" s="17">
        <f>IF(F142&lt;&gt;"",D142*F142,"")</f>
      </c>
      <c r="H142" s="301">
        <v>1</v>
      </c>
      <c r="J142" s="331" t="s">
        <v>70</v>
      </c>
      <c r="K142" s="18">
        <f>IF(H142=1,G142,0)</f>
      </c>
      <c r="L142" s="19">
        <f>IF(H142=2,G142,0)</f>
        <v>0</v>
      </c>
      <c r="M142" s="20">
        <f>IF(H142=3,G142,0)</f>
        <v>0</v>
      </c>
      <c r="N142" s="20">
        <f aca="true" t="shared" si="17" ref="N142:N147">SUM(K142:M142)</f>
        <v>0</v>
      </c>
    </row>
    <row r="143" spans="1:14" s="43" customFormat="1" ht="13.5" customHeight="1">
      <c r="A143" s="306"/>
      <c r="B143" s="307"/>
      <c r="C143" s="21"/>
      <c r="D143" s="22"/>
      <c r="E143" s="23"/>
      <c r="F143" s="24"/>
      <c r="G143" s="25">
        <f>IF(F143&lt;&gt;"",D143*F143,"")</f>
      </c>
      <c r="H143" s="302"/>
      <c r="J143" s="332"/>
      <c r="K143" s="26">
        <f>IF(H142=1,G143,0)</f>
      </c>
      <c r="L143" s="27">
        <f>IF(H142=2,G143,0)</f>
        <v>0</v>
      </c>
      <c r="M143" s="28">
        <f>IF(H142=3,G143,0)</f>
        <v>0</v>
      </c>
      <c r="N143" s="28">
        <f t="shared" si="17"/>
        <v>0</v>
      </c>
    </row>
    <row r="144" spans="1:14" ht="13.5" customHeight="1">
      <c r="A144" s="306"/>
      <c r="B144" s="307"/>
      <c r="C144" s="21"/>
      <c r="D144" s="22"/>
      <c r="E144" s="23"/>
      <c r="F144" s="24"/>
      <c r="G144" s="29">
        <f>IF(F144&lt;&gt;"",D144*F144,"")</f>
      </c>
      <c r="H144" s="302"/>
      <c r="J144" s="333"/>
      <c r="K144" s="26">
        <f>IF(H142=1,G144,0)</f>
      </c>
      <c r="L144" s="27">
        <f>IF(H142=2,G144,0)</f>
        <v>0</v>
      </c>
      <c r="M144" s="28">
        <f>IF(H142=3,G144,0)</f>
        <v>0</v>
      </c>
      <c r="N144" s="28">
        <f t="shared" si="17"/>
        <v>0</v>
      </c>
    </row>
    <row r="145" spans="1:14" ht="13.5" customHeight="1">
      <c r="A145" s="306"/>
      <c r="B145" s="307"/>
      <c r="C145" s="30" t="s">
        <v>29</v>
      </c>
      <c r="D145" s="31"/>
      <c r="E145" s="32" t="s">
        <v>124</v>
      </c>
      <c r="F145" s="33"/>
      <c r="G145" s="271">
        <f>IF(F145="","",D145*F145)</f>
      </c>
      <c r="H145" s="302"/>
      <c r="J145" s="54" t="s">
        <v>29</v>
      </c>
      <c r="K145" s="26">
        <f>IF(H142=1,G145,0)</f>
      </c>
      <c r="L145" s="27">
        <f>IF(H142=2,G145,0)</f>
        <v>0</v>
      </c>
      <c r="M145" s="28">
        <f>IF(H142=3,G145,0)</f>
        <v>0</v>
      </c>
      <c r="N145" s="28">
        <f t="shared" si="17"/>
        <v>0</v>
      </c>
    </row>
    <row r="146" spans="1:14" ht="13.5" customHeight="1">
      <c r="A146" s="308"/>
      <c r="B146" s="309"/>
      <c r="C146" s="30" t="s">
        <v>30</v>
      </c>
      <c r="D146" s="31">
        <f>'工事費見積書表紙'!$J$4</f>
        <v>0</v>
      </c>
      <c r="E146" s="208" t="s">
        <v>125</v>
      </c>
      <c r="F146" s="36" t="s">
        <v>124</v>
      </c>
      <c r="G146" s="34">
        <f>IF(G142&lt;&gt;"",ROUNDDOWN(SUM(G142:G145)*D146/100,0),"")</f>
      </c>
      <c r="H146" s="302"/>
      <c r="J146" s="54" t="s">
        <v>30</v>
      </c>
      <c r="K146" s="26">
        <f>IF(H142=1,G146,0)</f>
      </c>
      <c r="L146" s="27">
        <f>IF(H142=2,G146,0)</f>
        <v>0</v>
      </c>
      <c r="M146" s="28">
        <f>IF(H142=3,G146,0)</f>
        <v>0</v>
      </c>
      <c r="N146" s="28">
        <f t="shared" si="17"/>
        <v>0</v>
      </c>
    </row>
    <row r="147" spans="1:14" ht="13.5" customHeight="1" thickBot="1">
      <c r="A147" s="37" t="s">
        <v>40</v>
      </c>
      <c r="B147" s="38" t="s">
        <v>41</v>
      </c>
      <c r="C147" s="39" t="s">
        <v>31</v>
      </c>
      <c r="D147" s="40">
        <f>'工事費見積書表紙'!$J$6</f>
        <v>10</v>
      </c>
      <c r="E147" s="41" t="s">
        <v>125</v>
      </c>
      <c r="F147" s="42" t="s">
        <v>124</v>
      </c>
      <c r="G147" s="273">
        <f>IF(G142&lt;&gt;"",ROUNDDOWN(SUM(G142:G146)*D147/100,0),"")</f>
      </c>
      <c r="H147" s="302"/>
      <c r="J147" s="55" t="s">
        <v>31</v>
      </c>
      <c r="K147" s="45">
        <f>IF(H142=1,G147,0)</f>
      </c>
      <c r="L147" s="46">
        <f>IF(H142=2,G147,0)</f>
        <v>0</v>
      </c>
      <c r="M147" s="47">
        <f>IF(H142=3,G147,0)</f>
        <v>0</v>
      </c>
      <c r="N147" s="47">
        <f t="shared" si="17"/>
        <v>0</v>
      </c>
    </row>
    <row r="148" spans="1:14" ht="13.5" customHeight="1" thickBot="1" thickTop="1">
      <c r="A148" s="310"/>
      <c r="B148" s="326"/>
      <c r="C148" s="78" t="s">
        <v>175</v>
      </c>
      <c r="D148" s="80" t="s">
        <v>177</v>
      </c>
      <c r="E148" s="76" t="s">
        <v>177</v>
      </c>
      <c r="F148" s="77" t="s">
        <v>177</v>
      </c>
      <c r="G148" s="79"/>
      <c r="H148" s="302"/>
      <c r="J148" s="89" t="s">
        <v>175</v>
      </c>
      <c r="K148" s="87">
        <f>IF(H142=1,G148,0)</f>
        <v>0</v>
      </c>
      <c r="L148" s="87">
        <f>IF(H142=2,G148,0)</f>
        <v>0</v>
      </c>
      <c r="M148" s="87">
        <f>IF(H142=3,G148,0)</f>
        <v>0</v>
      </c>
      <c r="N148" s="88">
        <f>SUM(K148:M148)</f>
        <v>0</v>
      </c>
    </row>
    <row r="149" spans="1:14" ht="13.5" customHeight="1" thickBot="1" thickTop="1">
      <c r="A149" s="311"/>
      <c r="B149" s="327"/>
      <c r="C149" s="48" t="s">
        <v>63</v>
      </c>
      <c r="D149" s="49" t="s">
        <v>69</v>
      </c>
      <c r="E149" s="49" t="s">
        <v>69</v>
      </c>
      <c r="F149" s="81" t="s">
        <v>69</v>
      </c>
      <c r="G149" s="50">
        <f>SUM(G142:G147)-G148</f>
        <v>0</v>
      </c>
      <c r="H149" s="303"/>
      <c r="J149" s="51" t="s">
        <v>63</v>
      </c>
      <c r="K149" s="52">
        <f>SUM(K142:K147)-K148</f>
        <v>0</v>
      </c>
      <c r="L149" s="52">
        <f>SUM(L142:L147)-L148</f>
        <v>0</v>
      </c>
      <c r="M149" s="52">
        <f>SUM(M142:M147)-M148</f>
        <v>0</v>
      </c>
      <c r="N149" s="53">
        <f>SUM(N142:N147)-N148</f>
        <v>0</v>
      </c>
    </row>
    <row r="150" spans="1:14" s="43" customFormat="1" ht="13.5" customHeight="1">
      <c r="A150" s="320"/>
      <c r="B150" s="321"/>
      <c r="C150" s="13"/>
      <c r="D150" s="14"/>
      <c r="E150" s="15"/>
      <c r="F150" s="16"/>
      <c r="G150" s="17">
        <f>IF(F150&lt;&gt;"",D150*F150,"")</f>
      </c>
      <c r="H150" s="301">
        <v>1</v>
      </c>
      <c r="J150" s="331" t="s">
        <v>70</v>
      </c>
      <c r="K150" s="18">
        <f>IF(H150=1,G150,0)</f>
      </c>
      <c r="L150" s="19">
        <f>IF(H150=2,G150,0)</f>
        <v>0</v>
      </c>
      <c r="M150" s="20">
        <f>IF(H150=3,G150,0)</f>
        <v>0</v>
      </c>
      <c r="N150" s="20">
        <f aca="true" t="shared" si="18" ref="N150:N155">SUM(K150:M150)</f>
        <v>0</v>
      </c>
    </row>
    <row r="151" spans="1:14" s="43" customFormat="1" ht="13.5" customHeight="1">
      <c r="A151" s="322"/>
      <c r="B151" s="323"/>
      <c r="C151" s="21"/>
      <c r="D151" s="22"/>
      <c r="E151" s="23"/>
      <c r="F151" s="24"/>
      <c r="G151" s="25">
        <f>IF(F151&lt;&gt;"",D151*F151,"")</f>
      </c>
      <c r="H151" s="302"/>
      <c r="J151" s="332"/>
      <c r="K151" s="26">
        <f>IF(H150=1,G151,0)</f>
      </c>
      <c r="L151" s="27">
        <f>IF(H150=2,G151,0)</f>
        <v>0</v>
      </c>
      <c r="M151" s="28">
        <f>IF(H150=3,G151,0)</f>
        <v>0</v>
      </c>
      <c r="N151" s="28">
        <f t="shared" si="18"/>
        <v>0</v>
      </c>
    </row>
    <row r="152" spans="1:14" ht="13.5" customHeight="1">
      <c r="A152" s="322"/>
      <c r="B152" s="323"/>
      <c r="C152" s="21"/>
      <c r="D152" s="22"/>
      <c r="E152" s="23"/>
      <c r="F152" s="24"/>
      <c r="G152" s="29">
        <f>IF(F152&lt;&gt;"",D152*F152,"")</f>
      </c>
      <c r="H152" s="302"/>
      <c r="J152" s="333"/>
      <c r="K152" s="26">
        <f>IF(H150=1,G152,0)</f>
      </c>
      <c r="L152" s="27">
        <f>IF(H150=2,G152,0)</f>
        <v>0</v>
      </c>
      <c r="M152" s="28">
        <f>IF(H150=3,G152,0)</f>
        <v>0</v>
      </c>
      <c r="N152" s="28">
        <f t="shared" si="18"/>
        <v>0</v>
      </c>
    </row>
    <row r="153" spans="1:14" ht="13.5" customHeight="1">
      <c r="A153" s="322"/>
      <c r="B153" s="323"/>
      <c r="C153" s="30" t="s">
        <v>29</v>
      </c>
      <c r="D153" s="31"/>
      <c r="E153" s="32" t="s">
        <v>124</v>
      </c>
      <c r="F153" s="33"/>
      <c r="G153" s="271">
        <f>IF(F153="","",D153*F153)</f>
      </c>
      <c r="H153" s="302"/>
      <c r="J153" s="54" t="s">
        <v>29</v>
      </c>
      <c r="K153" s="26">
        <f>IF(H150=1,G153,0)</f>
      </c>
      <c r="L153" s="27">
        <f>IF(H150=2,G153,0)</f>
        <v>0</v>
      </c>
      <c r="M153" s="28">
        <f>IF(H150=3,G153,0)</f>
        <v>0</v>
      </c>
      <c r="N153" s="28">
        <f t="shared" si="18"/>
        <v>0</v>
      </c>
    </row>
    <row r="154" spans="1:14" ht="13.5" customHeight="1">
      <c r="A154" s="324"/>
      <c r="B154" s="325"/>
      <c r="C154" s="30" t="s">
        <v>30</v>
      </c>
      <c r="D154" s="31">
        <f>'工事費見積書表紙'!$J$4</f>
        <v>0</v>
      </c>
      <c r="E154" s="208" t="s">
        <v>125</v>
      </c>
      <c r="F154" s="36" t="s">
        <v>124</v>
      </c>
      <c r="G154" s="34">
        <f>IF(G150&lt;&gt;"",ROUNDDOWN(SUM(G150:G153)*D154/100,0),"")</f>
      </c>
      <c r="H154" s="302"/>
      <c r="J154" s="54" t="s">
        <v>30</v>
      </c>
      <c r="K154" s="26">
        <f>IF(H150=1,G154,0)</f>
      </c>
      <c r="L154" s="27">
        <f>IF(H150=2,G154,0)</f>
        <v>0</v>
      </c>
      <c r="M154" s="28">
        <f>IF(H150=3,G154,0)</f>
        <v>0</v>
      </c>
      <c r="N154" s="28">
        <f t="shared" si="18"/>
        <v>0</v>
      </c>
    </row>
    <row r="155" spans="1:14" ht="13.5" customHeight="1" thickBot="1">
      <c r="A155" s="37" t="s">
        <v>40</v>
      </c>
      <c r="B155" s="38" t="s">
        <v>41</v>
      </c>
      <c r="C155" s="39" t="s">
        <v>31</v>
      </c>
      <c r="D155" s="40">
        <f>'工事費見積書表紙'!$J$6</f>
        <v>10</v>
      </c>
      <c r="E155" s="41" t="s">
        <v>125</v>
      </c>
      <c r="F155" s="42" t="s">
        <v>124</v>
      </c>
      <c r="G155" s="273">
        <f>IF(G150&lt;&gt;"",ROUNDDOWN(SUM(G150:G154)*D155/100,0),"")</f>
      </c>
      <c r="H155" s="302"/>
      <c r="J155" s="55" t="s">
        <v>31</v>
      </c>
      <c r="K155" s="45">
        <f>IF(H150=1,G155,0)</f>
      </c>
      <c r="L155" s="46">
        <f>IF(H150=2,G155,0)</f>
        <v>0</v>
      </c>
      <c r="M155" s="47">
        <f>IF(H150=3,G155,0)</f>
        <v>0</v>
      </c>
      <c r="N155" s="47">
        <f t="shared" si="18"/>
        <v>0</v>
      </c>
    </row>
    <row r="156" spans="1:14" ht="13.5" customHeight="1" thickBot="1" thickTop="1">
      <c r="A156" s="310"/>
      <c r="B156" s="326"/>
      <c r="C156" s="78" t="s">
        <v>175</v>
      </c>
      <c r="D156" s="80" t="s">
        <v>177</v>
      </c>
      <c r="E156" s="76" t="s">
        <v>177</v>
      </c>
      <c r="F156" s="77" t="s">
        <v>177</v>
      </c>
      <c r="G156" s="79"/>
      <c r="H156" s="302"/>
      <c r="J156" s="89" t="s">
        <v>175</v>
      </c>
      <c r="K156" s="87">
        <f>IF(H150=1,G156,0)</f>
        <v>0</v>
      </c>
      <c r="L156" s="87">
        <f>IF(H150=2,G156,0)</f>
        <v>0</v>
      </c>
      <c r="M156" s="87">
        <f>IF(H150=3,G156,0)</f>
        <v>0</v>
      </c>
      <c r="N156" s="88">
        <f>SUM(K156:M156)</f>
        <v>0</v>
      </c>
    </row>
    <row r="157" spans="1:14" ht="13.5" customHeight="1" thickBot="1" thickTop="1">
      <c r="A157" s="311"/>
      <c r="B157" s="327"/>
      <c r="C157" s="48" t="s">
        <v>63</v>
      </c>
      <c r="D157" s="49" t="s">
        <v>69</v>
      </c>
      <c r="E157" s="49" t="s">
        <v>69</v>
      </c>
      <c r="F157" s="81" t="s">
        <v>69</v>
      </c>
      <c r="G157" s="50">
        <f>SUM(G150:G155)-G156</f>
        <v>0</v>
      </c>
      <c r="H157" s="303"/>
      <c r="J157" s="51" t="s">
        <v>63</v>
      </c>
      <c r="K157" s="52">
        <f>SUM(K150:K155)-K156</f>
        <v>0</v>
      </c>
      <c r="L157" s="52">
        <f>SUM(L150:L155)-L156</f>
        <v>0</v>
      </c>
      <c r="M157" s="52">
        <f>SUM(M150:M155)-M156</f>
        <v>0</v>
      </c>
      <c r="N157" s="53">
        <f>SUM(N150:N155)-N156</f>
        <v>0</v>
      </c>
    </row>
    <row r="158" spans="1:14" s="43" customFormat="1" ht="13.5" customHeight="1">
      <c r="A158" s="320"/>
      <c r="B158" s="321"/>
      <c r="C158" s="13"/>
      <c r="D158" s="14"/>
      <c r="E158" s="15"/>
      <c r="F158" s="16"/>
      <c r="G158" s="17">
        <f>IF(F158&lt;&gt;"",D158*F158,"")</f>
      </c>
      <c r="H158" s="301">
        <v>1</v>
      </c>
      <c r="J158" s="331" t="s">
        <v>70</v>
      </c>
      <c r="K158" s="18">
        <f>IF(H158=1,G158,0)</f>
      </c>
      <c r="L158" s="19">
        <f>IF(H158=2,G158,0)</f>
        <v>0</v>
      </c>
      <c r="M158" s="20">
        <f>IF(H158=3,G158,0)</f>
        <v>0</v>
      </c>
      <c r="N158" s="20">
        <f aca="true" t="shared" si="19" ref="N158:N163">SUM(K158:M158)</f>
        <v>0</v>
      </c>
    </row>
    <row r="159" spans="1:14" s="43" customFormat="1" ht="13.5" customHeight="1">
      <c r="A159" s="322"/>
      <c r="B159" s="323"/>
      <c r="C159" s="21"/>
      <c r="D159" s="22"/>
      <c r="E159" s="23"/>
      <c r="F159" s="24"/>
      <c r="G159" s="25">
        <f>IF(F159&lt;&gt;"",D159*F159,"")</f>
      </c>
      <c r="H159" s="302"/>
      <c r="J159" s="332"/>
      <c r="K159" s="26">
        <f>IF(H158=1,G159,0)</f>
      </c>
      <c r="L159" s="27">
        <f>IF(H158=2,G159,0)</f>
        <v>0</v>
      </c>
      <c r="M159" s="28">
        <f>IF(H158=3,G159,0)</f>
        <v>0</v>
      </c>
      <c r="N159" s="28">
        <f t="shared" si="19"/>
        <v>0</v>
      </c>
    </row>
    <row r="160" spans="1:14" ht="13.5" customHeight="1">
      <c r="A160" s="322"/>
      <c r="B160" s="323"/>
      <c r="C160" s="21"/>
      <c r="D160" s="22"/>
      <c r="E160" s="23"/>
      <c r="F160" s="24"/>
      <c r="G160" s="29">
        <f>IF(F160&lt;&gt;"",D160*F160,"")</f>
      </c>
      <c r="H160" s="302"/>
      <c r="J160" s="333"/>
      <c r="K160" s="26">
        <f>IF(H158=1,G160,0)</f>
      </c>
      <c r="L160" s="27">
        <f>IF(H158=2,G160,0)</f>
        <v>0</v>
      </c>
      <c r="M160" s="28">
        <f>IF(H158=3,G160,0)</f>
        <v>0</v>
      </c>
      <c r="N160" s="28">
        <f t="shared" si="19"/>
        <v>0</v>
      </c>
    </row>
    <row r="161" spans="1:14" ht="13.5" customHeight="1">
      <c r="A161" s="322"/>
      <c r="B161" s="323"/>
      <c r="C161" s="30" t="s">
        <v>29</v>
      </c>
      <c r="D161" s="31"/>
      <c r="E161" s="32" t="s">
        <v>124</v>
      </c>
      <c r="F161" s="33"/>
      <c r="G161" s="271">
        <f>IF(F161="","",D161*F161)</f>
      </c>
      <c r="H161" s="302"/>
      <c r="J161" s="54" t="s">
        <v>29</v>
      </c>
      <c r="K161" s="26">
        <f>IF(H158=1,G161,0)</f>
      </c>
      <c r="L161" s="27">
        <f>IF(H158=2,G161,0)</f>
        <v>0</v>
      </c>
      <c r="M161" s="28">
        <f>IF(H158=3,G161,0)</f>
        <v>0</v>
      </c>
      <c r="N161" s="28">
        <f t="shared" si="19"/>
        <v>0</v>
      </c>
    </row>
    <row r="162" spans="1:14" ht="13.5" customHeight="1">
      <c r="A162" s="324"/>
      <c r="B162" s="325"/>
      <c r="C162" s="30" t="s">
        <v>30</v>
      </c>
      <c r="D162" s="31">
        <f>'工事費見積書表紙'!$J$4</f>
        <v>0</v>
      </c>
      <c r="E162" s="208" t="s">
        <v>125</v>
      </c>
      <c r="F162" s="36" t="s">
        <v>124</v>
      </c>
      <c r="G162" s="34">
        <f>IF(G158&lt;&gt;"",ROUNDDOWN(SUM(G158:G161)*D162/100,0),"")</f>
      </c>
      <c r="H162" s="302"/>
      <c r="J162" s="54" t="s">
        <v>30</v>
      </c>
      <c r="K162" s="26">
        <f>IF(H158=1,G162,0)</f>
      </c>
      <c r="L162" s="27">
        <f>IF(H158=2,G162,0)</f>
        <v>0</v>
      </c>
      <c r="M162" s="28">
        <f>IF(H158=3,G162,0)</f>
        <v>0</v>
      </c>
      <c r="N162" s="28">
        <f t="shared" si="19"/>
        <v>0</v>
      </c>
    </row>
    <row r="163" spans="1:14" ht="13.5" customHeight="1" thickBot="1">
      <c r="A163" s="37" t="s">
        <v>40</v>
      </c>
      <c r="B163" s="38" t="s">
        <v>41</v>
      </c>
      <c r="C163" s="39" t="s">
        <v>31</v>
      </c>
      <c r="D163" s="40">
        <f>'工事費見積書表紙'!$J$6</f>
        <v>10</v>
      </c>
      <c r="E163" s="41" t="s">
        <v>125</v>
      </c>
      <c r="F163" s="42" t="s">
        <v>124</v>
      </c>
      <c r="G163" s="273">
        <f>IF(G158&lt;&gt;"",ROUNDDOWN(SUM(G158:G162)*D163/100,0),"")</f>
      </c>
      <c r="H163" s="302"/>
      <c r="J163" s="55" t="s">
        <v>31</v>
      </c>
      <c r="K163" s="45">
        <f>IF(H158=1,G163,0)</f>
      </c>
      <c r="L163" s="46">
        <f>IF(H158=2,G163,0)</f>
        <v>0</v>
      </c>
      <c r="M163" s="47">
        <f>IF(H158=3,G163,0)</f>
        <v>0</v>
      </c>
      <c r="N163" s="47">
        <f t="shared" si="19"/>
        <v>0</v>
      </c>
    </row>
    <row r="164" spans="1:14" ht="13.5" customHeight="1" thickBot="1" thickTop="1">
      <c r="A164" s="310"/>
      <c r="B164" s="326"/>
      <c r="C164" s="78" t="s">
        <v>175</v>
      </c>
      <c r="D164" s="80" t="s">
        <v>177</v>
      </c>
      <c r="E164" s="76" t="s">
        <v>177</v>
      </c>
      <c r="F164" s="77" t="s">
        <v>177</v>
      </c>
      <c r="G164" s="79"/>
      <c r="H164" s="302"/>
      <c r="J164" s="89" t="s">
        <v>175</v>
      </c>
      <c r="K164" s="87">
        <f>IF(H158=1,G164,0)</f>
        <v>0</v>
      </c>
      <c r="L164" s="87">
        <f>IF(H158=2,G164,0)</f>
        <v>0</v>
      </c>
      <c r="M164" s="87">
        <f>IF(H158=3,G164,0)</f>
        <v>0</v>
      </c>
      <c r="N164" s="88">
        <f>SUM(K164:M164)</f>
        <v>0</v>
      </c>
    </row>
    <row r="165" spans="1:14" ht="13.5" customHeight="1" thickBot="1" thickTop="1">
      <c r="A165" s="311"/>
      <c r="B165" s="327"/>
      <c r="C165" s="48" t="s">
        <v>63</v>
      </c>
      <c r="D165" s="49" t="s">
        <v>69</v>
      </c>
      <c r="E165" s="49" t="s">
        <v>69</v>
      </c>
      <c r="F165" s="81" t="s">
        <v>69</v>
      </c>
      <c r="G165" s="50">
        <f>SUM(G158:G163)-G164</f>
        <v>0</v>
      </c>
      <c r="H165" s="303"/>
      <c r="J165" s="51" t="s">
        <v>63</v>
      </c>
      <c r="K165" s="52">
        <f>SUM(K158:K163)-K164</f>
        <v>0</v>
      </c>
      <c r="L165" s="52">
        <f>SUM(L158:L163)-L164</f>
        <v>0</v>
      </c>
      <c r="M165" s="52">
        <f>SUM(M158:M163)-M164</f>
        <v>0</v>
      </c>
      <c r="N165" s="53">
        <f>SUM(N158:N163)-N164</f>
        <v>0</v>
      </c>
    </row>
    <row r="166" spans="1:14" s="43" customFormat="1" ht="13.5" customHeight="1">
      <c r="A166" s="320"/>
      <c r="B166" s="321"/>
      <c r="C166" s="13"/>
      <c r="D166" s="14"/>
      <c r="E166" s="15"/>
      <c r="F166" s="16"/>
      <c r="G166" s="17">
        <f>IF(F166&lt;&gt;"",D166*F166,"")</f>
      </c>
      <c r="H166" s="301">
        <v>1</v>
      </c>
      <c r="J166" s="331" t="s">
        <v>70</v>
      </c>
      <c r="K166" s="18">
        <f>IF(H166=1,G166,0)</f>
      </c>
      <c r="L166" s="19">
        <f>IF(H166=2,G166,0)</f>
        <v>0</v>
      </c>
      <c r="M166" s="20">
        <f>IF(H166=3,G166,0)</f>
        <v>0</v>
      </c>
      <c r="N166" s="20">
        <f aca="true" t="shared" si="20" ref="N166:N171">SUM(K166:M166)</f>
        <v>0</v>
      </c>
    </row>
    <row r="167" spans="1:14" s="43" customFormat="1" ht="13.5" customHeight="1">
      <c r="A167" s="322"/>
      <c r="B167" s="323"/>
      <c r="C167" s="21"/>
      <c r="D167" s="22"/>
      <c r="E167" s="23"/>
      <c r="F167" s="24"/>
      <c r="G167" s="25">
        <f>IF(F167&lt;&gt;"",D167*F167,"")</f>
      </c>
      <c r="H167" s="302"/>
      <c r="J167" s="332"/>
      <c r="K167" s="26">
        <f>IF(H166=1,G167,0)</f>
      </c>
      <c r="L167" s="27">
        <f>IF(H166=2,G167,0)</f>
        <v>0</v>
      </c>
      <c r="M167" s="28">
        <f>IF(H166=3,G167,0)</f>
        <v>0</v>
      </c>
      <c r="N167" s="28">
        <f t="shared" si="20"/>
        <v>0</v>
      </c>
    </row>
    <row r="168" spans="1:14" ht="13.5" customHeight="1">
      <c r="A168" s="322"/>
      <c r="B168" s="323"/>
      <c r="C168" s="21"/>
      <c r="D168" s="22"/>
      <c r="E168" s="23"/>
      <c r="F168" s="24"/>
      <c r="G168" s="29">
        <f>IF(F168&lt;&gt;"",D168*F168,"")</f>
      </c>
      <c r="H168" s="302"/>
      <c r="J168" s="333"/>
      <c r="K168" s="26">
        <f>IF(H166=1,G168,0)</f>
      </c>
      <c r="L168" s="27">
        <f>IF(H166=2,G168,0)</f>
        <v>0</v>
      </c>
      <c r="M168" s="28">
        <f>IF(H166=3,G168,0)</f>
        <v>0</v>
      </c>
      <c r="N168" s="28">
        <f t="shared" si="20"/>
        <v>0</v>
      </c>
    </row>
    <row r="169" spans="1:14" ht="13.5" customHeight="1">
      <c r="A169" s="322"/>
      <c r="B169" s="323"/>
      <c r="C169" s="30" t="s">
        <v>29</v>
      </c>
      <c r="D169" s="31"/>
      <c r="E169" s="32" t="s">
        <v>124</v>
      </c>
      <c r="F169" s="33"/>
      <c r="G169" s="271">
        <f>IF(F169="","",D169*F169)</f>
      </c>
      <c r="H169" s="302"/>
      <c r="J169" s="54" t="s">
        <v>29</v>
      </c>
      <c r="K169" s="26">
        <f>IF(H166=1,G169,0)</f>
      </c>
      <c r="L169" s="27">
        <f>IF(H166=2,G169,0)</f>
        <v>0</v>
      </c>
      <c r="M169" s="28">
        <f>IF(H166=3,G169,0)</f>
        <v>0</v>
      </c>
      <c r="N169" s="28">
        <f t="shared" si="20"/>
        <v>0</v>
      </c>
    </row>
    <row r="170" spans="1:14" ht="13.5" customHeight="1">
      <c r="A170" s="324"/>
      <c r="B170" s="325"/>
      <c r="C170" s="30" t="s">
        <v>30</v>
      </c>
      <c r="D170" s="31">
        <f>'工事費見積書表紙'!$J$4</f>
        <v>0</v>
      </c>
      <c r="E170" s="208" t="s">
        <v>125</v>
      </c>
      <c r="F170" s="36" t="s">
        <v>124</v>
      </c>
      <c r="G170" s="34">
        <f>IF(G166&lt;&gt;"",ROUNDDOWN(SUM(G166:G169)*D170/100,0),"")</f>
      </c>
      <c r="H170" s="302"/>
      <c r="J170" s="54" t="s">
        <v>30</v>
      </c>
      <c r="K170" s="26">
        <f>IF(H166=1,G170,0)</f>
      </c>
      <c r="L170" s="27">
        <f>IF(H166=2,G170,0)</f>
        <v>0</v>
      </c>
      <c r="M170" s="28">
        <f>IF(H166=3,G170,0)</f>
        <v>0</v>
      </c>
      <c r="N170" s="28">
        <f t="shared" si="20"/>
        <v>0</v>
      </c>
    </row>
    <row r="171" spans="1:14" ht="13.5" customHeight="1" thickBot="1">
      <c r="A171" s="37" t="s">
        <v>40</v>
      </c>
      <c r="B171" s="38" t="s">
        <v>41</v>
      </c>
      <c r="C171" s="39" t="s">
        <v>31</v>
      </c>
      <c r="D171" s="40">
        <f>'工事費見積書表紙'!$J$6</f>
        <v>10</v>
      </c>
      <c r="E171" s="41" t="s">
        <v>125</v>
      </c>
      <c r="F171" s="42" t="s">
        <v>124</v>
      </c>
      <c r="G171" s="273">
        <f>IF(G166&lt;&gt;"",ROUNDDOWN(SUM(G166:G170)*D171/100,0),"")</f>
      </c>
      <c r="H171" s="302"/>
      <c r="J171" s="55" t="s">
        <v>31</v>
      </c>
      <c r="K171" s="45">
        <f>IF(H166=1,G171,0)</f>
      </c>
      <c r="L171" s="46">
        <f>IF(H166=2,G171,0)</f>
        <v>0</v>
      </c>
      <c r="M171" s="47">
        <f>IF(H166=3,G171,0)</f>
        <v>0</v>
      </c>
      <c r="N171" s="47">
        <f t="shared" si="20"/>
        <v>0</v>
      </c>
    </row>
    <row r="172" spans="1:14" ht="13.5" customHeight="1" thickBot="1" thickTop="1">
      <c r="A172" s="310"/>
      <c r="B172" s="326"/>
      <c r="C172" s="78" t="s">
        <v>175</v>
      </c>
      <c r="D172" s="80" t="s">
        <v>177</v>
      </c>
      <c r="E172" s="76" t="s">
        <v>177</v>
      </c>
      <c r="F172" s="77" t="s">
        <v>177</v>
      </c>
      <c r="G172" s="79"/>
      <c r="H172" s="302"/>
      <c r="J172" s="89" t="s">
        <v>175</v>
      </c>
      <c r="K172" s="87">
        <f>IF(H166=1,G172,0)</f>
        <v>0</v>
      </c>
      <c r="L172" s="87">
        <f>IF(H166=2,G172,0)</f>
        <v>0</v>
      </c>
      <c r="M172" s="87">
        <f>IF(H166=3,G172,0)</f>
        <v>0</v>
      </c>
      <c r="N172" s="88">
        <f>SUM(K172:M172)</f>
        <v>0</v>
      </c>
    </row>
    <row r="173" spans="1:14" ht="13.5" customHeight="1" thickBot="1" thickTop="1">
      <c r="A173" s="311"/>
      <c r="B173" s="327"/>
      <c r="C173" s="48" t="s">
        <v>63</v>
      </c>
      <c r="D173" s="49" t="s">
        <v>69</v>
      </c>
      <c r="E173" s="49" t="s">
        <v>69</v>
      </c>
      <c r="F173" s="81" t="s">
        <v>69</v>
      </c>
      <c r="G173" s="50">
        <f>SUM(G166:G171)-G172</f>
        <v>0</v>
      </c>
      <c r="H173" s="303"/>
      <c r="J173" s="51" t="s">
        <v>63</v>
      </c>
      <c r="K173" s="52">
        <f>SUM(K166:K171)-K172</f>
        <v>0</v>
      </c>
      <c r="L173" s="52">
        <f>SUM(L166:L171)-L172</f>
        <v>0</v>
      </c>
      <c r="M173" s="52">
        <f>SUM(M166:M171)-M172</f>
        <v>0</v>
      </c>
      <c r="N173" s="53">
        <f>SUM(N166:N171)-N172</f>
        <v>0</v>
      </c>
    </row>
    <row r="174" spans="1:14" s="43" customFormat="1" ht="13.5" customHeight="1">
      <c r="A174" s="320"/>
      <c r="B174" s="321"/>
      <c r="C174" s="13"/>
      <c r="D174" s="14"/>
      <c r="E174" s="15"/>
      <c r="F174" s="16"/>
      <c r="G174" s="17">
        <f>IF(F174&lt;&gt;"",D174*F174,"")</f>
      </c>
      <c r="H174" s="301">
        <v>1</v>
      </c>
      <c r="J174" s="331" t="s">
        <v>70</v>
      </c>
      <c r="K174" s="18">
        <f>IF(H174=1,G174,0)</f>
      </c>
      <c r="L174" s="19">
        <f>IF(H174=2,G174,0)</f>
        <v>0</v>
      </c>
      <c r="M174" s="20">
        <f>IF(H174=3,G174,0)</f>
        <v>0</v>
      </c>
      <c r="N174" s="20">
        <f aca="true" t="shared" si="21" ref="N174:N179">SUM(K174:M174)</f>
        <v>0</v>
      </c>
    </row>
    <row r="175" spans="1:14" s="43" customFormat="1" ht="13.5" customHeight="1">
      <c r="A175" s="322"/>
      <c r="B175" s="323"/>
      <c r="C175" s="21"/>
      <c r="D175" s="22"/>
      <c r="E175" s="23"/>
      <c r="F175" s="24"/>
      <c r="G175" s="25">
        <f>IF(F175&lt;&gt;"",D175*F175,"")</f>
      </c>
      <c r="H175" s="302"/>
      <c r="J175" s="332"/>
      <c r="K175" s="26">
        <f>IF(H174=1,G175,0)</f>
      </c>
      <c r="L175" s="27">
        <f>IF(H174=2,G175,0)</f>
        <v>0</v>
      </c>
      <c r="M175" s="28">
        <f>IF(H174=3,G175,0)</f>
        <v>0</v>
      </c>
      <c r="N175" s="28">
        <f t="shared" si="21"/>
        <v>0</v>
      </c>
    </row>
    <row r="176" spans="1:14" ht="13.5" customHeight="1">
      <c r="A176" s="322"/>
      <c r="B176" s="323"/>
      <c r="C176" s="21"/>
      <c r="D176" s="22"/>
      <c r="E176" s="23"/>
      <c r="F176" s="24"/>
      <c r="G176" s="29">
        <f>IF(F176&lt;&gt;"",D176*F176,"")</f>
      </c>
      <c r="H176" s="302"/>
      <c r="J176" s="333"/>
      <c r="K176" s="26">
        <f>IF(H174=1,G176,0)</f>
      </c>
      <c r="L176" s="27">
        <f>IF(H174=2,G176,0)</f>
        <v>0</v>
      </c>
      <c r="M176" s="28">
        <f>IF(H174=3,G176,0)</f>
        <v>0</v>
      </c>
      <c r="N176" s="28">
        <f t="shared" si="21"/>
        <v>0</v>
      </c>
    </row>
    <row r="177" spans="1:14" ht="13.5" customHeight="1">
      <c r="A177" s="322"/>
      <c r="B177" s="323"/>
      <c r="C177" s="30" t="s">
        <v>29</v>
      </c>
      <c r="D177" s="31"/>
      <c r="E177" s="32" t="s">
        <v>124</v>
      </c>
      <c r="F177" s="33"/>
      <c r="G177" s="271">
        <f>IF(F177="","",D177*F177)</f>
      </c>
      <c r="H177" s="302"/>
      <c r="J177" s="54" t="s">
        <v>29</v>
      </c>
      <c r="K177" s="26">
        <f>IF(H174=1,G177,0)</f>
      </c>
      <c r="L177" s="27">
        <f>IF(H174=2,G177,0)</f>
        <v>0</v>
      </c>
      <c r="M177" s="28">
        <f>IF(H174=3,G177,0)</f>
        <v>0</v>
      </c>
      <c r="N177" s="28">
        <f t="shared" si="21"/>
        <v>0</v>
      </c>
    </row>
    <row r="178" spans="1:14" ht="13.5" customHeight="1">
      <c r="A178" s="324"/>
      <c r="B178" s="325"/>
      <c r="C178" s="30" t="s">
        <v>30</v>
      </c>
      <c r="D178" s="31">
        <f>'工事費見積書表紙'!$J$4</f>
        <v>0</v>
      </c>
      <c r="E178" s="208" t="s">
        <v>125</v>
      </c>
      <c r="F178" s="36" t="s">
        <v>124</v>
      </c>
      <c r="G178" s="34">
        <f>IF(G174&lt;&gt;"",ROUNDDOWN(SUM(G174:G177)*D178/100,0),"")</f>
      </c>
      <c r="H178" s="302"/>
      <c r="J178" s="54" t="s">
        <v>30</v>
      </c>
      <c r="K178" s="26">
        <f>IF(H174=1,G178,0)</f>
      </c>
      <c r="L178" s="27">
        <f>IF(H174=2,G178,0)</f>
        <v>0</v>
      </c>
      <c r="M178" s="28">
        <f>IF(H174=3,G178,0)</f>
        <v>0</v>
      </c>
      <c r="N178" s="28">
        <f t="shared" si="21"/>
        <v>0</v>
      </c>
    </row>
    <row r="179" spans="1:14" ht="13.5" customHeight="1" thickBot="1">
      <c r="A179" s="37" t="s">
        <v>40</v>
      </c>
      <c r="B179" s="38" t="s">
        <v>41</v>
      </c>
      <c r="C179" s="39" t="s">
        <v>31</v>
      </c>
      <c r="D179" s="40">
        <f>'工事費見積書表紙'!$J$6</f>
        <v>10</v>
      </c>
      <c r="E179" s="41" t="s">
        <v>125</v>
      </c>
      <c r="F179" s="42" t="s">
        <v>124</v>
      </c>
      <c r="G179" s="273">
        <f>IF(G174&lt;&gt;"",ROUNDDOWN(SUM(G174:G178)*D179/100,0),"")</f>
      </c>
      <c r="H179" s="302"/>
      <c r="J179" s="55" t="s">
        <v>31</v>
      </c>
      <c r="K179" s="45">
        <f>IF(H174=1,G179,0)</f>
      </c>
      <c r="L179" s="46">
        <f>IF(H174=2,G179,0)</f>
        <v>0</v>
      </c>
      <c r="M179" s="47">
        <f>IF(H174=3,G179,0)</f>
        <v>0</v>
      </c>
      <c r="N179" s="47">
        <f t="shared" si="21"/>
        <v>0</v>
      </c>
    </row>
    <row r="180" spans="1:14" ht="13.5" customHeight="1" thickBot="1" thickTop="1">
      <c r="A180" s="310"/>
      <c r="B180" s="326"/>
      <c r="C180" s="78" t="s">
        <v>175</v>
      </c>
      <c r="D180" s="80" t="s">
        <v>177</v>
      </c>
      <c r="E180" s="76" t="s">
        <v>177</v>
      </c>
      <c r="F180" s="77" t="s">
        <v>177</v>
      </c>
      <c r="G180" s="79"/>
      <c r="H180" s="302"/>
      <c r="J180" s="89" t="s">
        <v>175</v>
      </c>
      <c r="K180" s="87">
        <f>IF(H174=1,G180,0)</f>
        <v>0</v>
      </c>
      <c r="L180" s="87">
        <f>IF(H174=2,G180,0)</f>
        <v>0</v>
      </c>
      <c r="M180" s="87">
        <f>IF(H174=3,G180,0)</f>
        <v>0</v>
      </c>
      <c r="N180" s="88">
        <f>SUM(K180:M180)</f>
        <v>0</v>
      </c>
    </row>
    <row r="181" spans="1:14" ht="13.5" customHeight="1" thickBot="1" thickTop="1">
      <c r="A181" s="311"/>
      <c r="B181" s="327"/>
      <c r="C181" s="48" t="s">
        <v>63</v>
      </c>
      <c r="D181" s="49" t="s">
        <v>69</v>
      </c>
      <c r="E181" s="49" t="s">
        <v>69</v>
      </c>
      <c r="F181" s="81" t="s">
        <v>69</v>
      </c>
      <c r="G181" s="50">
        <f>SUM(G174:G179)-G180</f>
        <v>0</v>
      </c>
      <c r="H181" s="303"/>
      <c r="J181" s="51" t="s">
        <v>63</v>
      </c>
      <c r="K181" s="52">
        <f>SUM(K174:K179)-K180</f>
        <v>0</v>
      </c>
      <c r="L181" s="52">
        <f>SUM(L174:L179)-L180</f>
        <v>0</v>
      </c>
      <c r="M181" s="52">
        <f>SUM(M174:M179)-M180</f>
        <v>0</v>
      </c>
      <c r="N181" s="53">
        <f>SUM(N174:N179)-N180</f>
        <v>0</v>
      </c>
    </row>
    <row r="182" spans="1:14" s="43" customFormat="1" ht="13.5" customHeight="1">
      <c r="A182" s="338" t="s">
        <v>49</v>
      </c>
      <c r="B182" s="339"/>
      <c r="C182" s="344" t="s">
        <v>47</v>
      </c>
      <c r="D182" s="61" t="s">
        <v>69</v>
      </c>
      <c r="E182" s="61" t="s">
        <v>69</v>
      </c>
      <c r="F182" s="61" t="s">
        <v>69</v>
      </c>
      <c r="G182" s="347">
        <f>N187</f>
        <v>0</v>
      </c>
      <c r="H182" s="335"/>
      <c r="J182" s="57" t="s">
        <v>79</v>
      </c>
      <c r="K182" s="58">
        <f>SUM(K134:K136,K142:K144,K150:K152,K158:K160,K166:K168,K174:K176)</f>
        <v>0</v>
      </c>
      <c r="L182" s="58">
        <f>SUM(L134:L136,L142:L144,L150:L152,L158:L160,L166:L168,L174:L176)</f>
        <v>0</v>
      </c>
      <c r="M182" s="58">
        <f>SUM(M134:M136,M142:M144,M150:M152,M158:M160,M166:M168,M174:M176)</f>
        <v>0</v>
      </c>
      <c r="N182" s="58">
        <f aca="true" t="shared" si="22" ref="N182:N190">SUM(K182:M182)</f>
        <v>0</v>
      </c>
    </row>
    <row r="183" spans="1:14" s="43" customFormat="1" ht="13.5" customHeight="1">
      <c r="A183" s="340"/>
      <c r="B183" s="341"/>
      <c r="C183" s="345"/>
      <c r="D183" s="61" t="s">
        <v>69</v>
      </c>
      <c r="E183" s="61" t="s">
        <v>69</v>
      </c>
      <c r="F183" s="61" t="s">
        <v>69</v>
      </c>
      <c r="G183" s="348"/>
      <c r="H183" s="336"/>
      <c r="J183" s="59" t="s">
        <v>80</v>
      </c>
      <c r="K183" s="60">
        <f aca="true" t="shared" si="23" ref="K183:M186">SUM(K137,K145,K153,K161,K169,K177)</f>
        <v>0</v>
      </c>
      <c r="L183" s="60">
        <f t="shared" si="23"/>
        <v>0</v>
      </c>
      <c r="M183" s="60">
        <f t="shared" si="23"/>
        <v>0</v>
      </c>
      <c r="N183" s="60">
        <f t="shared" si="22"/>
        <v>0</v>
      </c>
    </row>
    <row r="184" spans="1:14" ht="13.5" customHeight="1">
      <c r="A184" s="340"/>
      <c r="B184" s="341"/>
      <c r="C184" s="346"/>
      <c r="D184" s="61" t="s">
        <v>69</v>
      </c>
      <c r="E184" s="61" t="s">
        <v>69</v>
      </c>
      <c r="F184" s="61" t="s">
        <v>69</v>
      </c>
      <c r="G184" s="349"/>
      <c r="H184" s="336"/>
      <c r="J184" s="59" t="s">
        <v>81</v>
      </c>
      <c r="K184" s="60">
        <f t="shared" si="23"/>
        <v>0</v>
      </c>
      <c r="L184" s="60">
        <f t="shared" si="23"/>
        <v>0</v>
      </c>
      <c r="M184" s="60">
        <f t="shared" si="23"/>
        <v>0</v>
      </c>
      <c r="N184" s="60">
        <f t="shared" si="22"/>
        <v>0</v>
      </c>
    </row>
    <row r="185" spans="1:14" ht="13.5" customHeight="1">
      <c r="A185" s="340"/>
      <c r="B185" s="341"/>
      <c r="C185" s="30" t="s">
        <v>29</v>
      </c>
      <c r="D185" s="32" t="s">
        <v>69</v>
      </c>
      <c r="E185" s="32" t="s">
        <v>69</v>
      </c>
      <c r="F185" s="36" t="s">
        <v>69</v>
      </c>
      <c r="G185" s="63">
        <f>N188</f>
        <v>0</v>
      </c>
      <c r="H185" s="336"/>
      <c r="J185" s="59" t="s">
        <v>82</v>
      </c>
      <c r="K185" s="60">
        <f t="shared" si="23"/>
        <v>0</v>
      </c>
      <c r="L185" s="60">
        <f t="shared" si="23"/>
        <v>0</v>
      </c>
      <c r="M185" s="60">
        <f t="shared" si="23"/>
        <v>0</v>
      </c>
      <c r="N185" s="60">
        <f>SUM(K185:M185)</f>
        <v>0</v>
      </c>
    </row>
    <row r="186" spans="1:14" ht="13.5" customHeight="1" thickBot="1">
      <c r="A186" s="340"/>
      <c r="B186" s="341"/>
      <c r="C186" s="30" t="s">
        <v>30</v>
      </c>
      <c r="D186" s="62">
        <f>'工事費見積書表紙'!$J$4</f>
        <v>0</v>
      </c>
      <c r="E186" s="32" t="s">
        <v>42</v>
      </c>
      <c r="F186" s="36" t="s">
        <v>90</v>
      </c>
      <c r="G186" s="63">
        <f>N189</f>
        <v>0</v>
      </c>
      <c r="H186" s="336"/>
      <c r="J186" s="94" t="s">
        <v>181</v>
      </c>
      <c r="K186" s="95">
        <f t="shared" si="23"/>
        <v>0</v>
      </c>
      <c r="L186" s="95">
        <f t="shared" si="23"/>
        <v>0</v>
      </c>
      <c r="M186" s="95">
        <f t="shared" si="23"/>
        <v>0</v>
      </c>
      <c r="N186" s="95">
        <f>SUM(K186:M186)</f>
        <v>0</v>
      </c>
    </row>
    <row r="187" spans="1:14" ht="13.5" customHeight="1" thickBot="1">
      <c r="A187" s="340"/>
      <c r="B187" s="341"/>
      <c r="C187" s="39" t="s">
        <v>31</v>
      </c>
      <c r="D187" s="40">
        <f>'工事費見積書表紙'!$J$6</f>
        <v>10</v>
      </c>
      <c r="E187" s="41" t="s">
        <v>42</v>
      </c>
      <c r="F187" s="42" t="s">
        <v>69</v>
      </c>
      <c r="G187" s="96">
        <f>N190</f>
        <v>0</v>
      </c>
      <c r="H187" s="336"/>
      <c r="J187" s="64" t="s">
        <v>92</v>
      </c>
      <c r="K187" s="65">
        <f aca="true" t="shared" si="24" ref="K187:M191">SUM(K62,K126,K182)</f>
        <v>0</v>
      </c>
      <c r="L187" s="65">
        <f t="shared" si="24"/>
        <v>0</v>
      </c>
      <c r="M187" s="65">
        <f t="shared" si="24"/>
        <v>0</v>
      </c>
      <c r="N187" s="65">
        <f t="shared" si="22"/>
        <v>0</v>
      </c>
    </row>
    <row r="188" spans="1:14" ht="13.5" customHeight="1" thickBot="1" thickTop="1">
      <c r="A188" s="342"/>
      <c r="B188" s="343"/>
      <c r="C188" s="78" t="s">
        <v>175</v>
      </c>
      <c r="D188" s="80" t="s">
        <v>177</v>
      </c>
      <c r="E188" s="76" t="s">
        <v>177</v>
      </c>
      <c r="F188" s="77" t="s">
        <v>177</v>
      </c>
      <c r="G188" s="209">
        <f>N191</f>
        <v>0</v>
      </c>
      <c r="H188" s="336"/>
      <c r="J188" s="66" t="s">
        <v>93</v>
      </c>
      <c r="K188" s="67">
        <f t="shared" si="24"/>
        <v>0</v>
      </c>
      <c r="L188" s="67">
        <f t="shared" si="24"/>
        <v>0</v>
      </c>
      <c r="M188" s="67">
        <f t="shared" si="24"/>
        <v>0</v>
      </c>
      <c r="N188" s="67">
        <f t="shared" si="22"/>
        <v>0</v>
      </c>
    </row>
    <row r="189" spans="1:14" s="43" customFormat="1" ht="18" customHeight="1" thickBot="1" thickTop="1">
      <c r="A189" s="68"/>
      <c r="B189" s="69"/>
      <c r="C189" s="48" t="s">
        <v>27</v>
      </c>
      <c r="D189" s="49" t="s">
        <v>69</v>
      </c>
      <c r="E189" s="49" t="s">
        <v>69</v>
      </c>
      <c r="F189" s="49" t="s">
        <v>69</v>
      </c>
      <c r="G189" s="50">
        <f>SUM(G182:G187)-G188</f>
        <v>0</v>
      </c>
      <c r="H189" s="337"/>
      <c r="J189" s="66" t="s">
        <v>94</v>
      </c>
      <c r="K189" s="67">
        <f t="shared" si="24"/>
        <v>0</v>
      </c>
      <c r="L189" s="67">
        <f t="shared" si="24"/>
        <v>0</v>
      </c>
      <c r="M189" s="67">
        <f t="shared" si="24"/>
        <v>0</v>
      </c>
      <c r="N189" s="67">
        <f t="shared" si="22"/>
        <v>0</v>
      </c>
    </row>
    <row r="190" spans="1:14" s="43" customFormat="1" ht="13.5" customHeight="1" thickBot="1">
      <c r="A190" s="318" t="s">
        <v>159</v>
      </c>
      <c r="B190" s="56" t="s">
        <v>44</v>
      </c>
      <c r="C190" s="1"/>
      <c r="D190" s="1"/>
      <c r="E190" s="1"/>
      <c r="F190" s="1"/>
      <c r="G190" s="1"/>
      <c r="H190" s="6"/>
      <c r="J190" s="70" t="s">
        <v>95</v>
      </c>
      <c r="K190" s="71">
        <f t="shared" si="24"/>
        <v>0</v>
      </c>
      <c r="L190" s="71">
        <f t="shared" si="24"/>
        <v>0</v>
      </c>
      <c r="M190" s="71">
        <f t="shared" si="24"/>
        <v>0</v>
      </c>
      <c r="N190" s="71">
        <f t="shared" si="22"/>
        <v>0</v>
      </c>
    </row>
    <row r="191" spans="1:14" ht="13.5" customHeight="1" thickBot="1" thickTop="1">
      <c r="A191" s="319"/>
      <c r="B191" s="56" t="s">
        <v>45</v>
      </c>
      <c r="J191" s="70" t="s">
        <v>182</v>
      </c>
      <c r="K191" s="71">
        <f t="shared" si="24"/>
        <v>0</v>
      </c>
      <c r="L191" s="71">
        <f t="shared" si="24"/>
        <v>0</v>
      </c>
      <c r="M191" s="71">
        <f t="shared" si="24"/>
        <v>0</v>
      </c>
      <c r="N191" s="71">
        <f>SUM(K191:M191)</f>
        <v>0</v>
      </c>
    </row>
    <row r="192" spans="1:14" ht="13.5" customHeight="1" thickBot="1" thickTop="1">
      <c r="A192" s="319"/>
      <c r="B192" s="56" t="s">
        <v>174</v>
      </c>
      <c r="J192" s="72" t="s">
        <v>27</v>
      </c>
      <c r="K192" s="73">
        <f>SUM(K187:K190)-K191</f>
        <v>0</v>
      </c>
      <c r="L192" s="73">
        <f>SUM(L187:L190)-L191</f>
        <v>0</v>
      </c>
      <c r="M192" s="73">
        <f>SUM(M187:M190)-M191</f>
        <v>0</v>
      </c>
      <c r="N192" s="73">
        <f>SUM(N187:N190)-N191</f>
        <v>0</v>
      </c>
    </row>
    <row r="193" ht="13.5" customHeight="1">
      <c r="N193" s="74"/>
    </row>
    <row r="194" ht="13.5" customHeight="1" thickBot="1">
      <c r="N194" s="74"/>
    </row>
  </sheetData>
  <sheetProtection password="C994" sheet="1" objects="1" scenarios="1"/>
  <mergeCells count="116">
    <mergeCell ref="H182:H189"/>
    <mergeCell ref="A182:B188"/>
    <mergeCell ref="C182:C184"/>
    <mergeCell ref="G182:G184"/>
    <mergeCell ref="A164:A165"/>
    <mergeCell ref="B164:B165"/>
    <mergeCell ref="A172:A173"/>
    <mergeCell ref="B172:B173"/>
    <mergeCell ref="A180:A181"/>
    <mergeCell ref="B180:B181"/>
    <mergeCell ref="B52:B53"/>
    <mergeCell ref="A60:A61"/>
    <mergeCell ref="B60:B61"/>
    <mergeCell ref="A54:B58"/>
    <mergeCell ref="A108:A109"/>
    <mergeCell ref="B108:B109"/>
    <mergeCell ref="A68:B68"/>
    <mergeCell ref="A69:B69"/>
    <mergeCell ref="A70:B74"/>
    <mergeCell ref="J174:J176"/>
    <mergeCell ref="A2:H2"/>
    <mergeCell ref="A66:H66"/>
    <mergeCell ref="A130:H130"/>
    <mergeCell ref="J142:J144"/>
    <mergeCell ref="J150:J152"/>
    <mergeCell ref="J158:J160"/>
    <mergeCell ref="J166:J168"/>
    <mergeCell ref="J102:J104"/>
    <mergeCell ref="J110:J112"/>
    <mergeCell ref="J30:J32"/>
    <mergeCell ref="J38:J40"/>
    <mergeCell ref="J46:J48"/>
    <mergeCell ref="J54:J56"/>
    <mergeCell ref="J118:J120"/>
    <mergeCell ref="J134:J136"/>
    <mergeCell ref="J70:J72"/>
    <mergeCell ref="J78:J80"/>
    <mergeCell ref="J86:J88"/>
    <mergeCell ref="J94:J96"/>
    <mergeCell ref="J6:J8"/>
    <mergeCell ref="J14:J16"/>
    <mergeCell ref="J22:J24"/>
    <mergeCell ref="A190:A192"/>
    <mergeCell ref="A166:B170"/>
    <mergeCell ref="H166:H173"/>
    <mergeCell ref="A174:B178"/>
    <mergeCell ref="H174:H181"/>
    <mergeCell ref="A158:B162"/>
    <mergeCell ref="H158:H165"/>
    <mergeCell ref="A150:B154"/>
    <mergeCell ref="H150:H157"/>
    <mergeCell ref="A140:A141"/>
    <mergeCell ref="B140:B141"/>
    <mergeCell ref="A148:A149"/>
    <mergeCell ref="B148:B149"/>
    <mergeCell ref="A156:A157"/>
    <mergeCell ref="B156:B157"/>
    <mergeCell ref="A132:B132"/>
    <mergeCell ref="A133:B133"/>
    <mergeCell ref="A134:B138"/>
    <mergeCell ref="H134:H141"/>
    <mergeCell ref="A142:B146"/>
    <mergeCell ref="H142:H149"/>
    <mergeCell ref="H110:H117"/>
    <mergeCell ref="A118:B122"/>
    <mergeCell ref="H118:H125"/>
    <mergeCell ref="A124:A125"/>
    <mergeCell ref="B124:B125"/>
    <mergeCell ref="A126:A128"/>
    <mergeCell ref="A116:A117"/>
    <mergeCell ref="B116:B117"/>
    <mergeCell ref="A110:B114"/>
    <mergeCell ref="H86:H93"/>
    <mergeCell ref="A94:B98"/>
    <mergeCell ref="H94:H101"/>
    <mergeCell ref="A102:B106"/>
    <mergeCell ref="H102:H109"/>
    <mergeCell ref="A86:B90"/>
    <mergeCell ref="A92:A93"/>
    <mergeCell ref="B92:B93"/>
    <mergeCell ref="A100:A101"/>
    <mergeCell ref="B100:B101"/>
    <mergeCell ref="H14:H21"/>
    <mergeCell ref="A22:B26"/>
    <mergeCell ref="H22:H29"/>
    <mergeCell ref="A5:B5"/>
    <mergeCell ref="A62:A64"/>
    <mergeCell ref="A38:B42"/>
    <mergeCell ref="A12:A13"/>
    <mergeCell ref="B12:B13"/>
    <mergeCell ref="A20:A21"/>
    <mergeCell ref="H30:H37"/>
    <mergeCell ref="H38:H45"/>
    <mergeCell ref="H46:H53"/>
    <mergeCell ref="H54:H61"/>
    <mergeCell ref="A4:B4"/>
    <mergeCell ref="A6:B10"/>
    <mergeCell ref="H6:H13"/>
    <mergeCell ref="B20:B21"/>
    <mergeCell ref="A14:B18"/>
    <mergeCell ref="A52:A53"/>
    <mergeCell ref="A30:B34"/>
    <mergeCell ref="A46:B50"/>
    <mergeCell ref="A28:A29"/>
    <mergeCell ref="B28:B29"/>
    <mergeCell ref="A36:A37"/>
    <mergeCell ref="B36:B37"/>
    <mergeCell ref="A44:A45"/>
    <mergeCell ref="B44:B45"/>
    <mergeCell ref="H70:H77"/>
    <mergeCell ref="A78:B82"/>
    <mergeCell ref="H78:H85"/>
    <mergeCell ref="A76:A77"/>
    <mergeCell ref="B76:B77"/>
    <mergeCell ref="A84:A85"/>
    <mergeCell ref="B84:B85"/>
  </mergeCells>
  <dataValidations count="2">
    <dataValidation type="list" allowBlank="1" showInputMessage="1" showErrorMessage="1" sqref="B12:B13 B20:B21 B28:B29 B36:B37 B44:B45 B52:B53 B60:B61 B76:B77 B84:B85 B92:B93 B100:B101 B108:B109 B116:B117 B124:B125 B140:B141 B148:B149 B156:B157 B164:B165 B172:B173 B180:B181">
      <formula1>"（１）,（２）,（３）,（４）,（５）,（６）,（７）"</formula1>
    </dataValidation>
    <dataValidation allowBlank="1" showInputMessage="1" showErrorMessage="1" sqref="D6:D12 F6:G12 D14:D20 F14:G20 D22:D28 F22:G28 D30:D36 F30:G36 D38:D44 F38:G44 D46:D52 F46:G52 D54:D60 F54:G60 D70:D76 F70:G76 D78:D84 F78:G84 D86:D92 F86:G92 D94:D100 F94:G100 D102:D108 F102:G108 D110:D116 F110:G116 D118:D124 F118:G124 D134:D140 F134:G140 D142:D148 F142:G148 D150:D156 F150:G156 D158:D164 F158:G164 D166:D172 F166:G172 D174:D180 F174:G180 D188 F188:G188"/>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2" manualBreakCount="2">
    <brk id="64" max="7" man="1"/>
    <brk id="128" max="7" man="1"/>
  </rowBreaks>
  <legacyDrawing r:id="rId1"/>
</worksheet>
</file>

<file path=xl/worksheets/sheet3.xml><?xml version="1.0" encoding="utf-8"?>
<worksheet xmlns="http://schemas.openxmlformats.org/spreadsheetml/2006/main" xmlns:r="http://schemas.openxmlformats.org/officeDocument/2006/relationships">
  <dimension ref="A1:N194"/>
  <sheetViews>
    <sheetView view="pageBreakPreview" zoomScaleSheetLayoutView="100" workbookViewId="0" topLeftCell="A1">
      <selection activeCell="A1" sqref="A1"/>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148</v>
      </c>
      <c r="J1" s="3"/>
      <c r="K1" s="4"/>
    </row>
    <row r="2" spans="1:11" ht="18" customHeight="1">
      <c r="A2" s="334" t="s">
        <v>147</v>
      </c>
      <c r="B2" s="334"/>
      <c r="C2" s="334"/>
      <c r="D2" s="334"/>
      <c r="E2" s="334"/>
      <c r="F2" s="334"/>
      <c r="G2" s="334"/>
      <c r="H2" s="334"/>
      <c r="J2" s="3"/>
      <c r="K2" s="4"/>
    </row>
    <row r="3" spans="4:11" ht="13.5" customHeight="1" thickBot="1">
      <c r="D3" s="5"/>
      <c r="J3" s="3"/>
      <c r="K3" s="4"/>
    </row>
    <row r="4" spans="1:11" ht="18" customHeight="1" thickBot="1">
      <c r="A4" s="314" t="s">
        <v>99</v>
      </c>
      <c r="B4" s="315"/>
      <c r="J4" s="3"/>
      <c r="K4" s="4"/>
    </row>
    <row r="5" spans="1:14" s="11" customFormat="1" ht="15.75" customHeight="1" thickBot="1">
      <c r="A5" s="316" t="s">
        <v>35</v>
      </c>
      <c r="B5" s="317"/>
      <c r="C5" s="7" t="s">
        <v>36</v>
      </c>
      <c r="D5" s="8" t="s">
        <v>59</v>
      </c>
      <c r="E5" s="8" t="s">
        <v>60</v>
      </c>
      <c r="F5" s="8" t="s">
        <v>61</v>
      </c>
      <c r="G5" s="9" t="s">
        <v>62</v>
      </c>
      <c r="H5" s="10" t="s">
        <v>56</v>
      </c>
      <c r="J5" s="10"/>
      <c r="K5" s="12" t="s">
        <v>126</v>
      </c>
      <c r="L5" s="12" t="s">
        <v>127</v>
      </c>
      <c r="M5" s="90" t="s">
        <v>91</v>
      </c>
      <c r="N5" s="10" t="s">
        <v>27</v>
      </c>
    </row>
    <row r="6" spans="1:14" ht="13.5" customHeight="1">
      <c r="A6" s="304" t="s">
        <v>183</v>
      </c>
      <c r="B6" s="305"/>
      <c r="C6" s="13"/>
      <c r="D6" s="14"/>
      <c r="E6" s="15"/>
      <c r="F6" s="97"/>
      <c r="G6" s="98">
        <f>IF(F6&lt;&gt;"",D6*F6,"")</f>
      </c>
      <c r="H6" s="301">
        <v>1</v>
      </c>
      <c r="J6" s="356" t="s">
        <v>70</v>
      </c>
      <c r="K6" s="99">
        <f>IF(H6=1,G6,0)</f>
      </c>
      <c r="L6" s="100">
        <f>IF(H6=2,G6,0)</f>
        <v>0</v>
      </c>
      <c r="M6" s="101">
        <f>IF(H6=3,G6,0)</f>
        <v>0</v>
      </c>
      <c r="N6" s="100">
        <f aca="true" t="shared" si="0" ref="N6:N12">SUM(K6:M6)</f>
        <v>0</v>
      </c>
    </row>
    <row r="7" spans="1:14" ht="13.5" customHeight="1">
      <c r="A7" s="306"/>
      <c r="B7" s="307"/>
      <c r="C7" s="21"/>
      <c r="D7" s="22"/>
      <c r="E7" s="23"/>
      <c r="F7" s="102"/>
      <c r="G7" s="103">
        <f>IF(F7&lt;&gt;"",D7*F7,"")</f>
      </c>
      <c r="H7" s="302"/>
      <c r="J7" s="357"/>
      <c r="K7" s="104">
        <f>IF(H6=1,G7,0)</f>
      </c>
      <c r="L7" s="105">
        <f>IF(H6=2,G7,0)</f>
        <v>0</v>
      </c>
      <c r="M7" s="106">
        <f>IF(H6=3,G7,0)</f>
        <v>0</v>
      </c>
      <c r="N7" s="105">
        <f t="shared" si="0"/>
        <v>0</v>
      </c>
    </row>
    <row r="8" spans="1:14" ht="13.5" customHeight="1">
      <c r="A8" s="306"/>
      <c r="B8" s="307"/>
      <c r="C8" s="21"/>
      <c r="D8" s="22"/>
      <c r="E8" s="23"/>
      <c r="F8" s="102"/>
      <c r="G8" s="107">
        <f>IF(F8&lt;&gt;"",D8*F8,"")</f>
      </c>
      <c r="H8" s="302"/>
      <c r="J8" s="358"/>
      <c r="K8" s="104">
        <f>IF(H6=1,G8,0)</f>
      </c>
      <c r="L8" s="105">
        <f>IF(H6=2,G8,0)</f>
        <v>0</v>
      </c>
      <c r="M8" s="106">
        <f>IF(H6=3,G8,0)</f>
        <v>0</v>
      </c>
      <c r="N8" s="105">
        <f t="shared" si="0"/>
        <v>0</v>
      </c>
    </row>
    <row r="9" spans="1:14" ht="13.5" customHeight="1">
      <c r="A9" s="306"/>
      <c r="B9" s="307"/>
      <c r="C9" s="30" t="s">
        <v>29</v>
      </c>
      <c r="D9" s="31"/>
      <c r="E9" s="32" t="s">
        <v>184</v>
      </c>
      <c r="F9" s="108"/>
      <c r="G9" s="274">
        <f>IF(F9="","",D9*F9)</f>
      </c>
      <c r="H9" s="302"/>
      <c r="J9" s="110" t="s">
        <v>29</v>
      </c>
      <c r="K9" s="104">
        <f>IF(H6=1,G9,0)</f>
      </c>
      <c r="L9" s="105">
        <f>IF(H6=2,G9,0)</f>
        <v>0</v>
      </c>
      <c r="M9" s="106">
        <f>IF(H6=3,G9,0)</f>
        <v>0</v>
      </c>
      <c r="N9" s="105">
        <f t="shared" si="0"/>
        <v>0</v>
      </c>
    </row>
    <row r="10" spans="1:14" ht="13.5" customHeight="1">
      <c r="A10" s="308"/>
      <c r="B10" s="309"/>
      <c r="C10" s="30" t="s">
        <v>30</v>
      </c>
      <c r="D10" s="31">
        <f>'工事費見積書表紙'!$J$4</f>
        <v>0</v>
      </c>
      <c r="E10" s="208" t="s">
        <v>185</v>
      </c>
      <c r="F10" s="111" t="s">
        <v>184</v>
      </c>
      <c r="G10" s="109">
        <f>IF(G6&lt;&gt;"",ROUNDDOWN(SUM(G6:G9)*D10/100,0),"")</f>
      </c>
      <c r="H10" s="302"/>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02"/>
      <c r="J11" s="113" t="s">
        <v>31</v>
      </c>
      <c r="K11" s="114">
        <f>IF(H6=1,G11,0)</f>
      </c>
      <c r="L11" s="115">
        <f>IF(H6=2,G11,0)</f>
        <v>0</v>
      </c>
      <c r="M11" s="116">
        <f>IF(H6=3,G11,0)</f>
        <v>0</v>
      </c>
      <c r="N11" s="115">
        <f t="shared" si="0"/>
        <v>0</v>
      </c>
    </row>
    <row r="12" spans="1:14" s="43" customFormat="1" ht="13.5" customHeight="1" thickBot="1" thickTop="1">
      <c r="A12" s="310"/>
      <c r="B12" s="312" t="s">
        <v>54</v>
      </c>
      <c r="C12" s="82" t="s">
        <v>175</v>
      </c>
      <c r="D12" s="83" t="s">
        <v>188</v>
      </c>
      <c r="E12" s="84" t="s">
        <v>188</v>
      </c>
      <c r="F12" s="85" t="s">
        <v>188</v>
      </c>
      <c r="G12" s="86"/>
      <c r="H12" s="302"/>
      <c r="J12" s="117" t="s">
        <v>175</v>
      </c>
      <c r="K12" s="118">
        <f>IF(H6=1,G12,0)</f>
        <v>0</v>
      </c>
      <c r="L12" s="118">
        <f>IF(H6=2,G12,0)</f>
        <v>0</v>
      </c>
      <c r="M12" s="118">
        <f>IF(H6=3,G12,0)</f>
        <v>0</v>
      </c>
      <c r="N12" s="119">
        <f t="shared" si="0"/>
        <v>0</v>
      </c>
    </row>
    <row r="13" spans="1:14" s="43" customFormat="1" ht="13.5" customHeight="1" thickBot="1" thickTop="1">
      <c r="A13" s="311"/>
      <c r="B13" s="313"/>
      <c r="C13" s="48" t="s">
        <v>63</v>
      </c>
      <c r="D13" s="49" t="s">
        <v>184</v>
      </c>
      <c r="E13" s="49" t="s">
        <v>184</v>
      </c>
      <c r="F13" s="120" t="s">
        <v>184</v>
      </c>
      <c r="G13" s="121">
        <f>SUM(G6:G11)-G12</f>
        <v>0</v>
      </c>
      <c r="H13" s="303"/>
      <c r="J13" s="122" t="s">
        <v>63</v>
      </c>
      <c r="K13" s="123">
        <f>SUM(K6:K11)-K12</f>
        <v>0</v>
      </c>
      <c r="L13" s="123">
        <f>SUM(L6:L11)-L12</f>
        <v>0</v>
      </c>
      <c r="M13" s="123">
        <f>SUM(M6:M11)-M12</f>
        <v>0</v>
      </c>
      <c r="N13" s="124">
        <f>SUM(N6:N11)-N12</f>
        <v>0</v>
      </c>
    </row>
    <row r="14" spans="1:14" ht="13.5" customHeight="1">
      <c r="A14" s="304" t="s">
        <v>189</v>
      </c>
      <c r="B14" s="305"/>
      <c r="C14" s="13"/>
      <c r="D14" s="14"/>
      <c r="E14" s="15"/>
      <c r="F14" s="97"/>
      <c r="G14" s="98">
        <f>IF(F14&lt;&gt;"",D14*F14,"")</f>
      </c>
      <c r="H14" s="301">
        <v>1</v>
      </c>
      <c r="J14" s="353" t="s">
        <v>70</v>
      </c>
      <c r="K14" s="99">
        <f>IF(H14=1,G14,0)</f>
      </c>
      <c r="L14" s="100">
        <f>IF(H14=2,G14,0)</f>
        <v>0</v>
      </c>
      <c r="M14" s="125">
        <f>IF(H14=3,G14,0)</f>
        <v>0</v>
      </c>
      <c r="N14" s="125">
        <f aca="true" t="shared" si="1" ref="N14:N20">SUM(K14:M14)</f>
        <v>0</v>
      </c>
    </row>
    <row r="15" spans="1:14" ht="13.5" customHeight="1">
      <c r="A15" s="306"/>
      <c r="B15" s="307"/>
      <c r="C15" s="21"/>
      <c r="D15" s="22"/>
      <c r="E15" s="23"/>
      <c r="F15" s="102"/>
      <c r="G15" s="103">
        <f>IF(F15&lt;&gt;"",D15*F15,"")</f>
      </c>
      <c r="H15" s="302"/>
      <c r="J15" s="354"/>
      <c r="K15" s="104">
        <f>IF(H14=1,G15,0)</f>
      </c>
      <c r="L15" s="105">
        <f>IF(H14=2,G15,0)</f>
        <v>0</v>
      </c>
      <c r="M15" s="126">
        <f>IF(H14=3,G15,0)</f>
        <v>0</v>
      </c>
      <c r="N15" s="126">
        <f t="shared" si="1"/>
        <v>0</v>
      </c>
    </row>
    <row r="16" spans="1:14" ht="13.5" customHeight="1">
      <c r="A16" s="306"/>
      <c r="B16" s="307"/>
      <c r="C16" s="21"/>
      <c r="D16" s="22"/>
      <c r="E16" s="23"/>
      <c r="F16" s="102"/>
      <c r="G16" s="107">
        <f>IF(F16&lt;&gt;"",D16*F16,"")</f>
      </c>
      <c r="H16" s="302"/>
      <c r="J16" s="355"/>
      <c r="K16" s="104">
        <f>IF(H14=1,G16,0)</f>
      </c>
      <c r="L16" s="105">
        <f>IF(H14=2,G16,0)</f>
        <v>0</v>
      </c>
      <c r="M16" s="126">
        <f>IF(H14=3,G16,0)</f>
        <v>0</v>
      </c>
      <c r="N16" s="126">
        <f t="shared" si="1"/>
        <v>0</v>
      </c>
    </row>
    <row r="17" spans="1:14" ht="13.5" customHeight="1">
      <c r="A17" s="306"/>
      <c r="B17" s="307"/>
      <c r="C17" s="30" t="s">
        <v>29</v>
      </c>
      <c r="D17" s="31"/>
      <c r="E17" s="32" t="s">
        <v>184</v>
      </c>
      <c r="F17" s="108"/>
      <c r="G17" s="274">
        <f>IF(F17="","",D17*F17)</f>
      </c>
      <c r="H17" s="302"/>
      <c r="J17" s="127" t="s">
        <v>29</v>
      </c>
      <c r="K17" s="104">
        <f>IF(H14=1,G17,0)</f>
      </c>
      <c r="L17" s="105">
        <f>IF(H14=2,G17,0)</f>
        <v>0</v>
      </c>
      <c r="M17" s="126">
        <f>IF(H14=3,G17,0)</f>
        <v>0</v>
      </c>
      <c r="N17" s="126">
        <f t="shared" si="1"/>
        <v>0</v>
      </c>
    </row>
    <row r="18" spans="1:14" ht="13.5" customHeight="1">
      <c r="A18" s="308"/>
      <c r="B18" s="309"/>
      <c r="C18" s="30" t="s">
        <v>30</v>
      </c>
      <c r="D18" s="31">
        <f>'工事費見積書表紙'!$J$4</f>
        <v>0</v>
      </c>
      <c r="E18" s="208" t="s">
        <v>185</v>
      </c>
      <c r="F18" s="111" t="s">
        <v>184</v>
      </c>
      <c r="G18" s="109">
        <f>IF(G14&lt;&gt;"",ROUNDDOWN(SUM(G14:G17)*D18/100,0),"")</f>
      </c>
      <c r="H18" s="302"/>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02"/>
      <c r="J19" s="128" t="s">
        <v>31</v>
      </c>
      <c r="K19" s="114">
        <f>IF(H14=1,G19,0)</f>
      </c>
      <c r="L19" s="115">
        <f>IF(H14=2,G19,0)</f>
        <v>0</v>
      </c>
      <c r="M19" s="129">
        <f>IF(H14=3,G19,0)</f>
        <v>0</v>
      </c>
      <c r="N19" s="129">
        <f t="shared" si="1"/>
        <v>0</v>
      </c>
    </row>
    <row r="20" spans="1:14" s="43" customFormat="1" ht="13.5" customHeight="1" thickBot="1" thickTop="1">
      <c r="A20" s="310"/>
      <c r="B20" s="312" t="s">
        <v>54</v>
      </c>
      <c r="C20" s="78" t="s">
        <v>175</v>
      </c>
      <c r="D20" s="80" t="s">
        <v>188</v>
      </c>
      <c r="E20" s="76" t="s">
        <v>188</v>
      </c>
      <c r="F20" s="77" t="s">
        <v>188</v>
      </c>
      <c r="G20" s="79"/>
      <c r="H20" s="302"/>
      <c r="J20" s="117" t="s">
        <v>175</v>
      </c>
      <c r="K20" s="118">
        <f>IF(H14=1,G20,0)</f>
        <v>0</v>
      </c>
      <c r="L20" s="118">
        <f>IF(H14=2,G20,0)</f>
        <v>0</v>
      </c>
      <c r="M20" s="118">
        <f>IF(H14=3,G20,0)</f>
        <v>0</v>
      </c>
      <c r="N20" s="119">
        <f t="shared" si="1"/>
        <v>0</v>
      </c>
    </row>
    <row r="21" spans="1:14" s="43" customFormat="1" ht="13.5" customHeight="1" thickBot="1" thickTop="1">
      <c r="A21" s="311"/>
      <c r="B21" s="313"/>
      <c r="C21" s="48" t="s">
        <v>63</v>
      </c>
      <c r="D21" s="49" t="s">
        <v>184</v>
      </c>
      <c r="E21" s="49" t="s">
        <v>184</v>
      </c>
      <c r="F21" s="120" t="s">
        <v>184</v>
      </c>
      <c r="G21" s="121">
        <f>SUM(G14:G19)-G20</f>
        <v>0</v>
      </c>
      <c r="H21" s="303"/>
      <c r="J21" s="122" t="s">
        <v>63</v>
      </c>
      <c r="K21" s="123">
        <f>SUM(K14:K19)-K20</f>
        <v>0</v>
      </c>
      <c r="L21" s="123">
        <f>SUM(L14:L19)-L20</f>
        <v>0</v>
      </c>
      <c r="M21" s="123">
        <f>SUM(M14:M19)-M20</f>
        <v>0</v>
      </c>
      <c r="N21" s="124">
        <f>SUM(N14:N19)-N20</f>
        <v>0</v>
      </c>
    </row>
    <row r="22" spans="1:14" ht="13.5" customHeight="1">
      <c r="A22" s="304" t="s">
        <v>190</v>
      </c>
      <c r="B22" s="305"/>
      <c r="C22" s="13"/>
      <c r="D22" s="14"/>
      <c r="E22" s="15"/>
      <c r="F22" s="97"/>
      <c r="G22" s="98">
        <f>IF(F22&lt;&gt;"",D22*F22,"")</f>
      </c>
      <c r="H22" s="301">
        <v>1</v>
      </c>
      <c r="J22" s="353" t="s">
        <v>70</v>
      </c>
      <c r="K22" s="99">
        <f>IF(H22=1,G22,0)</f>
      </c>
      <c r="L22" s="100">
        <f>IF(H22=2,G22,0)</f>
        <v>0</v>
      </c>
      <c r="M22" s="125">
        <f>IF(H22=3,G22,0)</f>
        <v>0</v>
      </c>
      <c r="N22" s="125">
        <f aca="true" t="shared" si="2" ref="N22:N28">SUM(K22:M22)</f>
        <v>0</v>
      </c>
    </row>
    <row r="23" spans="1:14" ht="13.5" customHeight="1">
      <c r="A23" s="306"/>
      <c r="B23" s="307"/>
      <c r="C23" s="21"/>
      <c r="D23" s="22"/>
      <c r="E23" s="23"/>
      <c r="F23" s="102"/>
      <c r="G23" s="103">
        <f>IF(F23&lt;&gt;"",D23*F23,"")</f>
      </c>
      <c r="H23" s="302"/>
      <c r="J23" s="354"/>
      <c r="K23" s="104">
        <f>IF(H22=1,G23,0)</f>
      </c>
      <c r="L23" s="105">
        <f>IF(H22=2,G23,0)</f>
        <v>0</v>
      </c>
      <c r="M23" s="126">
        <f>IF(H22=3,G23,0)</f>
        <v>0</v>
      </c>
      <c r="N23" s="126">
        <f t="shared" si="2"/>
        <v>0</v>
      </c>
    </row>
    <row r="24" spans="1:14" ht="13.5" customHeight="1">
      <c r="A24" s="306"/>
      <c r="B24" s="307"/>
      <c r="C24" s="21"/>
      <c r="D24" s="22"/>
      <c r="E24" s="23"/>
      <c r="F24" s="102"/>
      <c r="G24" s="107">
        <f>IF(F24&lt;&gt;"",D24*F24,"")</f>
      </c>
      <c r="H24" s="302"/>
      <c r="J24" s="355"/>
      <c r="K24" s="104">
        <f>IF(H22=1,G24,0)</f>
      </c>
      <c r="L24" s="105">
        <f>IF(H22=2,G24,0)</f>
        <v>0</v>
      </c>
      <c r="M24" s="126">
        <f>IF(H22=3,G24,0)</f>
        <v>0</v>
      </c>
      <c r="N24" s="126">
        <f t="shared" si="2"/>
        <v>0</v>
      </c>
    </row>
    <row r="25" spans="1:14" ht="13.5" customHeight="1">
      <c r="A25" s="306"/>
      <c r="B25" s="307"/>
      <c r="C25" s="30" t="s">
        <v>29</v>
      </c>
      <c r="D25" s="31"/>
      <c r="E25" s="32" t="s">
        <v>184</v>
      </c>
      <c r="F25" s="108"/>
      <c r="G25" s="274">
        <f>IF(F25="","",D25*F25)</f>
      </c>
      <c r="H25" s="302"/>
      <c r="J25" s="127" t="s">
        <v>29</v>
      </c>
      <c r="K25" s="104">
        <f>IF(H22=1,G25,0)</f>
      </c>
      <c r="L25" s="105">
        <f>IF(H22=2,G25,0)</f>
        <v>0</v>
      </c>
      <c r="M25" s="126">
        <f>IF(H22=3,G25,0)</f>
        <v>0</v>
      </c>
      <c r="N25" s="126">
        <f t="shared" si="2"/>
        <v>0</v>
      </c>
    </row>
    <row r="26" spans="1:14" ht="13.5" customHeight="1">
      <c r="A26" s="308"/>
      <c r="B26" s="309"/>
      <c r="C26" s="30" t="s">
        <v>30</v>
      </c>
      <c r="D26" s="31">
        <f>'工事費見積書表紙'!$J$4</f>
        <v>0</v>
      </c>
      <c r="E26" s="208" t="s">
        <v>185</v>
      </c>
      <c r="F26" s="111" t="s">
        <v>184</v>
      </c>
      <c r="G26" s="109">
        <f>IF(G22&lt;&gt;"",ROUNDDOWN(SUM(G22:G25)*D26/100,0),"")</f>
      </c>
      <c r="H26" s="302"/>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02"/>
      <c r="J27" s="128" t="s">
        <v>31</v>
      </c>
      <c r="K27" s="114">
        <f>IF(H22=1,G27,0)</f>
      </c>
      <c r="L27" s="115">
        <f>IF(H22=2,G27,0)</f>
        <v>0</v>
      </c>
      <c r="M27" s="129">
        <f>IF(H22=3,G27,0)</f>
        <v>0</v>
      </c>
      <c r="N27" s="129">
        <f t="shared" si="2"/>
        <v>0</v>
      </c>
    </row>
    <row r="28" spans="1:14" s="43" customFormat="1" ht="13.5" customHeight="1" thickBot="1" thickTop="1">
      <c r="A28" s="310"/>
      <c r="B28" s="312" t="s">
        <v>54</v>
      </c>
      <c r="C28" s="78" t="s">
        <v>175</v>
      </c>
      <c r="D28" s="80" t="s">
        <v>188</v>
      </c>
      <c r="E28" s="76" t="s">
        <v>188</v>
      </c>
      <c r="F28" s="77" t="s">
        <v>188</v>
      </c>
      <c r="G28" s="79"/>
      <c r="H28" s="302"/>
      <c r="J28" s="117" t="s">
        <v>175</v>
      </c>
      <c r="K28" s="118">
        <f>IF(H22=1,G28,0)</f>
        <v>0</v>
      </c>
      <c r="L28" s="118">
        <f>IF(H22=2,G28,0)</f>
        <v>0</v>
      </c>
      <c r="M28" s="118">
        <f>IF(H22=3,G28,0)</f>
        <v>0</v>
      </c>
      <c r="N28" s="119">
        <f t="shared" si="2"/>
        <v>0</v>
      </c>
    </row>
    <row r="29" spans="1:14" s="43" customFormat="1" ht="13.5" customHeight="1" thickBot="1" thickTop="1">
      <c r="A29" s="311"/>
      <c r="B29" s="313"/>
      <c r="C29" s="48" t="s">
        <v>63</v>
      </c>
      <c r="D29" s="49" t="s">
        <v>184</v>
      </c>
      <c r="E29" s="49" t="s">
        <v>184</v>
      </c>
      <c r="F29" s="120" t="s">
        <v>184</v>
      </c>
      <c r="G29" s="121">
        <f>SUM(G22:G27)-G28</f>
        <v>0</v>
      </c>
      <c r="H29" s="303"/>
      <c r="J29" s="122" t="s">
        <v>63</v>
      </c>
      <c r="K29" s="123">
        <f>SUM(K22:K27)-K28</f>
        <v>0</v>
      </c>
      <c r="L29" s="123">
        <f>SUM(L22:L27)-L28</f>
        <v>0</v>
      </c>
      <c r="M29" s="123">
        <f>SUM(M22:M27)-M28</f>
        <v>0</v>
      </c>
      <c r="N29" s="124">
        <f>SUM(N22:N27)-N28</f>
        <v>0</v>
      </c>
    </row>
    <row r="30" spans="1:14" ht="13.5" customHeight="1">
      <c r="A30" s="304" t="s">
        <v>191</v>
      </c>
      <c r="B30" s="305"/>
      <c r="C30" s="13"/>
      <c r="D30" s="14"/>
      <c r="E30" s="15"/>
      <c r="F30" s="97"/>
      <c r="G30" s="98">
        <f>IF(F30&lt;&gt;"",D30*F30,"")</f>
      </c>
      <c r="H30" s="301">
        <v>1</v>
      </c>
      <c r="J30" s="353" t="s">
        <v>70</v>
      </c>
      <c r="K30" s="99">
        <f>IF(H30=1,G30,0)</f>
      </c>
      <c r="L30" s="100">
        <f>IF(H30=2,G30,0)</f>
        <v>0</v>
      </c>
      <c r="M30" s="125">
        <f>IF(H30=3,G30,0)</f>
        <v>0</v>
      </c>
      <c r="N30" s="125">
        <f aca="true" t="shared" si="3" ref="N30:N36">SUM(K30:M30)</f>
        <v>0</v>
      </c>
    </row>
    <row r="31" spans="1:14" ht="13.5" customHeight="1">
      <c r="A31" s="306"/>
      <c r="B31" s="307"/>
      <c r="C31" s="21"/>
      <c r="D31" s="22"/>
      <c r="E31" s="23"/>
      <c r="F31" s="102"/>
      <c r="G31" s="103">
        <f>IF(F31&lt;&gt;"",D31*F31,"")</f>
      </c>
      <c r="H31" s="302"/>
      <c r="J31" s="354"/>
      <c r="K31" s="104">
        <f>IF(H30=1,G31,0)</f>
      </c>
      <c r="L31" s="105">
        <f>IF(H30=2,G31,0)</f>
        <v>0</v>
      </c>
      <c r="M31" s="126">
        <f>IF(H30=3,G31,0)</f>
        <v>0</v>
      </c>
      <c r="N31" s="126">
        <f t="shared" si="3"/>
        <v>0</v>
      </c>
    </row>
    <row r="32" spans="1:14" ht="13.5" customHeight="1">
      <c r="A32" s="306"/>
      <c r="B32" s="307"/>
      <c r="C32" s="21"/>
      <c r="D32" s="22"/>
      <c r="E32" s="23"/>
      <c r="F32" s="102"/>
      <c r="G32" s="107">
        <f>IF(F32&lt;&gt;"",D32*F32,"")</f>
      </c>
      <c r="H32" s="302"/>
      <c r="J32" s="355"/>
      <c r="K32" s="104">
        <f>IF(H30=1,G32,0)</f>
      </c>
      <c r="L32" s="105">
        <f>IF(H30=2,G32,0)</f>
        <v>0</v>
      </c>
      <c r="M32" s="126">
        <f>IF(H30=3,G32,0)</f>
        <v>0</v>
      </c>
      <c r="N32" s="126">
        <f t="shared" si="3"/>
        <v>0</v>
      </c>
    </row>
    <row r="33" spans="1:14" ht="13.5" customHeight="1">
      <c r="A33" s="306"/>
      <c r="B33" s="307"/>
      <c r="C33" s="30" t="s">
        <v>29</v>
      </c>
      <c r="D33" s="31"/>
      <c r="E33" s="32" t="s">
        <v>184</v>
      </c>
      <c r="F33" s="108"/>
      <c r="G33" s="274">
        <f>IF(F33="","",D33*F33)</f>
      </c>
      <c r="H33" s="302"/>
      <c r="J33" s="127" t="s">
        <v>29</v>
      </c>
      <c r="K33" s="104">
        <f>IF(H30=1,G33,0)</f>
      </c>
      <c r="L33" s="105">
        <f>IF(H30=2,G33,0)</f>
        <v>0</v>
      </c>
      <c r="M33" s="126">
        <f>IF(H30=3,G33,0)</f>
        <v>0</v>
      </c>
      <c r="N33" s="126">
        <f t="shared" si="3"/>
        <v>0</v>
      </c>
    </row>
    <row r="34" spans="1:14" ht="13.5" customHeight="1">
      <c r="A34" s="308"/>
      <c r="B34" s="309"/>
      <c r="C34" s="30" t="s">
        <v>30</v>
      </c>
      <c r="D34" s="31">
        <f>'工事費見積書表紙'!$J$4</f>
        <v>0</v>
      </c>
      <c r="E34" s="208" t="s">
        <v>185</v>
      </c>
      <c r="F34" s="111" t="s">
        <v>184</v>
      </c>
      <c r="G34" s="109">
        <f>IF(G30&lt;&gt;"",ROUNDDOWN(SUM(G30:G33)*D34/100,0),"")</f>
      </c>
      <c r="H34" s="302"/>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02"/>
      <c r="J35" s="128" t="s">
        <v>31</v>
      </c>
      <c r="K35" s="114">
        <f>IF(H30=1,G35,0)</f>
      </c>
      <c r="L35" s="115">
        <f>IF(H30=2,G35,0)</f>
        <v>0</v>
      </c>
      <c r="M35" s="129">
        <f>IF(H30=3,G35,0)</f>
        <v>0</v>
      </c>
      <c r="N35" s="129">
        <f t="shared" si="3"/>
        <v>0</v>
      </c>
    </row>
    <row r="36" spans="1:14" s="43" customFormat="1" ht="13.5" customHeight="1" thickBot="1" thickTop="1">
      <c r="A36" s="310"/>
      <c r="B36" s="312" t="s">
        <v>54</v>
      </c>
      <c r="C36" s="78" t="s">
        <v>175</v>
      </c>
      <c r="D36" s="80" t="s">
        <v>188</v>
      </c>
      <c r="E36" s="76" t="s">
        <v>188</v>
      </c>
      <c r="F36" s="77" t="s">
        <v>188</v>
      </c>
      <c r="G36" s="79"/>
      <c r="H36" s="302"/>
      <c r="J36" s="117" t="s">
        <v>175</v>
      </c>
      <c r="K36" s="118">
        <f>IF(H30=1,G36,0)</f>
        <v>0</v>
      </c>
      <c r="L36" s="118">
        <f>IF(H30=2,G36,0)</f>
        <v>0</v>
      </c>
      <c r="M36" s="118">
        <f>IF(H30=3,G36,0)</f>
        <v>0</v>
      </c>
      <c r="N36" s="119">
        <f t="shared" si="3"/>
        <v>0</v>
      </c>
    </row>
    <row r="37" spans="1:14" s="43" customFormat="1" ht="13.5" customHeight="1" thickBot="1" thickTop="1">
      <c r="A37" s="311"/>
      <c r="B37" s="313"/>
      <c r="C37" s="48" t="s">
        <v>63</v>
      </c>
      <c r="D37" s="49" t="s">
        <v>184</v>
      </c>
      <c r="E37" s="49" t="s">
        <v>184</v>
      </c>
      <c r="F37" s="120" t="s">
        <v>184</v>
      </c>
      <c r="G37" s="121">
        <f>SUM(G30:G35)-G36</f>
        <v>0</v>
      </c>
      <c r="H37" s="303"/>
      <c r="J37" s="122" t="s">
        <v>63</v>
      </c>
      <c r="K37" s="123">
        <f>SUM(K30:K35)-K36</f>
        <v>0</v>
      </c>
      <c r="L37" s="123">
        <f>SUM(L30:L35)-L36</f>
        <v>0</v>
      </c>
      <c r="M37" s="123">
        <f>SUM(M30:M35)-M36</f>
        <v>0</v>
      </c>
      <c r="N37" s="124">
        <f>SUM(N30:N35)-N36</f>
        <v>0</v>
      </c>
    </row>
    <row r="38" spans="1:14" ht="13.5" customHeight="1">
      <c r="A38" s="304" t="s">
        <v>164</v>
      </c>
      <c r="B38" s="305"/>
      <c r="C38" s="13"/>
      <c r="D38" s="14"/>
      <c r="E38" s="15"/>
      <c r="F38" s="97"/>
      <c r="G38" s="98">
        <f>IF(F38&lt;&gt;"",D38*F38,"")</f>
      </c>
      <c r="H38" s="301">
        <v>1</v>
      </c>
      <c r="J38" s="353" t="s">
        <v>70</v>
      </c>
      <c r="K38" s="99">
        <f>IF(H38=1,G38,0)</f>
      </c>
      <c r="L38" s="100">
        <f>IF(H38=2,G38,0)</f>
        <v>0</v>
      </c>
      <c r="M38" s="125">
        <f>IF(H38=3,G38,0)</f>
        <v>0</v>
      </c>
      <c r="N38" s="125">
        <f aca="true" t="shared" si="4" ref="N38:N44">SUM(K38:M38)</f>
        <v>0</v>
      </c>
    </row>
    <row r="39" spans="1:14" ht="13.5" customHeight="1">
      <c r="A39" s="306"/>
      <c r="B39" s="307"/>
      <c r="C39" s="21"/>
      <c r="D39" s="22"/>
      <c r="E39" s="23"/>
      <c r="F39" s="102"/>
      <c r="G39" s="103">
        <f>IF(F39&lt;&gt;"",D39*F39,"")</f>
      </c>
      <c r="H39" s="302"/>
      <c r="J39" s="354"/>
      <c r="K39" s="104">
        <f>IF(H38=1,G39,0)</f>
      </c>
      <c r="L39" s="105">
        <f>IF(H38=2,G39,0)</f>
        <v>0</v>
      </c>
      <c r="M39" s="126">
        <f>IF(H38=3,G39,0)</f>
        <v>0</v>
      </c>
      <c r="N39" s="126">
        <f t="shared" si="4"/>
        <v>0</v>
      </c>
    </row>
    <row r="40" spans="1:14" ht="13.5" customHeight="1">
      <c r="A40" s="306"/>
      <c r="B40" s="307"/>
      <c r="C40" s="21"/>
      <c r="D40" s="22"/>
      <c r="E40" s="23"/>
      <c r="F40" s="102"/>
      <c r="G40" s="107">
        <f>IF(F40&lt;&gt;"",D40*F40,"")</f>
      </c>
      <c r="H40" s="302"/>
      <c r="J40" s="355"/>
      <c r="K40" s="104">
        <f>IF(H38=1,G40,0)</f>
      </c>
      <c r="L40" s="105">
        <f>IF(H38=2,G40,0)</f>
        <v>0</v>
      </c>
      <c r="M40" s="126">
        <f>IF(H38=3,G40,0)</f>
        <v>0</v>
      </c>
      <c r="N40" s="126">
        <f t="shared" si="4"/>
        <v>0</v>
      </c>
    </row>
    <row r="41" spans="1:14" ht="13.5" customHeight="1">
      <c r="A41" s="306"/>
      <c r="B41" s="307"/>
      <c r="C41" s="30" t="s">
        <v>29</v>
      </c>
      <c r="D41" s="31"/>
      <c r="E41" s="32" t="s">
        <v>184</v>
      </c>
      <c r="F41" s="108"/>
      <c r="G41" s="274">
        <f>IF(F41="","",D41*F41)</f>
      </c>
      <c r="H41" s="302"/>
      <c r="J41" s="127" t="s">
        <v>29</v>
      </c>
      <c r="K41" s="104">
        <f>IF(H38=1,G41,0)</f>
      </c>
      <c r="L41" s="105">
        <f>IF(H38=2,G41,0)</f>
        <v>0</v>
      </c>
      <c r="M41" s="126">
        <f>IF(H38=3,G41,0)</f>
        <v>0</v>
      </c>
      <c r="N41" s="126">
        <f t="shared" si="4"/>
        <v>0</v>
      </c>
    </row>
    <row r="42" spans="1:14" ht="13.5" customHeight="1">
      <c r="A42" s="308"/>
      <c r="B42" s="309"/>
      <c r="C42" s="30" t="s">
        <v>30</v>
      </c>
      <c r="D42" s="31">
        <f>'工事費見積書表紙'!$J$4</f>
        <v>0</v>
      </c>
      <c r="E42" s="208" t="s">
        <v>185</v>
      </c>
      <c r="F42" s="111" t="s">
        <v>184</v>
      </c>
      <c r="G42" s="109">
        <f>IF(G38&lt;&gt;"",ROUNDDOWN(SUM(G38:G41)*D42/100,0),"")</f>
      </c>
      <c r="H42" s="302"/>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02"/>
      <c r="J43" s="128" t="s">
        <v>31</v>
      </c>
      <c r="K43" s="114">
        <f>IF(H38=1,G43,0)</f>
      </c>
      <c r="L43" s="115">
        <f>IF(H38=2,G43,0)</f>
        <v>0</v>
      </c>
      <c r="M43" s="129">
        <f>IF(H38=3,G43,0)</f>
        <v>0</v>
      </c>
      <c r="N43" s="129">
        <f t="shared" si="4"/>
        <v>0</v>
      </c>
    </row>
    <row r="44" spans="1:14" s="43" customFormat="1" ht="13.5" customHeight="1" thickBot="1" thickTop="1">
      <c r="A44" s="310"/>
      <c r="B44" s="312" t="s">
        <v>55</v>
      </c>
      <c r="C44" s="78" t="s">
        <v>175</v>
      </c>
      <c r="D44" s="80" t="s">
        <v>188</v>
      </c>
      <c r="E44" s="76" t="s">
        <v>188</v>
      </c>
      <c r="F44" s="77" t="s">
        <v>188</v>
      </c>
      <c r="G44" s="79"/>
      <c r="H44" s="302"/>
      <c r="J44" s="117" t="s">
        <v>175</v>
      </c>
      <c r="K44" s="118">
        <f>IF(H38=1,G44,0)</f>
        <v>0</v>
      </c>
      <c r="L44" s="118">
        <f>IF(H38=2,G44,0)</f>
        <v>0</v>
      </c>
      <c r="M44" s="118">
        <f>IF(H38=3,G44,0)</f>
        <v>0</v>
      </c>
      <c r="N44" s="119">
        <f t="shared" si="4"/>
        <v>0</v>
      </c>
    </row>
    <row r="45" spans="1:14" s="43" customFormat="1" ht="13.5" customHeight="1" thickBot="1" thickTop="1">
      <c r="A45" s="311"/>
      <c r="B45" s="313"/>
      <c r="C45" s="48" t="s">
        <v>63</v>
      </c>
      <c r="D45" s="49" t="s">
        <v>184</v>
      </c>
      <c r="E45" s="49" t="s">
        <v>184</v>
      </c>
      <c r="F45" s="120" t="s">
        <v>184</v>
      </c>
      <c r="G45" s="121">
        <f>SUM(G38:G43)-G44</f>
        <v>0</v>
      </c>
      <c r="H45" s="303"/>
      <c r="J45" s="122" t="s">
        <v>63</v>
      </c>
      <c r="K45" s="123">
        <f>SUM(K38:K43)-K44</f>
        <v>0</v>
      </c>
      <c r="L45" s="123">
        <f>SUM(L38:L43)-L44</f>
        <v>0</v>
      </c>
      <c r="M45" s="123">
        <f>SUM(M38:M43)-M44</f>
        <v>0</v>
      </c>
      <c r="N45" s="124">
        <f>SUM(N38:N43)-N44</f>
        <v>0</v>
      </c>
    </row>
    <row r="46" spans="1:14" ht="13.5" customHeight="1">
      <c r="A46" s="304" t="s">
        <v>100</v>
      </c>
      <c r="B46" s="305"/>
      <c r="C46" s="13"/>
      <c r="D46" s="14"/>
      <c r="E46" s="15"/>
      <c r="F46" s="97"/>
      <c r="G46" s="98">
        <f>IF(F46&lt;&gt;"",D46*F46,"")</f>
      </c>
      <c r="H46" s="301">
        <v>1</v>
      </c>
      <c r="J46" s="353" t="s">
        <v>70</v>
      </c>
      <c r="K46" s="99">
        <f>IF(H46=1,G46,0)</f>
      </c>
      <c r="L46" s="100">
        <f>IF(H46=2,G46,0)</f>
        <v>0</v>
      </c>
      <c r="M46" s="125">
        <f>IF(H46=3,G46,0)</f>
        <v>0</v>
      </c>
      <c r="N46" s="125">
        <f aca="true" t="shared" si="5" ref="N46:N52">SUM(K46:M46)</f>
        <v>0</v>
      </c>
    </row>
    <row r="47" spans="1:14" ht="13.5" customHeight="1">
      <c r="A47" s="306"/>
      <c r="B47" s="307"/>
      <c r="C47" s="21"/>
      <c r="D47" s="22"/>
      <c r="E47" s="23"/>
      <c r="F47" s="102"/>
      <c r="G47" s="103">
        <f>IF(F47&lt;&gt;"",D47*F47,"")</f>
      </c>
      <c r="H47" s="302"/>
      <c r="J47" s="354"/>
      <c r="K47" s="104">
        <f>IF(H46=1,G47,0)</f>
      </c>
      <c r="L47" s="105">
        <f>IF(H46=2,G47,0)</f>
        <v>0</v>
      </c>
      <c r="M47" s="126">
        <f>IF(H46=3,G47,0)</f>
        <v>0</v>
      </c>
      <c r="N47" s="126">
        <f t="shared" si="5"/>
        <v>0</v>
      </c>
    </row>
    <row r="48" spans="1:14" ht="13.5" customHeight="1">
      <c r="A48" s="306"/>
      <c r="B48" s="307"/>
      <c r="C48" s="21"/>
      <c r="D48" s="22"/>
      <c r="E48" s="23"/>
      <c r="F48" s="102"/>
      <c r="G48" s="107">
        <f>IF(F48&lt;&gt;"",D48*F48,"")</f>
      </c>
      <c r="H48" s="302"/>
      <c r="J48" s="355"/>
      <c r="K48" s="104">
        <f>IF(H46=1,G48,0)</f>
      </c>
      <c r="L48" s="105">
        <f>IF(H46=2,G48,0)</f>
        <v>0</v>
      </c>
      <c r="M48" s="126">
        <f>IF(H46=3,G48,0)</f>
        <v>0</v>
      </c>
      <c r="N48" s="126">
        <f t="shared" si="5"/>
        <v>0</v>
      </c>
    </row>
    <row r="49" spans="1:14" ht="13.5" customHeight="1">
      <c r="A49" s="306"/>
      <c r="B49" s="307"/>
      <c r="C49" s="30" t="s">
        <v>29</v>
      </c>
      <c r="D49" s="31"/>
      <c r="E49" s="32" t="s">
        <v>184</v>
      </c>
      <c r="F49" s="108"/>
      <c r="G49" s="274">
        <f>IF(F49="","",D49*F49)</f>
      </c>
      <c r="H49" s="302"/>
      <c r="J49" s="127" t="s">
        <v>29</v>
      </c>
      <c r="K49" s="104">
        <f>IF(H46=1,G49,0)</f>
      </c>
      <c r="L49" s="105">
        <f>IF(H46=2,G49,0)</f>
        <v>0</v>
      </c>
      <c r="M49" s="126">
        <f>IF(H46=3,G49,0)</f>
        <v>0</v>
      </c>
      <c r="N49" s="126">
        <f t="shared" si="5"/>
        <v>0</v>
      </c>
    </row>
    <row r="50" spans="1:14" ht="13.5" customHeight="1">
      <c r="A50" s="308"/>
      <c r="B50" s="309"/>
      <c r="C50" s="30" t="s">
        <v>30</v>
      </c>
      <c r="D50" s="31">
        <f>'工事費見積書表紙'!$J$4</f>
        <v>0</v>
      </c>
      <c r="E50" s="208" t="s">
        <v>185</v>
      </c>
      <c r="F50" s="111" t="s">
        <v>184</v>
      </c>
      <c r="G50" s="109">
        <f>IF(G46&lt;&gt;"",ROUNDDOWN(SUM(G46:G49)*D50/100,0),"")</f>
      </c>
      <c r="H50" s="302"/>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02"/>
      <c r="J51" s="128" t="s">
        <v>31</v>
      </c>
      <c r="K51" s="114">
        <f>IF(H46=1,G51,0)</f>
      </c>
      <c r="L51" s="115">
        <f>IF(H46=2,G51,0)</f>
        <v>0</v>
      </c>
      <c r="M51" s="129">
        <f>IF(H46=3,G51,0)</f>
        <v>0</v>
      </c>
      <c r="N51" s="129">
        <f t="shared" si="5"/>
        <v>0</v>
      </c>
    </row>
    <row r="52" spans="1:14" s="43" customFormat="1" ht="13.5" customHeight="1" thickBot="1" thickTop="1">
      <c r="A52" s="310"/>
      <c r="B52" s="312" t="s">
        <v>55</v>
      </c>
      <c r="C52" s="78" t="s">
        <v>175</v>
      </c>
      <c r="D52" s="80" t="s">
        <v>188</v>
      </c>
      <c r="E52" s="76" t="s">
        <v>188</v>
      </c>
      <c r="F52" s="77" t="s">
        <v>188</v>
      </c>
      <c r="G52" s="79"/>
      <c r="H52" s="302"/>
      <c r="J52" s="117" t="s">
        <v>175</v>
      </c>
      <c r="K52" s="118">
        <f>IF(H46=1,G52,0)</f>
        <v>0</v>
      </c>
      <c r="L52" s="118">
        <f>IF(H46=2,G52,0)</f>
        <v>0</v>
      </c>
      <c r="M52" s="118">
        <f>IF(H46=3,G52,0)</f>
        <v>0</v>
      </c>
      <c r="N52" s="119">
        <f t="shared" si="5"/>
        <v>0</v>
      </c>
    </row>
    <row r="53" spans="1:14" s="43" customFormat="1" ht="13.5" customHeight="1" thickBot="1" thickTop="1">
      <c r="A53" s="311"/>
      <c r="B53" s="313"/>
      <c r="C53" s="48" t="s">
        <v>63</v>
      </c>
      <c r="D53" s="49" t="s">
        <v>184</v>
      </c>
      <c r="E53" s="49" t="s">
        <v>184</v>
      </c>
      <c r="F53" s="120" t="s">
        <v>184</v>
      </c>
      <c r="G53" s="121">
        <f>SUM(G46:G51)-G52</f>
        <v>0</v>
      </c>
      <c r="H53" s="303"/>
      <c r="J53" s="122" t="s">
        <v>63</v>
      </c>
      <c r="K53" s="123">
        <f>SUM(K46:K51)-K52</f>
        <v>0</v>
      </c>
      <c r="L53" s="123">
        <f>SUM(L46:L51)-L52</f>
        <v>0</v>
      </c>
      <c r="M53" s="123">
        <f>SUM(M46:M51)-M52</f>
        <v>0</v>
      </c>
      <c r="N53" s="124">
        <f>SUM(N46:N51)-N52</f>
        <v>0</v>
      </c>
    </row>
    <row r="54" spans="1:14" ht="13.5" customHeight="1">
      <c r="A54" s="304" t="s">
        <v>64</v>
      </c>
      <c r="B54" s="305"/>
      <c r="C54" s="13"/>
      <c r="D54" s="14"/>
      <c r="E54" s="15"/>
      <c r="F54" s="97"/>
      <c r="G54" s="98">
        <f>IF(F54&lt;&gt;"",D54*F54,"")</f>
      </c>
      <c r="H54" s="301">
        <v>1</v>
      </c>
      <c r="J54" s="353" t="s">
        <v>70</v>
      </c>
      <c r="K54" s="99">
        <f>IF(H54=1,G54,0)</f>
      </c>
      <c r="L54" s="100">
        <f>IF(H54=2,G54,0)</f>
        <v>0</v>
      </c>
      <c r="M54" s="125">
        <f>IF(H54=3,G54,0)</f>
        <v>0</v>
      </c>
      <c r="N54" s="125">
        <f aca="true" t="shared" si="6" ref="N54:N60">SUM(K54:M54)</f>
        <v>0</v>
      </c>
    </row>
    <row r="55" spans="1:14" ht="13.5" customHeight="1">
      <c r="A55" s="306"/>
      <c r="B55" s="307"/>
      <c r="C55" s="21"/>
      <c r="D55" s="22"/>
      <c r="E55" s="23"/>
      <c r="F55" s="102"/>
      <c r="G55" s="103">
        <f>IF(F55&lt;&gt;"",D55*F55,"")</f>
      </c>
      <c r="H55" s="302"/>
      <c r="J55" s="354"/>
      <c r="K55" s="104">
        <f>IF(H54=1,G55,0)</f>
      </c>
      <c r="L55" s="105">
        <f>IF(H54=2,G55,0)</f>
        <v>0</v>
      </c>
      <c r="M55" s="126">
        <f>IF(H54=3,G55,0)</f>
        <v>0</v>
      </c>
      <c r="N55" s="126">
        <f t="shared" si="6"/>
        <v>0</v>
      </c>
    </row>
    <row r="56" spans="1:14" ht="13.5" customHeight="1">
      <c r="A56" s="306"/>
      <c r="B56" s="307"/>
      <c r="C56" s="21"/>
      <c r="D56" s="22"/>
      <c r="E56" s="23"/>
      <c r="F56" s="102"/>
      <c r="G56" s="107">
        <f>IF(F56&lt;&gt;"",D56*F56,"")</f>
      </c>
      <c r="H56" s="302"/>
      <c r="J56" s="355"/>
      <c r="K56" s="104">
        <f>IF(H54=1,G56,0)</f>
      </c>
      <c r="L56" s="105">
        <f>IF(H54=2,G56,0)</f>
        <v>0</v>
      </c>
      <c r="M56" s="126">
        <f>IF(H54=3,G56,0)</f>
        <v>0</v>
      </c>
      <c r="N56" s="126">
        <f t="shared" si="6"/>
        <v>0</v>
      </c>
    </row>
    <row r="57" spans="1:14" ht="13.5" customHeight="1">
      <c r="A57" s="306"/>
      <c r="B57" s="307"/>
      <c r="C57" s="30" t="s">
        <v>29</v>
      </c>
      <c r="D57" s="31"/>
      <c r="E57" s="32" t="s">
        <v>184</v>
      </c>
      <c r="F57" s="108"/>
      <c r="G57" s="274">
        <f>IF(F57="","",D57*F57)</f>
      </c>
      <c r="H57" s="302"/>
      <c r="J57" s="127" t="s">
        <v>29</v>
      </c>
      <c r="K57" s="104">
        <f>IF(H54=1,G57,0)</f>
      </c>
      <c r="L57" s="105">
        <f>IF(H54=2,G57,0)</f>
        <v>0</v>
      </c>
      <c r="M57" s="126">
        <f>IF(H54=3,G57,0)</f>
        <v>0</v>
      </c>
      <c r="N57" s="126">
        <f t="shared" si="6"/>
        <v>0</v>
      </c>
    </row>
    <row r="58" spans="1:14" ht="13.5" customHeight="1">
      <c r="A58" s="308"/>
      <c r="B58" s="309"/>
      <c r="C58" s="30" t="s">
        <v>30</v>
      </c>
      <c r="D58" s="31">
        <f>'工事費見積書表紙'!$J$4</f>
        <v>0</v>
      </c>
      <c r="E58" s="208" t="s">
        <v>185</v>
      </c>
      <c r="F58" s="111" t="s">
        <v>184</v>
      </c>
      <c r="G58" s="109">
        <f>IF(G54&lt;&gt;"",ROUNDDOWN(SUM(G54:G57)*D58/100,0),"")</f>
      </c>
      <c r="H58" s="302"/>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02"/>
      <c r="J59" s="128" t="s">
        <v>31</v>
      </c>
      <c r="K59" s="114">
        <f>IF(H54=1,G59,0)</f>
      </c>
      <c r="L59" s="115">
        <f>IF(H54=2,G59,0)</f>
        <v>0</v>
      </c>
      <c r="M59" s="129">
        <f>IF(H54=3,G59,0)</f>
        <v>0</v>
      </c>
      <c r="N59" s="129">
        <f t="shared" si="6"/>
        <v>0</v>
      </c>
    </row>
    <row r="60" spans="1:14" s="43" customFormat="1" ht="13.5" customHeight="1" thickBot="1" thickTop="1">
      <c r="A60" s="310"/>
      <c r="B60" s="312" t="s">
        <v>57</v>
      </c>
      <c r="C60" s="78" t="s">
        <v>175</v>
      </c>
      <c r="D60" s="80" t="s">
        <v>188</v>
      </c>
      <c r="E60" s="76" t="s">
        <v>188</v>
      </c>
      <c r="F60" s="77" t="s">
        <v>188</v>
      </c>
      <c r="G60" s="79"/>
      <c r="H60" s="302"/>
      <c r="J60" s="117" t="s">
        <v>175</v>
      </c>
      <c r="K60" s="118">
        <f>IF(H54=1,G60,0)</f>
        <v>0</v>
      </c>
      <c r="L60" s="118">
        <f>IF(H54=2,G60,0)</f>
        <v>0</v>
      </c>
      <c r="M60" s="118">
        <f>IF(H54=3,G60,0)</f>
        <v>0</v>
      </c>
      <c r="N60" s="119">
        <f t="shared" si="6"/>
        <v>0</v>
      </c>
    </row>
    <row r="61" spans="1:14" s="43" customFormat="1" ht="13.5" customHeight="1" thickBot="1" thickTop="1">
      <c r="A61" s="311"/>
      <c r="B61" s="313"/>
      <c r="C61" s="48" t="s">
        <v>63</v>
      </c>
      <c r="D61" s="49" t="s">
        <v>184</v>
      </c>
      <c r="E61" s="49" t="s">
        <v>184</v>
      </c>
      <c r="F61" s="120" t="s">
        <v>184</v>
      </c>
      <c r="G61" s="121">
        <f>SUM(G54:G59)-G60</f>
        <v>0</v>
      </c>
      <c r="H61" s="303"/>
      <c r="J61" s="122" t="s">
        <v>63</v>
      </c>
      <c r="K61" s="123">
        <f>SUM(K54:K59)-K60</f>
        <v>0</v>
      </c>
      <c r="L61" s="123">
        <f>SUM(L54:L59)-L60</f>
        <v>0</v>
      </c>
      <c r="M61" s="123">
        <f>SUM(M54:M59)-M60</f>
        <v>0</v>
      </c>
      <c r="N61" s="124">
        <f>SUM(N54:N59)-N60</f>
        <v>0</v>
      </c>
    </row>
    <row r="62" spans="1:14" ht="13.5" customHeight="1">
      <c r="A62" s="318"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19"/>
      <c r="B63" s="56" t="s">
        <v>45</v>
      </c>
      <c r="J63" s="59" t="s">
        <v>71</v>
      </c>
      <c r="K63" s="60">
        <f aca="true" t="shared" si="7" ref="K63:M66">SUM(K9,K17,K25,K33,K41,K49,K57)</f>
        <v>0</v>
      </c>
      <c r="L63" s="60">
        <f t="shared" si="7"/>
        <v>0</v>
      </c>
      <c r="M63" s="60">
        <f t="shared" si="7"/>
        <v>0</v>
      </c>
      <c r="N63" s="60">
        <f>SUM(K63:M63)</f>
        <v>0</v>
      </c>
    </row>
    <row r="64" spans="1:14" ht="13.5" customHeight="1">
      <c r="A64" s="319"/>
      <c r="B64" s="56" t="s">
        <v>174</v>
      </c>
      <c r="J64" s="59" t="s">
        <v>72</v>
      </c>
      <c r="K64" s="60">
        <f t="shared" si="7"/>
        <v>0</v>
      </c>
      <c r="L64" s="60">
        <f t="shared" si="7"/>
        <v>0</v>
      </c>
      <c r="M64" s="60">
        <f t="shared" si="7"/>
        <v>0</v>
      </c>
      <c r="N64" s="60">
        <f>SUM(K64:M64)</f>
        <v>0</v>
      </c>
    </row>
    <row r="65" spans="8:14" ht="13.5" customHeight="1">
      <c r="H65" s="2" t="s">
        <v>149</v>
      </c>
      <c r="J65" s="59" t="s">
        <v>73</v>
      </c>
      <c r="K65" s="60">
        <f t="shared" si="7"/>
        <v>0</v>
      </c>
      <c r="L65" s="60">
        <f t="shared" si="7"/>
        <v>0</v>
      </c>
      <c r="M65" s="60">
        <f t="shared" si="7"/>
        <v>0</v>
      </c>
      <c r="N65" s="60">
        <f>SUM(K65:M65)</f>
        <v>0</v>
      </c>
    </row>
    <row r="66" spans="1:14" ht="18" customHeight="1" thickBot="1">
      <c r="A66" s="334" t="s">
        <v>192</v>
      </c>
      <c r="B66" s="334"/>
      <c r="C66" s="334"/>
      <c r="D66" s="334"/>
      <c r="E66" s="334"/>
      <c r="F66" s="334"/>
      <c r="G66" s="334"/>
      <c r="H66" s="334"/>
      <c r="J66" s="94" t="s">
        <v>178</v>
      </c>
      <c r="K66" s="95">
        <f t="shared" si="7"/>
        <v>0</v>
      </c>
      <c r="L66" s="95">
        <f t="shared" si="7"/>
        <v>0</v>
      </c>
      <c r="M66" s="95">
        <f t="shared" si="7"/>
        <v>0</v>
      </c>
      <c r="N66" s="95">
        <f>SUM(K66:M66)</f>
        <v>0</v>
      </c>
    </row>
    <row r="67" spans="4:11" ht="13.5" customHeight="1" thickBot="1">
      <c r="D67" s="5"/>
      <c r="J67" s="3"/>
      <c r="K67" s="4"/>
    </row>
    <row r="68" spans="1:11" ht="18" thickBot="1">
      <c r="A68" s="314" t="s">
        <v>103</v>
      </c>
      <c r="B68" s="315"/>
      <c r="J68" s="3"/>
      <c r="K68" s="4"/>
    </row>
    <row r="69" spans="1:14" ht="15.75" customHeight="1" thickBot="1">
      <c r="A69" s="316" t="s">
        <v>35</v>
      </c>
      <c r="B69" s="317"/>
      <c r="C69" s="7" t="s">
        <v>36</v>
      </c>
      <c r="D69" s="8" t="s">
        <v>59</v>
      </c>
      <c r="E69" s="8" t="s">
        <v>60</v>
      </c>
      <c r="F69" s="8" t="s">
        <v>61</v>
      </c>
      <c r="G69" s="9" t="s">
        <v>62</v>
      </c>
      <c r="H69" s="10" t="s">
        <v>56</v>
      </c>
      <c r="J69" s="10"/>
      <c r="K69" s="12" t="s">
        <v>126</v>
      </c>
      <c r="L69" s="12" t="s">
        <v>127</v>
      </c>
      <c r="M69" s="12" t="s">
        <v>91</v>
      </c>
      <c r="N69" s="10" t="s">
        <v>27</v>
      </c>
    </row>
    <row r="70" spans="1:14" s="11" customFormat="1" ht="13.5" customHeight="1">
      <c r="A70" s="304" t="s">
        <v>162</v>
      </c>
      <c r="B70" s="305"/>
      <c r="C70" s="13"/>
      <c r="D70" s="14"/>
      <c r="E70" s="15"/>
      <c r="F70" s="97"/>
      <c r="G70" s="98">
        <f>IF(F70&lt;&gt;"",D70*F70,"")</f>
      </c>
      <c r="H70" s="301">
        <v>1</v>
      </c>
      <c r="J70" s="353" t="s">
        <v>70</v>
      </c>
      <c r="K70" s="99">
        <f>IF(H70=1,G70,0)</f>
      </c>
      <c r="L70" s="100">
        <f>IF(H70=2,G70,0)</f>
        <v>0</v>
      </c>
      <c r="M70" s="125">
        <f>IF(H70=3,G70,0)</f>
        <v>0</v>
      </c>
      <c r="N70" s="125">
        <f aca="true" t="shared" si="8" ref="N70:N76">SUM(K70:M70)</f>
        <v>0</v>
      </c>
    </row>
    <row r="71" spans="1:14" ht="13.5" customHeight="1">
      <c r="A71" s="306"/>
      <c r="B71" s="307"/>
      <c r="C71" s="21"/>
      <c r="D71" s="22"/>
      <c r="E71" s="23"/>
      <c r="F71" s="102"/>
      <c r="G71" s="103">
        <f>IF(F71&lt;&gt;"",D71*F71,"")</f>
      </c>
      <c r="H71" s="302"/>
      <c r="J71" s="354"/>
      <c r="K71" s="104">
        <f>IF(H70=1,G71,0)</f>
      </c>
      <c r="L71" s="105">
        <f>IF(H70=2,G71,0)</f>
        <v>0</v>
      </c>
      <c r="M71" s="126">
        <f>IF(H70=3,G71,0)</f>
        <v>0</v>
      </c>
      <c r="N71" s="126">
        <f t="shared" si="8"/>
        <v>0</v>
      </c>
    </row>
    <row r="72" spans="1:14" ht="13.5" customHeight="1">
      <c r="A72" s="306"/>
      <c r="B72" s="307"/>
      <c r="C72" s="21"/>
      <c r="D72" s="22"/>
      <c r="E72" s="23"/>
      <c r="F72" s="102"/>
      <c r="G72" s="107">
        <f>IF(F72&lt;&gt;"",D72*F72,"")</f>
      </c>
      <c r="H72" s="302"/>
      <c r="J72" s="355"/>
      <c r="K72" s="104">
        <f>IF(H70=1,G72,0)</f>
      </c>
      <c r="L72" s="105">
        <f>IF(H70=2,G72,0)</f>
        <v>0</v>
      </c>
      <c r="M72" s="126">
        <f>IF(H70=3,G72,0)</f>
        <v>0</v>
      </c>
      <c r="N72" s="126">
        <f t="shared" si="8"/>
        <v>0</v>
      </c>
    </row>
    <row r="73" spans="1:14" ht="13.5" customHeight="1">
      <c r="A73" s="306"/>
      <c r="B73" s="307"/>
      <c r="C73" s="30" t="s">
        <v>29</v>
      </c>
      <c r="D73" s="31"/>
      <c r="E73" s="32" t="s">
        <v>184</v>
      </c>
      <c r="F73" s="108"/>
      <c r="G73" s="274">
        <f>IF(F73="","",D73*F73)</f>
      </c>
      <c r="H73" s="302"/>
      <c r="J73" s="127" t="s">
        <v>29</v>
      </c>
      <c r="K73" s="104">
        <f>IF(H70=1,G73,0)</f>
      </c>
      <c r="L73" s="105">
        <f>IF(H70=2,G73,0)</f>
        <v>0</v>
      </c>
      <c r="M73" s="126">
        <f>IF(H70=3,G73,0)</f>
        <v>0</v>
      </c>
      <c r="N73" s="126">
        <f t="shared" si="8"/>
        <v>0</v>
      </c>
    </row>
    <row r="74" spans="1:14" ht="13.5" customHeight="1">
      <c r="A74" s="308"/>
      <c r="B74" s="309"/>
      <c r="C74" s="30" t="s">
        <v>30</v>
      </c>
      <c r="D74" s="31">
        <f>'工事費見積書表紙'!$J$4</f>
        <v>0</v>
      </c>
      <c r="E74" s="208" t="s">
        <v>185</v>
      </c>
      <c r="F74" s="111" t="s">
        <v>184</v>
      </c>
      <c r="G74" s="109">
        <f>IF(G70&lt;&gt;"",ROUNDDOWN(SUM(G70:G73)*D74/100,0),"")</f>
      </c>
      <c r="H74" s="302"/>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02"/>
      <c r="J75" s="128" t="s">
        <v>31</v>
      </c>
      <c r="K75" s="114">
        <f>IF(H70=1,G75,0)</f>
      </c>
      <c r="L75" s="115">
        <f>IF(H70=2,G75,0)</f>
        <v>0</v>
      </c>
      <c r="M75" s="129">
        <f>IF(H70=3,G75,0)</f>
        <v>0</v>
      </c>
      <c r="N75" s="129">
        <f t="shared" si="8"/>
        <v>0</v>
      </c>
    </row>
    <row r="76" spans="1:14" ht="13.5" customHeight="1" thickBot="1" thickTop="1">
      <c r="A76" s="310"/>
      <c r="B76" s="312" t="s">
        <v>57</v>
      </c>
      <c r="C76" s="78" t="s">
        <v>175</v>
      </c>
      <c r="D76" s="80" t="s">
        <v>188</v>
      </c>
      <c r="E76" s="76" t="s">
        <v>188</v>
      </c>
      <c r="F76" s="77" t="s">
        <v>188</v>
      </c>
      <c r="G76" s="79"/>
      <c r="H76" s="302"/>
      <c r="J76" s="117" t="s">
        <v>175</v>
      </c>
      <c r="K76" s="118">
        <f>IF(H70=1,G76,0)</f>
        <v>0</v>
      </c>
      <c r="L76" s="118">
        <f>IF(H70=2,G76,0)</f>
        <v>0</v>
      </c>
      <c r="M76" s="118">
        <f>IF(H70=3,G76,0)</f>
        <v>0</v>
      </c>
      <c r="N76" s="119">
        <f t="shared" si="8"/>
        <v>0</v>
      </c>
    </row>
    <row r="77" spans="1:14" s="43" customFormat="1" ht="13.5" customHeight="1" thickBot="1" thickTop="1">
      <c r="A77" s="311"/>
      <c r="B77" s="313"/>
      <c r="C77" s="48" t="s">
        <v>63</v>
      </c>
      <c r="D77" s="49" t="s">
        <v>69</v>
      </c>
      <c r="E77" s="49" t="s">
        <v>69</v>
      </c>
      <c r="F77" s="81" t="s">
        <v>69</v>
      </c>
      <c r="G77" s="121">
        <f>SUM(G70:G75)-G76</f>
        <v>0</v>
      </c>
      <c r="H77" s="303"/>
      <c r="J77" s="122" t="s">
        <v>63</v>
      </c>
      <c r="K77" s="123">
        <f>SUM(K70:K75)-K76</f>
        <v>0</v>
      </c>
      <c r="L77" s="123">
        <f>SUM(L70:L75)-L76</f>
        <v>0</v>
      </c>
      <c r="M77" s="123">
        <f>SUM(M70:M75)-M76</f>
        <v>0</v>
      </c>
      <c r="N77" s="124">
        <f>SUM(N70:N75)-N76</f>
        <v>0</v>
      </c>
    </row>
    <row r="78" spans="1:14" s="43" customFormat="1" ht="13.5" customHeight="1">
      <c r="A78" s="304" t="s">
        <v>163</v>
      </c>
      <c r="B78" s="305"/>
      <c r="C78" s="13"/>
      <c r="D78" s="14"/>
      <c r="E78" s="15"/>
      <c r="F78" s="97"/>
      <c r="G78" s="98">
        <f>IF(F78&lt;&gt;"",D78*F78,"")</f>
      </c>
      <c r="H78" s="301">
        <v>1</v>
      </c>
      <c r="J78" s="353" t="s">
        <v>70</v>
      </c>
      <c r="K78" s="99">
        <f>IF(H78=1,G78,0)</f>
      </c>
      <c r="L78" s="100">
        <f>IF(H78=2,G78,0)</f>
        <v>0</v>
      </c>
      <c r="M78" s="125">
        <f>IF(H78=3,G78,0)</f>
        <v>0</v>
      </c>
      <c r="N78" s="125">
        <f aca="true" t="shared" si="9" ref="N78:N84">SUM(K78:M78)</f>
        <v>0</v>
      </c>
    </row>
    <row r="79" spans="1:14" ht="13.5" customHeight="1">
      <c r="A79" s="306"/>
      <c r="B79" s="307"/>
      <c r="C79" s="21"/>
      <c r="D79" s="22"/>
      <c r="E79" s="23"/>
      <c r="F79" s="102"/>
      <c r="G79" s="103">
        <f>IF(F79&lt;&gt;"",D79*F79,"")</f>
      </c>
      <c r="H79" s="302"/>
      <c r="J79" s="354"/>
      <c r="K79" s="104">
        <f>IF(H78=1,G79,0)</f>
      </c>
      <c r="L79" s="105">
        <f>IF(H78=2,G79,0)</f>
        <v>0</v>
      </c>
      <c r="M79" s="126">
        <f>IF(H78=3,G79,0)</f>
        <v>0</v>
      </c>
      <c r="N79" s="126">
        <f t="shared" si="9"/>
        <v>0</v>
      </c>
    </row>
    <row r="80" spans="1:14" ht="13.5" customHeight="1">
      <c r="A80" s="306"/>
      <c r="B80" s="307"/>
      <c r="C80" s="21"/>
      <c r="D80" s="22"/>
      <c r="E80" s="23"/>
      <c r="F80" s="102"/>
      <c r="G80" s="107">
        <f>IF(F80&lt;&gt;"",D80*F80,"")</f>
      </c>
      <c r="H80" s="302"/>
      <c r="J80" s="355"/>
      <c r="K80" s="104">
        <f>IF(H78=1,G80,0)</f>
      </c>
      <c r="L80" s="105">
        <f>IF(H78=2,G80,0)</f>
        <v>0</v>
      </c>
      <c r="M80" s="126">
        <f>IF(H78=3,G80,0)</f>
        <v>0</v>
      </c>
      <c r="N80" s="126">
        <f t="shared" si="9"/>
        <v>0</v>
      </c>
    </row>
    <row r="81" spans="1:14" ht="13.5" customHeight="1">
      <c r="A81" s="306"/>
      <c r="B81" s="307"/>
      <c r="C81" s="30" t="s">
        <v>29</v>
      </c>
      <c r="D81" s="31"/>
      <c r="E81" s="32" t="s">
        <v>184</v>
      </c>
      <c r="F81" s="108"/>
      <c r="G81" s="274">
        <f>IF(F81="","",D81*F81)</f>
      </c>
      <c r="H81" s="302"/>
      <c r="J81" s="127" t="s">
        <v>29</v>
      </c>
      <c r="K81" s="104">
        <f>IF(H78=1,G81,0)</f>
      </c>
      <c r="L81" s="105">
        <f>IF(H78=2,G81,0)</f>
        <v>0</v>
      </c>
      <c r="M81" s="126">
        <f>IF(H78=3,G81,0)</f>
        <v>0</v>
      </c>
      <c r="N81" s="126">
        <f t="shared" si="9"/>
        <v>0</v>
      </c>
    </row>
    <row r="82" spans="1:14" ht="13.5" customHeight="1">
      <c r="A82" s="308"/>
      <c r="B82" s="309"/>
      <c r="C82" s="30" t="s">
        <v>30</v>
      </c>
      <c r="D82" s="31">
        <f>'工事費見積書表紙'!$J$4</f>
        <v>0</v>
      </c>
      <c r="E82" s="208" t="s">
        <v>185</v>
      </c>
      <c r="F82" s="111" t="s">
        <v>184</v>
      </c>
      <c r="G82" s="109">
        <f>IF(G78&lt;&gt;"",ROUNDDOWN(SUM(G78:G81)*D82/100,0),"")</f>
      </c>
      <c r="H82" s="302"/>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02"/>
      <c r="J83" s="128" t="s">
        <v>31</v>
      </c>
      <c r="K83" s="114">
        <f>IF(H78=1,G83,0)</f>
      </c>
      <c r="L83" s="115">
        <f>IF(H78=2,G83,0)</f>
        <v>0</v>
      </c>
      <c r="M83" s="129">
        <f>IF(H78=3,G83,0)</f>
        <v>0</v>
      </c>
      <c r="N83" s="129">
        <f t="shared" si="9"/>
        <v>0</v>
      </c>
    </row>
    <row r="84" spans="1:14" ht="13.5" customHeight="1" thickBot="1" thickTop="1">
      <c r="A84" s="310"/>
      <c r="B84" s="312" t="s">
        <v>57</v>
      </c>
      <c r="C84" s="78" t="s">
        <v>175</v>
      </c>
      <c r="D84" s="80" t="s">
        <v>188</v>
      </c>
      <c r="E84" s="76" t="s">
        <v>188</v>
      </c>
      <c r="F84" s="77" t="s">
        <v>188</v>
      </c>
      <c r="G84" s="79"/>
      <c r="H84" s="302"/>
      <c r="J84" s="117" t="s">
        <v>175</v>
      </c>
      <c r="K84" s="118">
        <f>IF(H78=1,G84,0)</f>
        <v>0</v>
      </c>
      <c r="L84" s="118">
        <f>IF(H78=2,G84,0)</f>
        <v>0</v>
      </c>
      <c r="M84" s="118">
        <f>IF(H78=3,G84,0)</f>
        <v>0</v>
      </c>
      <c r="N84" s="119">
        <f t="shared" si="9"/>
        <v>0</v>
      </c>
    </row>
    <row r="85" spans="1:14" s="43" customFormat="1" ht="13.5" customHeight="1" thickBot="1" thickTop="1">
      <c r="A85" s="311"/>
      <c r="B85" s="313"/>
      <c r="C85" s="48" t="s">
        <v>63</v>
      </c>
      <c r="D85" s="49" t="s">
        <v>69</v>
      </c>
      <c r="E85" s="49" t="s">
        <v>69</v>
      </c>
      <c r="F85" s="81" t="s">
        <v>69</v>
      </c>
      <c r="G85" s="121">
        <f>SUM(G78:G83)-G84</f>
        <v>0</v>
      </c>
      <c r="H85" s="303"/>
      <c r="J85" s="122" t="s">
        <v>63</v>
      </c>
      <c r="K85" s="123">
        <f>SUM(K78:K83)-K84</f>
        <v>0</v>
      </c>
      <c r="L85" s="123">
        <f>SUM(L78:L83)-L84</f>
        <v>0</v>
      </c>
      <c r="M85" s="123">
        <f>SUM(M78:M83)-M84</f>
        <v>0</v>
      </c>
      <c r="N85" s="124">
        <f>SUM(N78:N83)-N84</f>
        <v>0</v>
      </c>
    </row>
    <row r="86" spans="1:14" s="43" customFormat="1" ht="13.5" customHeight="1">
      <c r="A86" s="304" t="s">
        <v>173</v>
      </c>
      <c r="B86" s="305"/>
      <c r="C86" s="13"/>
      <c r="D86" s="14"/>
      <c r="E86" s="15"/>
      <c r="F86" s="97"/>
      <c r="G86" s="98">
        <f>IF(F86&lt;&gt;"",D86*F86,"")</f>
      </c>
      <c r="H86" s="301">
        <v>1</v>
      </c>
      <c r="J86" s="353" t="s">
        <v>70</v>
      </c>
      <c r="K86" s="99">
        <f>IF(H86=1,G86,0)</f>
      </c>
      <c r="L86" s="100">
        <f>IF(H86=2,G86,0)</f>
        <v>0</v>
      </c>
      <c r="M86" s="125">
        <f>IF(H86=3,G86,0)</f>
        <v>0</v>
      </c>
      <c r="N86" s="125">
        <f aca="true" t="shared" si="10" ref="N86:N92">SUM(K86:M86)</f>
        <v>0</v>
      </c>
    </row>
    <row r="87" spans="1:14" ht="13.5" customHeight="1">
      <c r="A87" s="306"/>
      <c r="B87" s="307"/>
      <c r="C87" s="21"/>
      <c r="D87" s="22"/>
      <c r="E87" s="23"/>
      <c r="F87" s="102"/>
      <c r="G87" s="103">
        <f>IF(F87&lt;&gt;"",D87*F87,"")</f>
      </c>
      <c r="H87" s="302"/>
      <c r="J87" s="354"/>
      <c r="K87" s="104">
        <f>IF(H86=1,G87,0)</f>
      </c>
      <c r="L87" s="105">
        <f>IF(H86=2,G87,0)</f>
        <v>0</v>
      </c>
      <c r="M87" s="126">
        <f>IF(H86=3,G87,0)</f>
        <v>0</v>
      </c>
      <c r="N87" s="126">
        <f t="shared" si="10"/>
        <v>0</v>
      </c>
    </row>
    <row r="88" spans="1:14" ht="13.5" customHeight="1">
      <c r="A88" s="306"/>
      <c r="B88" s="307"/>
      <c r="C88" s="21"/>
      <c r="D88" s="22"/>
      <c r="E88" s="23"/>
      <c r="F88" s="102"/>
      <c r="G88" s="107">
        <f>IF(F88&lt;&gt;"",D88*F88,"")</f>
      </c>
      <c r="H88" s="302"/>
      <c r="J88" s="355"/>
      <c r="K88" s="104">
        <f>IF(H86=1,G88,0)</f>
      </c>
      <c r="L88" s="105">
        <f>IF(H86=2,G88,0)</f>
        <v>0</v>
      </c>
      <c r="M88" s="126">
        <f>IF(H86=3,G88,0)</f>
        <v>0</v>
      </c>
      <c r="N88" s="126">
        <f t="shared" si="10"/>
        <v>0</v>
      </c>
    </row>
    <row r="89" spans="1:14" ht="13.5" customHeight="1">
      <c r="A89" s="306"/>
      <c r="B89" s="307"/>
      <c r="C89" s="30" t="s">
        <v>29</v>
      </c>
      <c r="D89" s="31"/>
      <c r="E89" s="32" t="s">
        <v>184</v>
      </c>
      <c r="F89" s="108"/>
      <c r="G89" s="274">
        <f>IF(F89="","",D89*F89)</f>
      </c>
      <c r="H89" s="302"/>
      <c r="J89" s="127" t="s">
        <v>29</v>
      </c>
      <c r="K89" s="104">
        <f>IF(H86=1,G89,0)</f>
      </c>
      <c r="L89" s="105">
        <f>IF(H86=2,G89,0)</f>
        <v>0</v>
      </c>
      <c r="M89" s="126">
        <f>IF(H86=3,G89,0)</f>
        <v>0</v>
      </c>
      <c r="N89" s="126">
        <f t="shared" si="10"/>
        <v>0</v>
      </c>
    </row>
    <row r="90" spans="1:14" ht="13.5" customHeight="1">
      <c r="A90" s="308"/>
      <c r="B90" s="309"/>
      <c r="C90" s="30" t="s">
        <v>30</v>
      </c>
      <c r="D90" s="31">
        <f>'工事費見積書表紙'!$J$4</f>
        <v>0</v>
      </c>
      <c r="E90" s="208" t="s">
        <v>185</v>
      </c>
      <c r="F90" s="111" t="s">
        <v>184</v>
      </c>
      <c r="G90" s="109">
        <f>IF(G86&lt;&gt;"",ROUNDDOWN(SUM(G86:G89)*D90/100,0),"")</f>
      </c>
      <c r="H90" s="302"/>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02"/>
      <c r="J91" s="128" t="s">
        <v>31</v>
      </c>
      <c r="K91" s="114">
        <f>IF(H86=1,G91,0)</f>
      </c>
      <c r="L91" s="115">
        <f>IF(H86=2,G91,0)</f>
        <v>0</v>
      </c>
      <c r="M91" s="129">
        <f>IF(H86=3,G91,0)</f>
        <v>0</v>
      </c>
      <c r="N91" s="129">
        <f t="shared" si="10"/>
        <v>0</v>
      </c>
    </row>
    <row r="92" spans="1:14" ht="13.5" customHeight="1" thickBot="1" thickTop="1">
      <c r="A92" s="310"/>
      <c r="B92" s="312" t="s">
        <v>57</v>
      </c>
      <c r="C92" s="78" t="s">
        <v>175</v>
      </c>
      <c r="D92" s="80" t="s">
        <v>188</v>
      </c>
      <c r="E92" s="76" t="s">
        <v>188</v>
      </c>
      <c r="F92" s="77" t="s">
        <v>188</v>
      </c>
      <c r="G92" s="79"/>
      <c r="H92" s="302"/>
      <c r="J92" s="117" t="s">
        <v>175</v>
      </c>
      <c r="K92" s="118">
        <f>IF(H86=1,G92,0)</f>
        <v>0</v>
      </c>
      <c r="L92" s="118">
        <f>IF(H86=2,G92,0)</f>
        <v>0</v>
      </c>
      <c r="M92" s="118">
        <f>IF(H86=3,G92,0)</f>
        <v>0</v>
      </c>
      <c r="N92" s="119">
        <f t="shared" si="10"/>
        <v>0</v>
      </c>
    </row>
    <row r="93" spans="1:14" s="43" customFormat="1" ht="13.5" customHeight="1" thickBot="1" thickTop="1">
      <c r="A93" s="311"/>
      <c r="B93" s="313"/>
      <c r="C93" s="48" t="s">
        <v>63</v>
      </c>
      <c r="D93" s="49" t="s">
        <v>69</v>
      </c>
      <c r="E93" s="49" t="s">
        <v>69</v>
      </c>
      <c r="F93" s="81" t="s">
        <v>69</v>
      </c>
      <c r="G93" s="121">
        <f>SUM(G86:G91)-G92</f>
        <v>0</v>
      </c>
      <c r="H93" s="303"/>
      <c r="J93" s="122" t="s">
        <v>63</v>
      </c>
      <c r="K93" s="123">
        <f>SUM(K86:K91)-K92</f>
        <v>0</v>
      </c>
      <c r="L93" s="123">
        <f>SUM(L86:L91)-L92</f>
        <v>0</v>
      </c>
      <c r="M93" s="123">
        <f>SUM(M86:M91)-M92</f>
        <v>0</v>
      </c>
      <c r="N93" s="124">
        <f>SUM(N86:N91)-N92</f>
        <v>0</v>
      </c>
    </row>
    <row r="94" spans="1:14" s="43" customFormat="1" ht="13.5" customHeight="1">
      <c r="A94" s="304" t="s">
        <v>123</v>
      </c>
      <c r="B94" s="305"/>
      <c r="C94" s="13"/>
      <c r="D94" s="14"/>
      <c r="E94" s="15"/>
      <c r="F94" s="97"/>
      <c r="G94" s="98">
        <f>IF(F94&lt;&gt;"",D94*F94,"")</f>
      </c>
      <c r="H94" s="301">
        <v>1</v>
      </c>
      <c r="J94" s="353" t="s">
        <v>70</v>
      </c>
      <c r="K94" s="99">
        <f>IF(H94=1,G94,0)</f>
      </c>
      <c r="L94" s="100">
        <f>IF(H94=2,G94,0)</f>
        <v>0</v>
      </c>
      <c r="M94" s="125">
        <f>IF(H94=3,G94,0)</f>
        <v>0</v>
      </c>
      <c r="N94" s="125">
        <f aca="true" t="shared" si="11" ref="N94:N100">SUM(K94:M94)</f>
        <v>0</v>
      </c>
    </row>
    <row r="95" spans="1:14" ht="13.5" customHeight="1">
      <c r="A95" s="306"/>
      <c r="B95" s="307"/>
      <c r="C95" s="21"/>
      <c r="D95" s="22"/>
      <c r="E95" s="23"/>
      <c r="F95" s="102"/>
      <c r="G95" s="103">
        <f>IF(F95&lt;&gt;"",D95*F95,"")</f>
      </c>
      <c r="H95" s="302"/>
      <c r="J95" s="354"/>
      <c r="K95" s="104">
        <f>IF(H94=1,G95,0)</f>
      </c>
      <c r="L95" s="105">
        <f>IF(H94=2,G95,0)</f>
        <v>0</v>
      </c>
      <c r="M95" s="126">
        <f>IF(H94=3,G95,0)</f>
        <v>0</v>
      </c>
      <c r="N95" s="126">
        <f t="shared" si="11"/>
        <v>0</v>
      </c>
    </row>
    <row r="96" spans="1:14" ht="13.5" customHeight="1">
      <c r="A96" s="306"/>
      <c r="B96" s="307"/>
      <c r="C96" s="21"/>
      <c r="D96" s="22"/>
      <c r="E96" s="23"/>
      <c r="F96" s="102"/>
      <c r="G96" s="107">
        <f>IF(F96&lt;&gt;"",D96*F96,"")</f>
      </c>
      <c r="H96" s="302"/>
      <c r="J96" s="355"/>
      <c r="K96" s="104">
        <f>IF(H94=1,G96,0)</f>
      </c>
      <c r="L96" s="105">
        <f>IF(H94=2,G96,0)</f>
        <v>0</v>
      </c>
      <c r="M96" s="126">
        <f>IF(H94=3,G96,0)</f>
        <v>0</v>
      </c>
      <c r="N96" s="126">
        <f t="shared" si="11"/>
        <v>0</v>
      </c>
    </row>
    <row r="97" spans="1:14" ht="13.5" customHeight="1">
      <c r="A97" s="306"/>
      <c r="B97" s="307"/>
      <c r="C97" s="30" t="s">
        <v>29</v>
      </c>
      <c r="D97" s="31"/>
      <c r="E97" s="32" t="s">
        <v>184</v>
      </c>
      <c r="F97" s="108"/>
      <c r="G97" s="274">
        <f>IF(F97="","",D97*F97)</f>
      </c>
      <c r="H97" s="302"/>
      <c r="J97" s="127" t="s">
        <v>29</v>
      </c>
      <c r="K97" s="104">
        <f>IF(H94=1,G97,0)</f>
      </c>
      <c r="L97" s="105">
        <f>IF(H94=2,G97,0)</f>
        <v>0</v>
      </c>
      <c r="M97" s="126">
        <f>IF(H94=3,G97,0)</f>
        <v>0</v>
      </c>
      <c r="N97" s="126">
        <f t="shared" si="11"/>
        <v>0</v>
      </c>
    </row>
    <row r="98" spans="1:14" ht="13.5" customHeight="1">
      <c r="A98" s="308"/>
      <c r="B98" s="309"/>
      <c r="C98" s="30" t="s">
        <v>30</v>
      </c>
      <c r="D98" s="31">
        <f>'工事費見積書表紙'!$J$4</f>
        <v>0</v>
      </c>
      <c r="E98" s="208" t="s">
        <v>185</v>
      </c>
      <c r="F98" s="111" t="s">
        <v>184</v>
      </c>
      <c r="G98" s="109">
        <f>IF(G94&lt;&gt;"",ROUNDDOWN(SUM(G94:G97)*D98/100,0),"")</f>
      </c>
      <c r="H98" s="302"/>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02"/>
      <c r="J99" s="128" t="s">
        <v>31</v>
      </c>
      <c r="K99" s="114">
        <f>IF(H94=1,G99,0)</f>
      </c>
      <c r="L99" s="115">
        <f>IF(H94=2,G99,0)</f>
        <v>0</v>
      </c>
      <c r="M99" s="129">
        <f>IF(H94=3,G99,0)</f>
        <v>0</v>
      </c>
      <c r="N99" s="129">
        <f t="shared" si="11"/>
        <v>0</v>
      </c>
    </row>
    <row r="100" spans="1:14" ht="13.5" customHeight="1" thickBot="1" thickTop="1">
      <c r="A100" s="310"/>
      <c r="B100" s="312" t="s">
        <v>101</v>
      </c>
      <c r="C100" s="78" t="s">
        <v>175</v>
      </c>
      <c r="D100" s="80" t="s">
        <v>188</v>
      </c>
      <c r="E100" s="76" t="s">
        <v>188</v>
      </c>
      <c r="F100" s="77" t="s">
        <v>188</v>
      </c>
      <c r="G100" s="79"/>
      <c r="H100" s="302"/>
      <c r="J100" s="117" t="s">
        <v>175</v>
      </c>
      <c r="K100" s="118">
        <f>IF(H94=1,G100,0)</f>
        <v>0</v>
      </c>
      <c r="L100" s="118">
        <f>IF(H94=2,G100,0)</f>
        <v>0</v>
      </c>
      <c r="M100" s="118">
        <f>IF(H94=3,G100,0)</f>
        <v>0</v>
      </c>
      <c r="N100" s="119">
        <f t="shared" si="11"/>
        <v>0</v>
      </c>
    </row>
    <row r="101" spans="1:14" s="43" customFormat="1" ht="13.5" customHeight="1" thickBot="1" thickTop="1">
      <c r="A101" s="311"/>
      <c r="B101" s="313"/>
      <c r="C101" s="48" t="s">
        <v>63</v>
      </c>
      <c r="D101" s="49" t="s">
        <v>69</v>
      </c>
      <c r="E101" s="49" t="s">
        <v>69</v>
      </c>
      <c r="F101" s="81" t="s">
        <v>69</v>
      </c>
      <c r="G101" s="121">
        <f>SUM(G94:G99)-G100</f>
        <v>0</v>
      </c>
      <c r="H101" s="303"/>
      <c r="J101" s="122" t="s">
        <v>63</v>
      </c>
      <c r="K101" s="123">
        <f>SUM(K94:K99)-K100</f>
        <v>0</v>
      </c>
      <c r="L101" s="123">
        <f>SUM(L94:L99)-L100</f>
        <v>0</v>
      </c>
      <c r="M101" s="123">
        <f>SUM(M94:M99)-M100</f>
        <v>0</v>
      </c>
      <c r="N101" s="124">
        <f>SUM(N94:N99)-N100</f>
        <v>0</v>
      </c>
    </row>
    <row r="102" spans="1:14" s="43" customFormat="1" ht="13.5" customHeight="1">
      <c r="A102" s="304" t="s">
        <v>105</v>
      </c>
      <c r="B102" s="305"/>
      <c r="C102" s="13"/>
      <c r="D102" s="14"/>
      <c r="E102" s="15"/>
      <c r="F102" s="97"/>
      <c r="G102" s="98">
        <f>IF(F102&lt;&gt;"",D102*F102,"")</f>
      </c>
      <c r="H102" s="301">
        <v>1</v>
      </c>
      <c r="J102" s="353" t="s">
        <v>70</v>
      </c>
      <c r="K102" s="99">
        <f>IF(H102=1,G102,0)</f>
      </c>
      <c r="L102" s="100">
        <f>IF(H102=2,G102,0)</f>
        <v>0</v>
      </c>
      <c r="M102" s="125">
        <f>IF(H102=3,G102,0)</f>
        <v>0</v>
      </c>
      <c r="N102" s="125">
        <f aca="true" t="shared" si="12" ref="N102:N108">SUM(K102:M102)</f>
        <v>0</v>
      </c>
    </row>
    <row r="103" spans="1:14" ht="13.5" customHeight="1">
      <c r="A103" s="306"/>
      <c r="B103" s="307"/>
      <c r="C103" s="21"/>
      <c r="D103" s="22"/>
      <c r="E103" s="23"/>
      <c r="F103" s="102"/>
      <c r="G103" s="103">
        <f>IF(F103&lt;&gt;"",D103*F103,"")</f>
      </c>
      <c r="H103" s="302"/>
      <c r="J103" s="354"/>
      <c r="K103" s="104">
        <f>IF(H102=1,G103,0)</f>
      </c>
      <c r="L103" s="105">
        <f>IF(H102=2,G103,0)</f>
        <v>0</v>
      </c>
      <c r="M103" s="126">
        <f>IF(H102=3,G103,0)</f>
        <v>0</v>
      </c>
      <c r="N103" s="126">
        <f t="shared" si="12"/>
        <v>0</v>
      </c>
    </row>
    <row r="104" spans="1:14" ht="13.5" customHeight="1">
      <c r="A104" s="306"/>
      <c r="B104" s="307"/>
      <c r="C104" s="21"/>
      <c r="D104" s="22"/>
      <c r="E104" s="23"/>
      <c r="F104" s="102"/>
      <c r="G104" s="107">
        <f>IF(F104&lt;&gt;"",D104*F104,"")</f>
      </c>
      <c r="H104" s="302"/>
      <c r="J104" s="355"/>
      <c r="K104" s="104">
        <f>IF(H102=1,G104,0)</f>
      </c>
      <c r="L104" s="105">
        <f>IF(H102=2,G104,0)</f>
        <v>0</v>
      </c>
      <c r="M104" s="126">
        <f>IF(H102=3,G104,0)</f>
        <v>0</v>
      </c>
      <c r="N104" s="126">
        <f t="shared" si="12"/>
        <v>0</v>
      </c>
    </row>
    <row r="105" spans="1:14" ht="13.5" customHeight="1">
      <c r="A105" s="306"/>
      <c r="B105" s="307"/>
      <c r="C105" s="30" t="s">
        <v>29</v>
      </c>
      <c r="D105" s="31"/>
      <c r="E105" s="32" t="s">
        <v>184</v>
      </c>
      <c r="F105" s="108"/>
      <c r="G105" s="274">
        <f>IF(F105="","",D105*F105)</f>
      </c>
      <c r="H105" s="302"/>
      <c r="J105" s="127" t="s">
        <v>29</v>
      </c>
      <c r="K105" s="104">
        <f>IF(H102=1,G105,0)</f>
      </c>
      <c r="L105" s="105">
        <f>IF(H102=2,G105,0)</f>
        <v>0</v>
      </c>
      <c r="M105" s="126">
        <f>IF(H102=3,G105,0)</f>
        <v>0</v>
      </c>
      <c r="N105" s="126">
        <f t="shared" si="12"/>
        <v>0</v>
      </c>
    </row>
    <row r="106" spans="1:14" ht="13.5" customHeight="1">
      <c r="A106" s="308"/>
      <c r="B106" s="309"/>
      <c r="C106" s="30" t="s">
        <v>30</v>
      </c>
      <c r="D106" s="31">
        <f>'工事費見積書表紙'!$J$4</f>
        <v>0</v>
      </c>
      <c r="E106" s="208" t="s">
        <v>185</v>
      </c>
      <c r="F106" s="111" t="s">
        <v>184</v>
      </c>
      <c r="G106" s="109">
        <f>IF(G102&lt;&gt;"",ROUNDDOWN(SUM(G102:G105)*D106/100,0),"")</f>
      </c>
      <c r="H106" s="302"/>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02"/>
      <c r="J107" s="128" t="s">
        <v>31</v>
      </c>
      <c r="K107" s="114">
        <f>IF(H102=1,G107,0)</f>
      </c>
      <c r="L107" s="115">
        <f>IF(H102=2,G107,0)</f>
        <v>0</v>
      </c>
      <c r="M107" s="129">
        <f>IF(H102=3,G107,0)</f>
        <v>0</v>
      </c>
      <c r="N107" s="129">
        <f t="shared" si="12"/>
        <v>0</v>
      </c>
    </row>
    <row r="108" spans="1:14" ht="13.5" customHeight="1" thickBot="1" thickTop="1">
      <c r="A108" s="310"/>
      <c r="B108" s="312" t="s">
        <v>101</v>
      </c>
      <c r="C108" s="78" t="s">
        <v>175</v>
      </c>
      <c r="D108" s="80" t="s">
        <v>188</v>
      </c>
      <c r="E108" s="76" t="s">
        <v>188</v>
      </c>
      <c r="F108" s="77" t="s">
        <v>188</v>
      </c>
      <c r="G108" s="79"/>
      <c r="H108" s="302"/>
      <c r="J108" s="117" t="s">
        <v>175</v>
      </c>
      <c r="K108" s="118">
        <f>IF(H102=1,G108,0)</f>
        <v>0</v>
      </c>
      <c r="L108" s="118">
        <f>IF(H102=2,G108,0)</f>
        <v>0</v>
      </c>
      <c r="M108" s="118">
        <f>IF(H102=3,G108,0)</f>
        <v>0</v>
      </c>
      <c r="N108" s="119">
        <f t="shared" si="12"/>
        <v>0</v>
      </c>
    </row>
    <row r="109" spans="1:14" s="43" customFormat="1" ht="13.5" customHeight="1" thickBot="1" thickTop="1">
      <c r="A109" s="311"/>
      <c r="B109" s="313"/>
      <c r="C109" s="48" t="s">
        <v>63</v>
      </c>
      <c r="D109" s="49" t="s">
        <v>69</v>
      </c>
      <c r="E109" s="49" t="s">
        <v>69</v>
      </c>
      <c r="F109" s="81" t="s">
        <v>69</v>
      </c>
      <c r="G109" s="121">
        <f>SUM(G102:G107)-G108</f>
        <v>0</v>
      </c>
      <c r="H109" s="303"/>
      <c r="J109" s="122" t="s">
        <v>63</v>
      </c>
      <c r="K109" s="123">
        <f>SUM(K102:K107)-K108</f>
        <v>0</v>
      </c>
      <c r="L109" s="123">
        <f>SUM(L102:L107)-L108</f>
        <v>0</v>
      </c>
      <c r="M109" s="123">
        <f>SUM(M102:M107)-M108</f>
        <v>0</v>
      </c>
      <c r="N109" s="124">
        <f>SUM(N102:N107)-N108</f>
        <v>0</v>
      </c>
    </row>
    <row r="110" spans="1:14" s="43" customFormat="1" ht="13.5" customHeight="1">
      <c r="A110" s="304" t="s">
        <v>167</v>
      </c>
      <c r="B110" s="305"/>
      <c r="C110" s="13"/>
      <c r="D110" s="14"/>
      <c r="E110" s="15"/>
      <c r="F110" s="97"/>
      <c r="G110" s="98">
        <f>IF(F110&lt;&gt;"",D110*F110,"")</f>
      </c>
      <c r="H110" s="301">
        <v>1</v>
      </c>
      <c r="J110" s="353" t="s">
        <v>70</v>
      </c>
      <c r="K110" s="99">
        <f>IF(H110=1,G110,0)</f>
      </c>
      <c r="L110" s="100">
        <f>IF(H110=2,G110,0)</f>
        <v>0</v>
      </c>
      <c r="M110" s="125">
        <f>IF(H110=3,G110,0)</f>
        <v>0</v>
      </c>
      <c r="N110" s="125">
        <f aca="true" t="shared" si="13" ref="N110:N116">SUM(K110:M110)</f>
        <v>0</v>
      </c>
    </row>
    <row r="111" spans="1:14" ht="13.5" customHeight="1">
      <c r="A111" s="306"/>
      <c r="B111" s="307"/>
      <c r="C111" s="21"/>
      <c r="D111" s="22"/>
      <c r="E111" s="23"/>
      <c r="F111" s="102"/>
      <c r="G111" s="103">
        <f>IF(F111&lt;&gt;"",D111*F111,"")</f>
      </c>
      <c r="H111" s="302"/>
      <c r="J111" s="354"/>
      <c r="K111" s="104">
        <f>IF(H110=1,G111,0)</f>
      </c>
      <c r="L111" s="105">
        <f>IF(H110=2,G111,0)</f>
        <v>0</v>
      </c>
      <c r="M111" s="126">
        <f>IF(H110=3,G111,0)</f>
        <v>0</v>
      </c>
      <c r="N111" s="126">
        <f t="shared" si="13"/>
        <v>0</v>
      </c>
    </row>
    <row r="112" spans="1:14" ht="13.5" customHeight="1">
      <c r="A112" s="306"/>
      <c r="B112" s="307"/>
      <c r="C112" s="21"/>
      <c r="D112" s="22"/>
      <c r="E112" s="23"/>
      <c r="F112" s="102"/>
      <c r="G112" s="107">
        <f>IF(F112&lt;&gt;"",D112*F112,"")</f>
      </c>
      <c r="H112" s="302"/>
      <c r="J112" s="355"/>
      <c r="K112" s="104">
        <f>IF(H110=1,G112,0)</f>
      </c>
      <c r="L112" s="105">
        <f>IF(H110=2,G112,0)</f>
        <v>0</v>
      </c>
      <c r="M112" s="126">
        <f>IF(H110=3,G112,0)</f>
        <v>0</v>
      </c>
      <c r="N112" s="126">
        <f t="shared" si="13"/>
        <v>0</v>
      </c>
    </row>
    <row r="113" spans="1:14" ht="13.5" customHeight="1">
      <c r="A113" s="306"/>
      <c r="B113" s="307"/>
      <c r="C113" s="30" t="s">
        <v>29</v>
      </c>
      <c r="D113" s="31"/>
      <c r="E113" s="32" t="s">
        <v>184</v>
      </c>
      <c r="F113" s="108"/>
      <c r="G113" s="274">
        <f>IF(F113="","",D113*F113)</f>
      </c>
      <c r="H113" s="302"/>
      <c r="J113" s="127" t="s">
        <v>29</v>
      </c>
      <c r="K113" s="104">
        <f>IF(H110=1,G113,0)</f>
      </c>
      <c r="L113" s="105">
        <f>IF(H110=2,G113,0)</f>
        <v>0</v>
      </c>
      <c r="M113" s="126">
        <f>IF(H110=3,G113,0)</f>
        <v>0</v>
      </c>
      <c r="N113" s="126">
        <f t="shared" si="13"/>
        <v>0</v>
      </c>
    </row>
    <row r="114" spans="1:14" ht="13.5" customHeight="1">
      <c r="A114" s="308"/>
      <c r="B114" s="309"/>
      <c r="C114" s="30" t="s">
        <v>30</v>
      </c>
      <c r="D114" s="31">
        <f>'工事費見積書表紙'!$J$4</f>
        <v>0</v>
      </c>
      <c r="E114" s="208" t="s">
        <v>185</v>
      </c>
      <c r="F114" s="111" t="s">
        <v>184</v>
      </c>
      <c r="G114" s="109">
        <f>IF(G110&lt;&gt;"",ROUNDDOWN(SUM(G110:G113)*D114/100,0),"")</f>
      </c>
      <c r="H114" s="302"/>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02"/>
      <c r="J115" s="128" t="s">
        <v>31</v>
      </c>
      <c r="K115" s="114">
        <f>IF(H110=1,G115,0)</f>
      </c>
      <c r="L115" s="115">
        <f>IF(H110=2,G115,0)</f>
        <v>0</v>
      </c>
      <c r="M115" s="129">
        <f>IF(H110=3,G115,0)</f>
        <v>0</v>
      </c>
      <c r="N115" s="129">
        <f t="shared" si="13"/>
        <v>0</v>
      </c>
    </row>
    <row r="116" spans="1:14" ht="13.5" customHeight="1" thickBot="1" thickTop="1">
      <c r="A116" s="310"/>
      <c r="B116" s="312" t="s">
        <v>101</v>
      </c>
      <c r="C116" s="78" t="s">
        <v>175</v>
      </c>
      <c r="D116" s="80" t="s">
        <v>188</v>
      </c>
      <c r="E116" s="76" t="s">
        <v>188</v>
      </c>
      <c r="F116" s="77" t="s">
        <v>188</v>
      </c>
      <c r="G116" s="79"/>
      <c r="H116" s="302"/>
      <c r="J116" s="117" t="s">
        <v>175</v>
      </c>
      <c r="K116" s="118">
        <f>IF(H110=1,G116,0)</f>
        <v>0</v>
      </c>
      <c r="L116" s="118">
        <f>IF(H110=2,G116,0)</f>
        <v>0</v>
      </c>
      <c r="M116" s="118">
        <f>IF(H110=3,G116,0)</f>
        <v>0</v>
      </c>
      <c r="N116" s="119">
        <f t="shared" si="13"/>
        <v>0</v>
      </c>
    </row>
    <row r="117" spans="1:14" s="43" customFormat="1" ht="13.5" customHeight="1" thickBot="1" thickTop="1">
      <c r="A117" s="311"/>
      <c r="B117" s="313"/>
      <c r="C117" s="48" t="s">
        <v>63</v>
      </c>
      <c r="D117" s="49" t="s">
        <v>69</v>
      </c>
      <c r="E117" s="49" t="s">
        <v>69</v>
      </c>
      <c r="F117" s="81" t="s">
        <v>69</v>
      </c>
      <c r="G117" s="121">
        <f>SUM(G110:G115)-G116</f>
        <v>0</v>
      </c>
      <c r="H117" s="303"/>
      <c r="J117" s="122" t="s">
        <v>63</v>
      </c>
      <c r="K117" s="123">
        <f>SUM(K110:K115)-K116</f>
        <v>0</v>
      </c>
      <c r="L117" s="123">
        <f>SUM(L110:L115)-L116</f>
        <v>0</v>
      </c>
      <c r="M117" s="123">
        <f>SUM(M110:M115)-M116</f>
        <v>0</v>
      </c>
      <c r="N117" s="124">
        <f>SUM(N110:N115)-N116</f>
        <v>0</v>
      </c>
    </row>
    <row r="118" spans="1:14" s="43" customFormat="1" ht="13.5" customHeight="1">
      <c r="A118" s="304" t="s">
        <v>166</v>
      </c>
      <c r="B118" s="305"/>
      <c r="C118" s="13"/>
      <c r="D118" s="14"/>
      <c r="E118" s="15"/>
      <c r="F118" s="97"/>
      <c r="G118" s="98">
        <f>IF(F118&lt;&gt;"",D118*F118,"")</f>
      </c>
      <c r="H118" s="301">
        <v>1</v>
      </c>
      <c r="J118" s="353" t="s">
        <v>70</v>
      </c>
      <c r="K118" s="99">
        <f>IF(H118=1,G118,0)</f>
      </c>
      <c r="L118" s="100">
        <f>IF(H118=2,G118,0)</f>
        <v>0</v>
      </c>
      <c r="M118" s="125">
        <f>IF(H118=3,G118,0)</f>
        <v>0</v>
      </c>
      <c r="N118" s="125">
        <f aca="true" t="shared" si="14" ref="N118:N124">SUM(K118:M118)</f>
        <v>0</v>
      </c>
    </row>
    <row r="119" spans="1:14" ht="13.5" customHeight="1">
      <c r="A119" s="306"/>
      <c r="B119" s="307"/>
      <c r="C119" s="21"/>
      <c r="D119" s="22"/>
      <c r="E119" s="23"/>
      <c r="F119" s="102"/>
      <c r="G119" s="103">
        <f>IF(F119&lt;&gt;"",D119*F119,"")</f>
      </c>
      <c r="H119" s="302"/>
      <c r="J119" s="354"/>
      <c r="K119" s="104">
        <f>IF(H118=1,G119,0)</f>
      </c>
      <c r="L119" s="105">
        <f>IF(H118=2,G119,0)</f>
        <v>0</v>
      </c>
      <c r="M119" s="126">
        <f>IF(H118=3,G119,0)</f>
        <v>0</v>
      </c>
      <c r="N119" s="126">
        <f t="shared" si="14"/>
        <v>0</v>
      </c>
    </row>
    <row r="120" spans="1:14" ht="13.5" customHeight="1">
      <c r="A120" s="306"/>
      <c r="B120" s="307"/>
      <c r="C120" s="21"/>
      <c r="D120" s="22"/>
      <c r="E120" s="23"/>
      <c r="F120" s="102"/>
      <c r="G120" s="107">
        <f>IF(F120&lt;&gt;"",D120*F120,"")</f>
      </c>
      <c r="H120" s="302"/>
      <c r="J120" s="355"/>
      <c r="K120" s="104">
        <f>IF(H118=1,G120,0)</f>
      </c>
      <c r="L120" s="105">
        <f>IF(H118=2,G120,0)</f>
        <v>0</v>
      </c>
      <c r="M120" s="126">
        <f>IF(H118=3,G120,0)</f>
        <v>0</v>
      </c>
      <c r="N120" s="126">
        <f t="shared" si="14"/>
        <v>0</v>
      </c>
    </row>
    <row r="121" spans="1:14" ht="13.5" customHeight="1">
      <c r="A121" s="306"/>
      <c r="B121" s="307"/>
      <c r="C121" s="30" t="s">
        <v>29</v>
      </c>
      <c r="D121" s="31"/>
      <c r="E121" s="32" t="s">
        <v>184</v>
      </c>
      <c r="F121" s="108"/>
      <c r="G121" s="274">
        <f>IF(F121="","",D121*F121)</f>
      </c>
      <c r="H121" s="302"/>
      <c r="J121" s="127" t="s">
        <v>29</v>
      </c>
      <c r="K121" s="104">
        <f>IF(H118=1,G121,0)</f>
      </c>
      <c r="L121" s="105">
        <f>IF(H118=2,G121,0)</f>
        <v>0</v>
      </c>
      <c r="M121" s="126">
        <f>IF(H118=3,G121,0)</f>
        <v>0</v>
      </c>
      <c r="N121" s="126">
        <f t="shared" si="14"/>
        <v>0</v>
      </c>
    </row>
    <row r="122" spans="1:14" ht="13.5" customHeight="1">
      <c r="A122" s="308"/>
      <c r="B122" s="309"/>
      <c r="C122" s="30" t="s">
        <v>30</v>
      </c>
      <c r="D122" s="31">
        <f>'工事費見積書表紙'!$J$4</f>
        <v>0</v>
      </c>
      <c r="E122" s="208" t="s">
        <v>185</v>
      </c>
      <c r="F122" s="111" t="s">
        <v>184</v>
      </c>
      <c r="G122" s="109">
        <f>IF(G118&lt;&gt;"",ROUNDDOWN(SUM(G118:G121)*D122/100,0),"")</f>
      </c>
      <c r="H122" s="302"/>
      <c r="J122" s="127" t="s">
        <v>30</v>
      </c>
      <c r="K122" s="104">
        <f>IF(H118=1,G122,0)</f>
      </c>
      <c r="L122" s="105">
        <f>IF(H118=2,G122,0)</f>
        <v>0</v>
      </c>
      <c r="M122" s="126">
        <f>IF(H118=3,G122,0)</f>
        <v>0</v>
      </c>
      <c r="N122" s="126">
        <f t="shared" si="14"/>
        <v>0</v>
      </c>
    </row>
    <row r="123" spans="1:14" ht="13.5" customHeight="1" thickBot="1">
      <c r="A123" s="37" t="s">
        <v>40</v>
      </c>
      <c r="B123" s="38" t="s">
        <v>41</v>
      </c>
      <c r="C123" s="39" t="s">
        <v>31</v>
      </c>
      <c r="D123" s="40">
        <f>'工事費見積書表紙'!$J$6</f>
        <v>10</v>
      </c>
      <c r="E123" s="41" t="s">
        <v>186</v>
      </c>
      <c r="F123" s="112" t="s">
        <v>187</v>
      </c>
      <c r="G123" s="276">
        <f>IF(G118&lt;&gt;"",ROUNDDOWN(SUM(G118:G122)*D123/100,0),"")</f>
      </c>
      <c r="H123" s="302"/>
      <c r="J123" s="128" t="s">
        <v>31</v>
      </c>
      <c r="K123" s="114">
        <f>IF(H118=1,G123,0)</f>
      </c>
      <c r="L123" s="115">
        <f>IF(H118=2,G123,0)</f>
        <v>0</v>
      </c>
      <c r="M123" s="129">
        <f>IF(H118=3,G123,0)</f>
        <v>0</v>
      </c>
      <c r="N123" s="129">
        <f t="shared" si="14"/>
        <v>0</v>
      </c>
    </row>
    <row r="124" spans="1:14" ht="13.5" customHeight="1" thickBot="1" thickTop="1">
      <c r="A124" s="310"/>
      <c r="B124" s="312" t="s">
        <v>161</v>
      </c>
      <c r="C124" s="78" t="s">
        <v>175</v>
      </c>
      <c r="D124" s="80" t="s">
        <v>188</v>
      </c>
      <c r="E124" s="76" t="s">
        <v>188</v>
      </c>
      <c r="F124" s="77" t="s">
        <v>188</v>
      </c>
      <c r="G124" s="79"/>
      <c r="H124" s="302"/>
      <c r="J124" s="117" t="s">
        <v>175</v>
      </c>
      <c r="K124" s="118">
        <f>IF(H118=1,G124,0)</f>
        <v>0</v>
      </c>
      <c r="L124" s="118">
        <f>IF(H118=2,G124,0)</f>
        <v>0</v>
      </c>
      <c r="M124" s="118">
        <f>IF(H118=3,G124,0)</f>
        <v>0</v>
      </c>
      <c r="N124" s="119">
        <f t="shared" si="14"/>
        <v>0</v>
      </c>
    </row>
    <row r="125" spans="1:14" s="43" customFormat="1" ht="13.5" customHeight="1" thickBot="1" thickTop="1">
      <c r="A125" s="311"/>
      <c r="B125" s="313"/>
      <c r="C125" s="48" t="s">
        <v>63</v>
      </c>
      <c r="D125" s="49" t="s">
        <v>69</v>
      </c>
      <c r="E125" s="49" t="s">
        <v>69</v>
      </c>
      <c r="F125" s="81" t="s">
        <v>69</v>
      </c>
      <c r="G125" s="121">
        <f>SUM(G118:G123)-G124</f>
        <v>0</v>
      </c>
      <c r="H125" s="303"/>
      <c r="J125" s="122" t="s">
        <v>63</v>
      </c>
      <c r="K125" s="123">
        <f>SUM(K118:K123)-K124</f>
        <v>0</v>
      </c>
      <c r="L125" s="123">
        <f>SUM(L118:L123)-L124</f>
        <v>0</v>
      </c>
      <c r="M125" s="123">
        <f>SUM(M118:M123)-M124</f>
        <v>0</v>
      </c>
      <c r="N125" s="124">
        <f>SUM(N118:N123)-N124</f>
        <v>0</v>
      </c>
    </row>
    <row r="126" spans="1:14" s="43" customFormat="1" ht="13.5" customHeight="1">
      <c r="A126" s="318" t="s">
        <v>159</v>
      </c>
      <c r="B126" s="56" t="s">
        <v>44</v>
      </c>
      <c r="C126" s="1"/>
      <c r="D126" s="1"/>
      <c r="E126" s="1"/>
      <c r="F126" s="1"/>
      <c r="G126" s="1"/>
      <c r="H126" s="6"/>
      <c r="J126" s="57" t="s">
        <v>75</v>
      </c>
      <c r="K126" s="58">
        <f>SUM(K70:K72,K78:K80,K86:K88,K94:K96,K102:K104,K110:K112,K118:K120)</f>
        <v>0</v>
      </c>
      <c r="L126" s="58">
        <f>SUM(L70:L72,L78:L80,L86:L88,L94:L96,L102:L104,L110:L112,L118:L120)</f>
        <v>0</v>
      </c>
      <c r="M126" s="58">
        <f>SUM(M70:M72,M78:M80,M86:M88,M94:M96,M102:M104,M110:M112,M118:M120)</f>
        <v>0</v>
      </c>
      <c r="N126" s="58">
        <f>SUM(K126:M126)</f>
        <v>0</v>
      </c>
    </row>
    <row r="127" spans="1:14" ht="13.5" customHeight="1">
      <c r="A127" s="319"/>
      <c r="B127" s="56" t="s">
        <v>45</v>
      </c>
      <c r="J127" s="59" t="s">
        <v>76</v>
      </c>
      <c r="K127" s="60">
        <f aca="true" t="shared" si="15" ref="K127:M130">SUM(K73,K81,K89,K97,K105,K113,K121)</f>
        <v>0</v>
      </c>
      <c r="L127" s="60">
        <f t="shared" si="15"/>
        <v>0</v>
      </c>
      <c r="M127" s="60">
        <f t="shared" si="15"/>
        <v>0</v>
      </c>
      <c r="N127" s="60">
        <f>SUM(K127:M127)</f>
        <v>0</v>
      </c>
    </row>
    <row r="128" spans="1:14" ht="13.5" customHeight="1">
      <c r="A128" s="319"/>
      <c r="B128" s="56" t="s">
        <v>174</v>
      </c>
      <c r="J128" s="59" t="s">
        <v>77</v>
      </c>
      <c r="K128" s="60">
        <f t="shared" si="15"/>
        <v>0</v>
      </c>
      <c r="L128" s="60">
        <f t="shared" si="15"/>
        <v>0</v>
      </c>
      <c r="M128" s="60">
        <f t="shared" si="15"/>
        <v>0</v>
      </c>
      <c r="N128" s="60">
        <f>SUM(K128:M128)</f>
        <v>0</v>
      </c>
    </row>
    <row r="129" spans="8:14" ht="13.5" customHeight="1">
      <c r="H129" s="2" t="s">
        <v>150</v>
      </c>
      <c r="J129" s="59" t="s">
        <v>78</v>
      </c>
      <c r="K129" s="60">
        <f t="shared" si="15"/>
        <v>0</v>
      </c>
      <c r="L129" s="60">
        <f t="shared" si="15"/>
        <v>0</v>
      </c>
      <c r="M129" s="60">
        <f t="shared" si="15"/>
        <v>0</v>
      </c>
      <c r="N129" s="60">
        <f>SUM(K129:M129)</f>
        <v>0</v>
      </c>
    </row>
    <row r="130" spans="1:14" ht="18" customHeight="1" thickBot="1">
      <c r="A130" s="334" t="s">
        <v>192</v>
      </c>
      <c r="B130" s="334"/>
      <c r="C130" s="334"/>
      <c r="D130" s="334"/>
      <c r="E130" s="334"/>
      <c r="F130" s="334"/>
      <c r="G130" s="334"/>
      <c r="H130" s="334"/>
      <c r="J130" s="94" t="s">
        <v>179</v>
      </c>
      <c r="K130" s="95">
        <f t="shared" si="15"/>
        <v>0</v>
      </c>
      <c r="L130" s="95">
        <f t="shared" si="15"/>
        <v>0</v>
      </c>
      <c r="M130" s="95">
        <f t="shared" si="15"/>
        <v>0</v>
      </c>
      <c r="N130" s="95">
        <f>SUM(K130:M130)</f>
        <v>0</v>
      </c>
    </row>
    <row r="131" spans="4:11" ht="13.5" customHeight="1" thickBot="1">
      <c r="D131" s="5"/>
      <c r="J131" s="3"/>
      <c r="K131" s="4"/>
    </row>
    <row r="132" spans="1:11" ht="18" thickBot="1">
      <c r="A132" s="314" t="s">
        <v>104</v>
      </c>
      <c r="B132" s="315"/>
      <c r="J132" s="3"/>
      <c r="K132" s="4"/>
    </row>
    <row r="133" spans="1:14" ht="15.75" customHeight="1" thickBot="1">
      <c r="A133" s="316" t="s">
        <v>35</v>
      </c>
      <c r="B133" s="317"/>
      <c r="C133" s="7" t="s">
        <v>36</v>
      </c>
      <c r="D133" s="8" t="s">
        <v>59</v>
      </c>
      <c r="E133" s="8" t="s">
        <v>60</v>
      </c>
      <c r="F133" s="8" t="s">
        <v>61</v>
      </c>
      <c r="G133" s="9" t="s">
        <v>62</v>
      </c>
      <c r="H133" s="10" t="s">
        <v>56</v>
      </c>
      <c r="J133" s="10"/>
      <c r="K133" s="12" t="s">
        <v>126</v>
      </c>
      <c r="L133" s="12" t="s">
        <v>127</v>
      </c>
      <c r="M133" s="12" t="s">
        <v>91</v>
      </c>
      <c r="N133" s="10" t="s">
        <v>27</v>
      </c>
    </row>
    <row r="134" spans="1:14" ht="13.5" customHeight="1">
      <c r="A134" s="304" t="s">
        <v>122</v>
      </c>
      <c r="B134" s="305"/>
      <c r="C134" s="13"/>
      <c r="D134" s="14"/>
      <c r="E134" s="15"/>
      <c r="F134" s="97"/>
      <c r="G134" s="98">
        <f>IF(F134&lt;&gt;"",D134*F134,"")</f>
      </c>
      <c r="H134" s="301">
        <v>1</v>
      </c>
      <c r="J134" s="353" t="s">
        <v>70</v>
      </c>
      <c r="K134" s="99">
        <f>IF(H134=1,G134,0)</f>
      </c>
      <c r="L134" s="132"/>
      <c r="M134" s="125">
        <f>IF(H134=2,G134,0)</f>
        <v>0</v>
      </c>
      <c r="N134" s="125">
        <f aca="true" t="shared" si="16" ref="N134:N140">SUM(K134:M134)</f>
        <v>0</v>
      </c>
    </row>
    <row r="135" spans="1:14" s="11" customFormat="1" ht="13.5" customHeight="1">
      <c r="A135" s="306"/>
      <c r="B135" s="307"/>
      <c r="C135" s="21"/>
      <c r="D135" s="22"/>
      <c r="E135" s="23"/>
      <c r="F135" s="102"/>
      <c r="G135" s="103">
        <f>IF(F135&lt;&gt;"",D135*F135,"")</f>
      </c>
      <c r="H135" s="302"/>
      <c r="J135" s="354"/>
      <c r="K135" s="104">
        <f>IF(H134=1,G135,0)</f>
      </c>
      <c r="L135" s="133"/>
      <c r="M135" s="126">
        <f>IF(H134=2,G135,0)</f>
        <v>0</v>
      </c>
      <c r="N135" s="126">
        <f t="shared" si="16"/>
        <v>0</v>
      </c>
    </row>
    <row r="136" spans="1:14" ht="13.5" customHeight="1">
      <c r="A136" s="306"/>
      <c r="B136" s="307"/>
      <c r="C136" s="21"/>
      <c r="D136" s="22"/>
      <c r="E136" s="23"/>
      <c r="F136" s="102"/>
      <c r="G136" s="107">
        <f>IF(F136&lt;&gt;"",D136*F136,"")</f>
      </c>
      <c r="H136" s="302"/>
      <c r="J136" s="355"/>
      <c r="K136" s="104">
        <f>IF(H134=1,G136,0)</f>
      </c>
      <c r="L136" s="133"/>
      <c r="M136" s="126">
        <f>IF(H134=2,G136,0)</f>
        <v>0</v>
      </c>
      <c r="N136" s="126">
        <f t="shared" si="16"/>
        <v>0</v>
      </c>
    </row>
    <row r="137" spans="1:14" ht="13.5" customHeight="1">
      <c r="A137" s="306"/>
      <c r="B137" s="307"/>
      <c r="C137" s="30" t="s">
        <v>29</v>
      </c>
      <c r="D137" s="31"/>
      <c r="E137" s="32" t="s">
        <v>184</v>
      </c>
      <c r="F137" s="108"/>
      <c r="G137" s="274">
        <f>IF(F137="","",D137*F137)</f>
      </c>
      <c r="H137" s="302"/>
      <c r="J137" s="127" t="s">
        <v>29</v>
      </c>
      <c r="K137" s="104">
        <f>IF(H134=1,G137,0)</f>
      </c>
      <c r="L137" s="133"/>
      <c r="M137" s="126">
        <f>IF(H134=2,G137,0)</f>
        <v>0</v>
      </c>
      <c r="N137" s="126">
        <f t="shared" si="16"/>
        <v>0</v>
      </c>
    </row>
    <row r="138" spans="1:14" ht="13.5" customHeight="1">
      <c r="A138" s="308"/>
      <c r="B138" s="309"/>
      <c r="C138" s="30" t="s">
        <v>30</v>
      </c>
      <c r="D138" s="31">
        <f>'工事費見積書表紙'!$J$4</f>
        <v>0</v>
      </c>
      <c r="E138" s="208" t="s">
        <v>185</v>
      </c>
      <c r="F138" s="111" t="s">
        <v>184</v>
      </c>
      <c r="G138" s="109">
        <f>IF(G134&lt;&gt;"",ROUNDDOWN(SUM(G134:G137)*D138/100,0),"")</f>
      </c>
      <c r="H138" s="302"/>
      <c r="J138" s="127" t="s">
        <v>30</v>
      </c>
      <c r="K138" s="104">
        <f>IF(H134=1,G138,0)</f>
      </c>
      <c r="L138" s="133"/>
      <c r="M138" s="126">
        <f>IF(H134=2,G138,0)</f>
        <v>0</v>
      </c>
      <c r="N138" s="126">
        <f t="shared" si="16"/>
        <v>0</v>
      </c>
    </row>
    <row r="139" spans="1:14" ht="13.5" customHeight="1" thickBot="1">
      <c r="A139" s="37" t="s">
        <v>40</v>
      </c>
      <c r="B139" s="38" t="s">
        <v>41</v>
      </c>
      <c r="C139" s="39" t="s">
        <v>31</v>
      </c>
      <c r="D139" s="40">
        <f>'工事費見積書表紙'!$J$6</f>
        <v>10</v>
      </c>
      <c r="E139" s="41" t="s">
        <v>186</v>
      </c>
      <c r="F139" s="112" t="s">
        <v>187</v>
      </c>
      <c r="G139" s="276">
        <f>IF(G134&lt;&gt;"",ROUNDDOWN(SUM(G134:G138)*D139/100,0),"")</f>
      </c>
      <c r="H139" s="302"/>
      <c r="J139" s="128" t="s">
        <v>31</v>
      </c>
      <c r="K139" s="114">
        <f>IF(H134=1,G139,0)</f>
      </c>
      <c r="L139" s="134"/>
      <c r="M139" s="129">
        <f>IF(H134=2,G139,0)</f>
        <v>0</v>
      </c>
      <c r="N139" s="129">
        <f t="shared" si="16"/>
        <v>0</v>
      </c>
    </row>
    <row r="140" spans="1:14" ht="13.5" customHeight="1" thickBot="1" thickTop="1">
      <c r="A140" s="310"/>
      <c r="B140" s="312" t="s">
        <v>58</v>
      </c>
      <c r="C140" s="78" t="s">
        <v>175</v>
      </c>
      <c r="D140" s="80" t="s">
        <v>188</v>
      </c>
      <c r="E140" s="76" t="s">
        <v>188</v>
      </c>
      <c r="F140" s="77" t="s">
        <v>188</v>
      </c>
      <c r="G140" s="79"/>
      <c r="H140" s="302"/>
      <c r="J140" s="117" t="s">
        <v>175</v>
      </c>
      <c r="K140" s="118">
        <f>IF(H134=1,G140,0)</f>
        <v>0</v>
      </c>
      <c r="L140" s="135"/>
      <c r="M140" s="118">
        <f>IF(H134=2,G140,0)</f>
        <v>0</v>
      </c>
      <c r="N140" s="119">
        <f t="shared" si="16"/>
        <v>0</v>
      </c>
    </row>
    <row r="141" spans="1:14" ht="13.5" customHeight="1" thickBot="1" thickTop="1">
      <c r="A141" s="311"/>
      <c r="B141" s="313"/>
      <c r="C141" s="48" t="s">
        <v>63</v>
      </c>
      <c r="D141" s="49" t="s">
        <v>69</v>
      </c>
      <c r="E141" s="49" t="s">
        <v>69</v>
      </c>
      <c r="F141" s="81" t="s">
        <v>69</v>
      </c>
      <c r="G141" s="121">
        <f>SUM(G134:G139)-G140</f>
        <v>0</v>
      </c>
      <c r="H141" s="303"/>
      <c r="J141" s="122" t="s">
        <v>63</v>
      </c>
      <c r="K141" s="123">
        <f>SUM(K134:K139)-K140</f>
        <v>0</v>
      </c>
      <c r="L141" s="136"/>
      <c r="M141" s="123">
        <f>SUM(M134:M139)-M140</f>
        <v>0</v>
      </c>
      <c r="N141" s="124">
        <f>SUM(N134:N139)-N140</f>
        <v>0</v>
      </c>
    </row>
    <row r="142" spans="1:14" s="43" customFormat="1" ht="13.5" customHeight="1">
      <c r="A142" s="320"/>
      <c r="B142" s="321"/>
      <c r="C142" s="13"/>
      <c r="D142" s="14"/>
      <c r="E142" s="15"/>
      <c r="F142" s="97"/>
      <c r="G142" s="98">
        <f>IF(F142&lt;&gt;"",D142*F142,"")</f>
      </c>
      <c r="H142" s="301">
        <v>1</v>
      </c>
      <c r="J142" s="353" t="s">
        <v>70</v>
      </c>
      <c r="K142" s="99">
        <f>IF(H142=1,G142,0)</f>
      </c>
      <c r="L142" s="100">
        <f>IF(H142=2,G142,0)</f>
        <v>0</v>
      </c>
      <c r="M142" s="125">
        <f>IF(H142=3,G142,0)</f>
        <v>0</v>
      </c>
      <c r="N142" s="125">
        <f aca="true" t="shared" si="17" ref="N142:N148">SUM(K142:M142)</f>
        <v>0</v>
      </c>
    </row>
    <row r="143" spans="1:14" s="43" customFormat="1" ht="13.5" customHeight="1">
      <c r="A143" s="322"/>
      <c r="B143" s="323"/>
      <c r="C143" s="21"/>
      <c r="D143" s="22"/>
      <c r="E143" s="23"/>
      <c r="F143" s="102"/>
      <c r="G143" s="103">
        <f>IF(F143&lt;&gt;"",D143*F143,"")</f>
      </c>
      <c r="H143" s="302"/>
      <c r="J143" s="354"/>
      <c r="K143" s="104">
        <f>IF(H142=1,G143,0)</f>
      </c>
      <c r="L143" s="105">
        <f>IF(H142=2,G143,0)</f>
        <v>0</v>
      </c>
      <c r="M143" s="126">
        <f>IF(H142=3,G143,0)</f>
        <v>0</v>
      </c>
      <c r="N143" s="126">
        <f t="shared" si="17"/>
        <v>0</v>
      </c>
    </row>
    <row r="144" spans="1:14" ht="13.5" customHeight="1">
      <c r="A144" s="322"/>
      <c r="B144" s="323"/>
      <c r="C144" s="21"/>
      <c r="D144" s="22"/>
      <c r="E144" s="23"/>
      <c r="F144" s="102"/>
      <c r="G144" s="107">
        <f>IF(F144&lt;&gt;"",D144*F144,"")</f>
      </c>
      <c r="H144" s="302"/>
      <c r="J144" s="355"/>
      <c r="K144" s="104">
        <f>IF(H142=1,G144,0)</f>
      </c>
      <c r="L144" s="105">
        <f>IF(H142=2,G144,0)</f>
        <v>0</v>
      </c>
      <c r="M144" s="126">
        <f>IF(H142=3,G144,0)</f>
        <v>0</v>
      </c>
      <c r="N144" s="126">
        <f t="shared" si="17"/>
        <v>0</v>
      </c>
    </row>
    <row r="145" spans="1:14" ht="13.5" customHeight="1">
      <c r="A145" s="322"/>
      <c r="B145" s="323"/>
      <c r="C145" s="30" t="s">
        <v>29</v>
      </c>
      <c r="D145" s="31"/>
      <c r="E145" s="32" t="s">
        <v>184</v>
      </c>
      <c r="F145" s="108"/>
      <c r="G145" s="274">
        <f>IF(F145="","",D145*F145)</f>
      </c>
      <c r="H145" s="302"/>
      <c r="J145" s="127" t="s">
        <v>29</v>
      </c>
      <c r="K145" s="104">
        <f>IF(H142=1,G145,0)</f>
      </c>
      <c r="L145" s="105">
        <f>IF(H142=2,G145,0)</f>
        <v>0</v>
      </c>
      <c r="M145" s="126">
        <f>IF(H142=3,G145,0)</f>
        <v>0</v>
      </c>
      <c r="N145" s="126">
        <f t="shared" si="17"/>
        <v>0</v>
      </c>
    </row>
    <row r="146" spans="1:14" ht="13.5" customHeight="1">
      <c r="A146" s="324"/>
      <c r="B146" s="325"/>
      <c r="C146" s="30" t="s">
        <v>30</v>
      </c>
      <c r="D146" s="31">
        <f>'工事費見積書表紙'!$J$4</f>
        <v>0</v>
      </c>
      <c r="E146" s="208" t="s">
        <v>185</v>
      </c>
      <c r="F146" s="111" t="s">
        <v>184</v>
      </c>
      <c r="G146" s="109">
        <f>IF(G142&lt;&gt;"",ROUNDDOWN(SUM(G142:G145)*D146/100,0),"")</f>
      </c>
      <c r="H146" s="302"/>
      <c r="J146" s="127" t="s">
        <v>30</v>
      </c>
      <c r="K146" s="104">
        <f>IF(H142=1,G146,0)</f>
      </c>
      <c r="L146" s="105">
        <f>IF(H142=2,G146,0)</f>
        <v>0</v>
      </c>
      <c r="M146" s="126">
        <f>IF(H142=3,G146,0)</f>
        <v>0</v>
      </c>
      <c r="N146" s="126">
        <f t="shared" si="17"/>
        <v>0</v>
      </c>
    </row>
    <row r="147" spans="1:14" ht="13.5" customHeight="1" thickBot="1">
      <c r="A147" s="37" t="s">
        <v>40</v>
      </c>
      <c r="B147" s="38" t="s">
        <v>41</v>
      </c>
      <c r="C147" s="39" t="s">
        <v>31</v>
      </c>
      <c r="D147" s="40">
        <f>'工事費見積書表紙'!$J$6</f>
        <v>10</v>
      </c>
      <c r="E147" s="41" t="s">
        <v>186</v>
      </c>
      <c r="F147" s="112" t="s">
        <v>187</v>
      </c>
      <c r="G147" s="276">
        <f>IF(G142&lt;&gt;"",ROUNDDOWN(SUM(G142:G146)*D147/100,0),"")</f>
      </c>
      <c r="H147" s="302"/>
      <c r="J147" s="128" t="s">
        <v>31</v>
      </c>
      <c r="K147" s="114">
        <f>IF(H142=1,G147,0)</f>
      </c>
      <c r="L147" s="115">
        <f>IF(H142=2,G147,0)</f>
        <v>0</v>
      </c>
      <c r="M147" s="129">
        <f>IF(H142=3,G147,0)</f>
        <v>0</v>
      </c>
      <c r="N147" s="129">
        <f t="shared" si="17"/>
        <v>0</v>
      </c>
    </row>
    <row r="148" spans="1:14" ht="13.5" customHeight="1" thickBot="1" thickTop="1">
      <c r="A148" s="310"/>
      <c r="B148" s="326"/>
      <c r="C148" s="78" t="s">
        <v>175</v>
      </c>
      <c r="D148" s="80" t="s">
        <v>188</v>
      </c>
      <c r="E148" s="76" t="s">
        <v>188</v>
      </c>
      <c r="F148" s="77" t="s">
        <v>188</v>
      </c>
      <c r="G148" s="79"/>
      <c r="H148" s="302"/>
      <c r="J148" s="117" t="s">
        <v>175</v>
      </c>
      <c r="K148" s="118">
        <f>IF(H142=1,G148,0)</f>
        <v>0</v>
      </c>
      <c r="L148" s="118">
        <f>IF(H142=2,G148,0)</f>
        <v>0</v>
      </c>
      <c r="M148" s="118">
        <f>IF(H142=3,G148,0)</f>
        <v>0</v>
      </c>
      <c r="N148" s="119">
        <f t="shared" si="17"/>
        <v>0</v>
      </c>
    </row>
    <row r="149" spans="1:14" ht="13.5" customHeight="1" thickBot="1" thickTop="1">
      <c r="A149" s="311"/>
      <c r="B149" s="327"/>
      <c r="C149" s="48" t="s">
        <v>63</v>
      </c>
      <c r="D149" s="49" t="s">
        <v>69</v>
      </c>
      <c r="E149" s="49" t="s">
        <v>69</v>
      </c>
      <c r="F149" s="81" t="s">
        <v>69</v>
      </c>
      <c r="G149" s="121">
        <f>SUM(G142:G147)-G148</f>
        <v>0</v>
      </c>
      <c r="H149" s="303"/>
      <c r="J149" s="122" t="s">
        <v>63</v>
      </c>
      <c r="K149" s="123">
        <f>SUM(K142:K147)-K148</f>
        <v>0</v>
      </c>
      <c r="L149" s="123">
        <f>SUM(L142:L147)-L148</f>
        <v>0</v>
      </c>
      <c r="M149" s="123">
        <f>SUM(M142:M147)-M148</f>
        <v>0</v>
      </c>
      <c r="N149" s="124">
        <f>SUM(N142:N147)-N148</f>
        <v>0</v>
      </c>
    </row>
    <row r="150" spans="1:14" s="43" customFormat="1" ht="13.5" customHeight="1">
      <c r="A150" s="320"/>
      <c r="B150" s="321"/>
      <c r="C150" s="13"/>
      <c r="D150" s="14"/>
      <c r="E150" s="15"/>
      <c r="F150" s="97"/>
      <c r="G150" s="98">
        <f>IF(F150&lt;&gt;"",D150*F150,"")</f>
      </c>
      <c r="H150" s="301">
        <v>1</v>
      </c>
      <c r="J150" s="353" t="s">
        <v>70</v>
      </c>
      <c r="K150" s="99">
        <f>IF(H150=1,G150,0)</f>
      </c>
      <c r="L150" s="100">
        <f>IF(H150=2,G150,0)</f>
        <v>0</v>
      </c>
      <c r="M150" s="125">
        <f>IF(H150=3,G150,0)</f>
        <v>0</v>
      </c>
      <c r="N150" s="125">
        <f aca="true" t="shared" si="18" ref="N150:N156">SUM(K150:M150)</f>
        <v>0</v>
      </c>
    </row>
    <row r="151" spans="1:14" s="43" customFormat="1" ht="13.5" customHeight="1">
      <c r="A151" s="322"/>
      <c r="B151" s="323"/>
      <c r="C151" s="21"/>
      <c r="D151" s="22"/>
      <c r="E151" s="23"/>
      <c r="F151" s="102"/>
      <c r="G151" s="103">
        <f>IF(F151&lt;&gt;"",D151*F151,"")</f>
      </c>
      <c r="H151" s="302"/>
      <c r="J151" s="354"/>
      <c r="K151" s="104">
        <f>IF(H150=1,G151,0)</f>
      </c>
      <c r="L151" s="105">
        <f>IF(H150=2,G151,0)</f>
        <v>0</v>
      </c>
      <c r="M151" s="126">
        <f>IF(H150=3,G151,0)</f>
        <v>0</v>
      </c>
      <c r="N151" s="126">
        <f t="shared" si="18"/>
        <v>0</v>
      </c>
    </row>
    <row r="152" spans="1:14" ht="13.5" customHeight="1">
      <c r="A152" s="322"/>
      <c r="B152" s="323"/>
      <c r="C152" s="21"/>
      <c r="D152" s="22"/>
      <c r="E152" s="23"/>
      <c r="F152" s="102"/>
      <c r="G152" s="107">
        <f>IF(F152&lt;&gt;"",D152*F152,"")</f>
      </c>
      <c r="H152" s="302"/>
      <c r="J152" s="355"/>
      <c r="K152" s="104">
        <f>IF(H150=1,G152,0)</f>
      </c>
      <c r="L152" s="105">
        <f>IF(H150=2,G152,0)</f>
        <v>0</v>
      </c>
      <c r="M152" s="126">
        <f>IF(H150=3,G152,0)</f>
        <v>0</v>
      </c>
      <c r="N152" s="126">
        <f t="shared" si="18"/>
        <v>0</v>
      </c>
    </row>
    <row r="153" spans="1:14" ht="13.5" customHeight="1">
      <c r="A153" s="322"/>
      <c r="B153" s="323"/>
      <c r="C153" s="30" t="s">
        <v>29</v>
      </c>
      <c r="D153" s="31"/>
      <c r="E153" s="32" t="s">
        <v>184</v>
      </c>
      <c r="F153" s="108"/>
      <c r="G153" s="274">
        <f>IF(F153="","",D153*F153)</f>
      </c>
      <c r="H153" s="302"/>
      <c r="J153" s="127" t="s">
        <v>29</v>
      </c>
      <c r="K153" s="104">
        <f>IF(H150=1,G153,0)</f>
      </c>
      <c r="L153" s="105">
        <f>IF(H150=2,G153,0)</f>
        <v>0</v>
      </c>
      <c r="M153" s="126">
        <f>IF(H150=3,G153,0)</f>
        <v>0</v>
      </c>
      <c r="N153" s="126">
        <f t="shared" si="18"/>
        <v>0</v>
      </c>
    </row>
    <row r="154" spans="1:14" ht="13.5" customHeight="1">
      <c r="A154" s="324"/>
      <c r="B154" s="325"/>
      <c r="C154" s="30" t="s">
        <v>30</v>
      </c>
      <c r="D154" s="31">
        <f>'工事費見積書表紙'!$J$4</f>
        <v>0</v>
      </c>
      <c r="E154" s="208" t="s">
        <v>185</v>
      </c>
      <c r="F154" s="111" t="s">
        <v>184</v>
      </c>
      <c r="G154" s="109">
        <f>IF(G150&lt;&gt;"",ROUNDDOWN(SUM(G150:G153)*D154/100,0),"")</f>
      </c>
      <c r="H154" s="302"/>
      <c r="J154" s="127" t="s">
        <v>30</v>
      </c>
      <c r="K154" s="104">
        <f>IF(H150=1,G154,0)</f>
      </c>
      <c r="L154" s="105">
        <f>IF(H150=2,G154,0)</f>
        <v>0</v>
      </c>
      <c r="M154" s="126">
        <f>IF(H150=3,G154,0)</f>
        <v>0</v>
      </c>
      <c r="N154" s="126">
        <f t="shared" si="18"/>
        <v>0</v>
      </c>
    </row>
    <row r="155" spans="1:14" ht="13.5" customHeight="1" thickBot="1">
      <c r="A155" s="37" t="s">
        <v>40</v>
      </c>
      <c r="B155" s="38" t="s">
        <v>41</v>
      </c>
      <c r="C155" s="39" t="s">
        <v>31</v>
      </c>
      <c r="D155" s="40">
        <f>'工事費見積書表紙'!$J$6</f>
        <v>10</v>
      </c>
      <c r="E155" s="41" t="s">
        <v>186</v>
      </c>
      <c r="F155" s="112" t="s">
        <v>187</v>
      </c>
      <c r="G155" s="276">
        <f>IF(G150&lt;&gt;"",ROUNDDOWN(SUM(G150:G154)*D155/100,0),"")</f>
      </c>
      <c r="H155" s="302"/>
      <c r="J155" s="128" t="s">
        <v>31</v>
      </c>
      <c r="K155" s="114">
        <f>IF(H150=1,G155,0)</f>
      </c>
      <c r="L155" s="115">
        <f>IF(H150=2,G155,0)</f>
        <v>0</v>
      </c>
      <c r="M155" s="129">
        <f>IF(H150=3,G155,0)</f>
        <v>0</v>
      </c>
      <c r="N155" s="129">
        <f t="shared" si="18"/>
        <v>0</v>
      </c>
    </row>
    <row r="156" spans="1:14" ht="13.5" customHeight="1" thickBot="1" thickTop="1">
      <c r="A156" s="310"/>
      <c r="B156" s="326"/>
      <c r="C156" s="78" t="s">
        <v>175</v>
      </c>
      <c r="D156" s="80" t="s">
        <v>188</v>
      </c>
      <c r="E156" s="76" t="s">
        <v>188</v>
      </c>
      <c r="F156" s="77" t="s">
        <v>188</v>
      </c>
      <c r="G156" s="79"/>
      <c r="H156" s="302"/>
      <c r="J156" s="117" t="s">
        <v>175</v>
      </c>
      <c r="K156" s="118">
        <f>IF(H150=1,G156,0)</f>
        <v>0</v>
      </c>
      <c r="L156" s="118">
        <f>IF(H150=2,G156,0)</f>
        <v>0</v>
      </c>
      <c r="M156" s="118">
        <f>IF(H150=3,G156,0)</f>
        <v>0</v>
      </c>
      <c r="N156" s="119">
        <f t="shared" si="18"/>
        <v>0</v>
      </c>
    </row>
    <row r="157" spans="1:14" ht="13.5" customHeight="1" thickBot="1" thickTop="1">
      <c r="A157" s="311"/>
      <c r="B157" s="327"/>
      <c r="C157" s="48" t="s">
        <v>63</v>
      </c>
      <c r="D157" s="49" t="s">
        <v>69</v>
      </c>
      <c r="E157" s="49" t="s">
        <v>69</v>
      </c>
      <c r="F157" s="81" t="s">
        <v>69</v>
      </c>
      <c r="G157" s="121">
        <f>SUM(G150:G155)-G156</f>
        <v>0</v>
      </c>
      <c r="H157" s="303"/>
      <c r="J157" s="122" t="s">
        <v>63</v>
      </c>
      <c r="K157" s="123">
        <f>SUM(K150:K155)-K156</f>
        <v>0</v>
      </c>
      <c r="L157" s="123">
        <f>SUM(L150:L155)-L156</f>
        <v>0</v>
      </c>
      <c r="M157" s="123">
        <f>SUM(M150:M155)-M156</f>
        <v>0</v>
      </c>
      <c r="N157" s="124">
        <f>SUM(N150:N155)-N156</f>
        <v>0</v>
      </c>
    </row>
    <row r="158" spans="1:14" s="43" customFormat="1" ht="13.5" customHeight="1">
      <c r="A158" s="320"/>
      <c r="B158" s="321"/>
      <c r="C158" s="13"/>
      <c r="D158" s="14"/>
      <c r="E158" s="15"/>
      <c r="F158" s="97"/>
      <c r="G158" s="98">
        <f>IF(F158&lt;&gt;"",D158*F158,"")</f>
      </c>
      <c r="H158" s="301">
        <v>1</v>
      </c>
      <c r="J158" s="353" t="s">
        <v>70</v>
      </c>
      <c r="K158" s="99">
        <f>IF(H158=1,G158,0)</f>
      </c>
      <c r="L158" s="100">
        <f>IF(H158=2,G158,0)</f>
        <v>0</v>
      </c>
      <c r="M158" s="125">
        <f>IF(H158=3,G158,0)</f>
        <v>0</v>
      </c>
      <c r="N158" s="125">
        <f aca="true" t="shared" si="19" ref="N158:N164">SUM(K158:M158)</f>
        <v>0</v>
      </c>
    </row>
    <row r="159" spans="1:14" s="43" customFormat="1" ht="13.5" customHeight="1">
      <c r="A159" s="322"/>
      <c r="B159" s="323"/>
      <c r="C159" s="21"/>
      <c r="D159" s="22"/>
      <c r="E159" s="23"/>
      <c r="F159" s="102"/>
      <c r="G159" s="103">
        <f>IF(F159&lt;&gt;"",D159*F159,"")</f>
      </c>
      <c r="H159" s="302"/>
      <c r="J159" s="354"/>
      <c r="K159" s="104">
        <f>IF(H158=1,G159,0)</f>
      </c>
      <c r="L159" s="105">
        <f>IF(H158=2,G159,0)</f>
        <v>0</v>
      </c>
      <c r="M159" s="126">
        <f>IF(H158=3,G159,0)</f>
        <v>0</v>
      </c>
      <c r="N159" s="126">
        <f t="shared" si="19"/>
        <v>0</v>
      </c>
    </row>
    <row r="160" spans="1:14" ht="13.5" customHeight="1">
      <c r="A160" s="322"/>
      <c r="B160" s="323"/>
      <c r="C160" s="21"/>
      <c r="D160" s="22"/>
      <c r="E160" s="23"/>
      <c r="F160" s="102"/>
      <c r="G160" s="107">
        <f>IF(F160&lt;&gt;"",D160*F160,"")</f>
      </c>
      <c r="H160" s="302"/>
      <c r="J160" s="355"/>
      <c r="K160" s="104">
        <f>IF(H158=1,G160,0)</f>
      </c>
      <c r="L160" s="105">
        <f>IF(H158=2,G160,0)</f>
        <v>0</v>
      </c>
      <c r="M160" s="126">
        <f>IF(H158=3,G160,0)</f>
        <v>0</v>
      </c>
      <c r="N160" s="126">
        <f t="shared" si="19"/>
        <v>0</v>
      </c>
    </row>
    <row r="161" spans="1:14" ht="13.5" customHeight="1">
      <c r="A161" s="322"/>
      <c r="B161" s="323"/>
      <c r="C161" s="30" t="s">
        <v>29</v>
      </c>
      <c r="D161" s="31"/>
      <c r="E161" s="32" t="s">
        <v>184</v>
      </c>
      <c r="F161" s="108"/>
      <c r="G161" s="274">
        <f>IF(F161="","",D161*F161)</f>
      </c>
      <c r="H161" s="302"/>
      <c r="J161" s="127" t="s">
        <v>29</v>
      </c>
      <c r="K161" s="104">
        <f>IF(H158=1,G161,0)</f>
      </c>
      <c r="L161" s="105">
        <f>IF(H158=2,G161,0)</f>
        <v>0</v>
      </c>
      <c r="M161" s="126">
        <f>IF(H158=3,G161,0)</f>
        <v>0</v>
      </c>
      <c r="N161" s="126">
        <f t="shared" si="19"/>
        <v>0</v>
      </c>
    </row>
    <row r="162" spans="1:14" ht="13.5" customHeight="1">
      <c r="A162" s="324"/>
      <c r="B162" s="325"/>
      <c r="C162" s="30" t="s">
        <v>30</v>
      </c>
      <c r="D162" s="31">
        <f>'工事費見積書表紙'!$J$4</f>
        <v>0</v>
      </c>
      <c r="E162" s="208" t="s">
        <v>185</v>
      </c>
      <c r="F162" s="111" t="s">
        <v>184</v>
      </c>
      <c r="G162" s="109">
        <f>IF(G158&lt;&gt;"",ROUNDDOWN(SUM(G158:G161)*D162/100,0),"")</f>
      </c>
      <c r="H162" s="302"/>
      <c r="J162" s="127" t="s">
        <v>30</v>
      </c>
      <c r="K162" s="104">
        <f>IF(H158=1,G162,0)</f>
      </c>
      <c r="L162" s="105">
        <f>IF(H158=2,G162,0)</f>
        <v>0</v>
      </c>
      <c r="M162" s="126">
        <f>IF(H158=3,G162,0)</f>
        <v>0</v>
      </c>
      <c r="N162" s="126">
        <f t="shared" si="19"/>
        <v>0</v>
      </c>
    </row>
    <row r="163" spans="1:14" ht="13.5" customHeight="1" thickBot="1">
      <c r="A163" s="37" t="s">
        <v>40</v>
      </c>
      <c r="B163" s="38" t="s">
        <v>41</v>
      </c>
      <c r="C163" s="39" t="s">
        <v>31</v>
      </c>
      <c r="D163" s="40">
        <f>'工事費見積書表紙'!$J$6</f>
        <v>10</v>
      </c>
      <c r="E163" s="41" t="s">
        <v>186</v>
      </c>
      <c r="F163" s="112" t="s">
        <v>187</v>
      </c>
      <c r="G163" s="276">
        <f>IF(G158&lt;&gt;"",ROUNDDOWN(SUM(G158:G162)*D163/100,0),"")</f>
      </c>
      <c r="H163" s="302"/>
      <c r="J163" s="128" t="s">
        <v>31</v>
      </c>
      <c r="K163" s="114">
        <f>IF(H158=1,G163,0)</f>
      </c>
      <c r="L163" s="115">
        <f>IF(H158=2,G163,0)</f>
        <v>0</v>
      </c>
      <c r="M163" s="129">
        <f>IF(H158=3,G163,0)</f>
        <v>0</v>
      </c>
      <c r="N163" s="129">
        <f t="shared" si="19"/>
        <v>0</v>
      </c>
    </row>
    <row r="164" spans="1:14" ht="13.5" customHeight="1" thickBot="1" thickTop="1">
      <c r="A164" s="310"/>
      <c r="B164" s="326"/>
      <c r="C164" s="78" t="s">
        <v>175</v>
      </c>
      <c r="D164" s="80" t="s">
        <v>188</v>
      </c>
      <c r="E164" s="76" t="s">
        <v>188</v>
      </c>
      <c r="F164" s="77" t="s">
        <v>188</v>
      </c>
      <c r="G164" s="79"/>
      <c r="H164" s="302"/>
      <c r="J164" s="117" t="s">
        <v>175</v>
      </c>
      <c r="K164" s="118">
        <f>IF(H158=1,G164,0)</f>
        <v>0</v>
      </c>
      <c r="L164" s="118">
        <f>IF(H158=2,G164,0)</f>
        <v>0</v>
      </c>
      <c r="M164" s="118">
        <f>IF(H158=3,G164,0)</f>
        <v>0</v>
      </c>
      <c r="N164" s="119">
        <f t="shared" si="19"/>
        <v>0</v>
      </c>
    </row>
    <row r="165" spans="1:14" ht="13.5" customHeight="1" thickBot="1" thickTop="1">
      <c r="A165" s="311"/>
      <c r="B165" s="327"/>
      <c r="C165" s="48" t="s">
        <v>63</v>
      </c>
      <c r="D165" s="49" t="s">
        <v>69</v>
      </c>
      <c r="E165" s="49" t="s">
        <v>69</v>
      </c>
      <c r="F165" s="81" t="s">
        <v>69</v>
      </c>
      <c r="G165" s="121">
        <f>SUM(G158:G163)-G164</f>
        <v>0</v>
      </c>
      <c r="H165" s="303"/>
      <c r="J165" s="122" t="s">
        <v>63</v>
      </c>
      <c r="K165" s="123">
        <f>SUM(K158:K163)-K164</f>
        <v>0</v>
      </c>
      <c r="L165" s="123">
        <f>SUM(L158:L163)-L164</f>
        <v>0</v>
      </c>
      <c r="M165" s="123">
        <f>SUM(M158:M163)-M164</f>
        <v>0</v>
      </c>
      <c r="N165" s="124">
        <f>SUM(N158:N163)-N164</f>
        <v>0</v>
      </c>
    </row>
    <row r="166" spans="1:14" s="43" customFormat="1" ht="13.5" customHeight="1">
      <c r="A166" s="320"/>
      <c r="B166" s="321"/>
      <c r="C166" s="13"/>
      <c r="D166" s="14"/>
      <c r="E166" s="15"/>
      <c r="F166" s="97"/>
      <c r="G166" s="98">
        <f>IF(F166&lt;&gt;"",D166*F166,"")</f>
      </c>
      <c r="H166" s="301">
        <v>1</v>
      </c>
      <c r="J166" s="353" t="s">
        <v>70</v>
      </c>
      <c r="K166" s="99">
        <f>IF(H166=1,G166,0)</f>
      </c>
      <c r="L166" s="100">
        <f>IF(H166=2,G166,0)</f>
        <v>0</v>
      </c>
      <c r="M166" s="125">
        <f>IF(H166=3,G166,0)</f>
        <v>0</v>
      </c>
      <c r="N166" s="125">
        <f aca="true" t="shared" si="20" ref="N166:N172">SUM(K166:M166)</f>
        <v>0</v>
      </c>
    </row>
    <row r="167" spans="1:14" s="43" customFormat="1" ht="13.5" customHeight="1">
      <c r="A167" s="322"/>
      <c r="B167" s="323"/>
      <c r="C167" s="21"/>
      <c r="D167" s="22"/>
      <c r="E167" s="23"/>
      <c r="F167" s="102"/>
      <c r="G167" s="103">
        <f>IF(F167&lt;&gt;"",D167*F167,"")</f>
      </c>
      <c r="H167" s="302"/>
      <c r="J167" s="354"/>
      <c r="K167" s="104">
        <f>IF(H166=1,G167,0)</f>
      </c>
      <c r="L167" s="105">
        <f>IF(H166=2,G167,0)</f>
        <v>0</v>
      </c>
      <c r="M167" s="126">
        <f>IF(H166=3,G167,0)</f>
        <v>0</v>
      </c>
      <c r="N167" s="126">
        <f t="shared" si="20"/>
        <v>0</v>
      </c>
    </row>
    <row r="168" spans="1:14" ht="13.5" customHeight="1">
      <c r="A168" s="322"/>
      <c r="B168" s="323"/>
      <c r="C168" s="21"/>
      <c r="D168" s="22"/>
      <c r="E168" s="23"/>
      <c r="F168" s="102"/>
      <c r="G168" s="107">
        <f>IF(F168&lt;&gt;"",D168*F168,"")</f>
      </c>
      <c r="H168" s="302"/>
      <c r="J168" s="355"/>
      <c r="K168" s="104">
        <f>IF(H166=1,G168,0)</f>
      </c>
      <c r="L168" s="105">
        <f>IF(H166=2,G168,0)</f>
        <v>0</v>
      </c>
      <c r="M168" s="126">
        <f>IF(H166=3,G168,0)</f>
        <v>0</v>
      </c>
      <c r="N168" s="126">
        <f t="shared" si="20"/>
        <v>0</v>
      </c>
    </row>
    <row r="169" spans="1:14" ht="13.5" customHeight="1">
      <c r="A169" s="322"/>
      <c r="B169" s="323"/>
      <c r="C169" s="30" t="s">
        <v>29</v>
      </c>
      <c r="D169" s="31"/>
      <c r="E169" s="32" t="s">
        <v>184</v>
      </c>
      <c r="F169" s="108"/>
      <c r="G169" s="274">
        <f>IF(F169="","",D169*F169)</f>
      </c>
      <c r="H169" s="302"/>
      <c r="J169" s="127" t="s">
        <v>29</v>
      </c>
      <c r="K169" s="104">
        <f>IF(H166=1,G169,0)</f>
      </c>
      <c r="L169" s="105">
        <f>IF(H166=2,G169,0)</f>
        <v>0</v>
      </c>
      <c r="M169" s="126">
        <f>IF(H166=3,G169,0)</f>
        <v>0</v>
      </c>
      <c r="N169" s="126">
        <f t="shared" si="20"/>
        <v>0</v>
      </c>
    </row>
    <row r="170" spans="1:14" ht="13.5" customHeight="1">
      <c r="A170" s="324"/>
      <c r="B170" s="325"/>
      <c r="C170" s="30" t="s">
        <v>30</v>
      </c>
      <c r="D170" s="31">
        <f>'工事費見積書表紙'!$J$4</f>
        <v>0</v>
      </c>
      <c r="E170" s="208" t="s">
        <v>185</v>
      </c>
      <c r="F170" s="111" t="s">
        <v>184</v>
      </c>
      <c r="G170" s="109">
        <f>IF(G166&lt;&gt;"",ROUNDDOWN(SUM(G166:G169)*D170/100,0),"")</f>
      </c>
      <c r="H170" s="302"/>
      <c r="J170" s="127" t="s">
        <v>30</v>
      </c>
      <c r="K170" s="104">
        <f>IF(H166=1,G170,0)</f>
      </c>
      <c r="L170" s="105">
        <f>IF(H166=2,G170,0)</f>
        <v>0</v>
      </c>
      <c r="M170" s="126">
        <f>IF(H166=3,G170,0)</f>
        <v>0</v>
      </c>
      <c r="N170" s="126">
        <f t="shared" si="20"/>
        <v>0</v>
      </c>
    </row>
    <row r="171" spans="1:14" ht="13.5" customHeight="1" thickBot="1">
      <c r="A171" s="37" t="s">
        <v>40</v>
      </c>
      <c r="B171" s="38" t="s">
        <v>41</v>
      </c>
      <c r="C171" s="39" t="s">
        <v>31</v>
      </c>
      <c r="D171" s="40">
        <f>'工事費見積書表紙'!$J$6</f>
        <v>10</v>
      </c>
      <c r="E171" s="41" t="s">
        <v>186</v>
      </c>
      <c r="F171" s="112" t="s">
        <v>187</v>
      </c>
      <c r="G171" s="276">
        <f>IF(G166&lt;&gt;"",ROUNDDOWN(SUM(G166:G170)*D171/100,0),"")</f>
      </c>
      <c r="H171" s="302"/>
      <c r="J171" s="128" t="s">
        <v>31</v>
      </c>
      <c r="K171" s="114">
        <f>IF(H166=1,G171,0)</f>
      </c>
      <c r="L171" s="115">
        <f>IF(H166=2,G171,0)</f>
        <v>0</v>
      </c>
      <c r="M171" s="129">
        <f>IF(H166=3,G171,0)</f>
        <v>0</v>
      </c>
      <c r="N171" s="129">
        <f t="shared" si="20"/>
        <v>0</v>
      </c>
    </row>
    <row r="172" spans="1:14" ht="13.5" customHeight="1" thickBot="1" thickTop="1">
      <c r="A172" s="310"/>
      <c r="B172" s="326"/>
      <c r="C172" s="78" t="s">
        <v>175</v>
      </c>
      <c r="D172" s="80" t="s">
        <v>188</v>
      </c>
      <c r="E172" s="76" t="s">
        <v>188</v>
      </c>
      <c r="F172" s="77" t="s">
        <v>188</v>
      </c>
      <c r="G172" s="79"/>
      <c r="H172" s="302"/>
      <c r="J172" s="117" t="s">
        <v>175</v>
      </c>
      <c r="K172" s="118">
        <f>IF(H166=1,G172,0)</f>
        <v>0</v>
      </c>
      <c r="L172" s="118">
        <f>IF(H166=2,G172,0)</f>
        <v>0</v>
      </c>
      <c r="M172" s="118">
        <f>IF(H166=3,G172,0)</f>
        <v>0</v>
      </c>
      <c r="N172" s="119">
        <f t="shared" si="20"/>
        <v>0</v>
      </c>
    </row>
    <row r="173" spans="1:14" ht="13.5" customHeight="1" thickBot="1" thickTop="1">
      <c r="A173" s="311"/>
      <c r="B173" s="327"/>
      <c r="C173" s="48" t="s">
        <v>63</v>
      </c>
      <c r="D173" s="49" t="s">
        <v>69</v>
      </c>
      <c r="E173" s="49" t="s">
        <v>69</v>
      </c>
      <c r="F173" s="81" t="s">
        <v>69</v>
      </c>
      <c r="G173" s="121">
        <f>SUM(G166:G171)-G172</f>
        <v>0</v>
      </c>
      <c r="H173" s="303"/>
      <c r="J173" s="122" t="s">
        <v>63</v>
      </c>
      <c r="K173" s="123">
        <f>SUM(K166:K171)-K172</f>
        <v>0</v>
      </c>
      <c r="L173" s="123">
        <f>SUM(L166:L171)-L172</f>
        <v>0</v>
      </c>
      <c r="M173" s="123">
        <f>SUM(M166:M171)-M172</f>
        <v>0</v>
      </c>
      <c r="N173" s="124">
        <f>SUM(N166:N171)-N172</f>
        <v>0</v>
      </c>
    </row>
    <row r="174" spans="1:14" s="43" customFormat="1" ht="13.5" customHeight="1">
      <c r="A174" s="320"/>
      <c r="B174" s="321"/>
      <c r="C174" s="13"/>
      <c r="D174" s="14"/>
      <c r="E174" s="15"/>
      <c r="F174" s="97"/>
      <c r="G174" s="98">
        <f>IF(F174&lt;&gt;"",D174*F174,"")</f>
      </c>
      <c r="H174" s="301">
        <v>1</v>
      </c>
      <c r="J174" s="353" t="s">
        <v>70</v>
      </c>
      <c r="K174" s="99">
        <f>IF(H174=1,G174,0)</f>
      </c>
      <c r="L174" s="100">
        <f>IF(H174=2,G174,0)</f>
        <v>0</v>
      </c>
      <c r="M174" s="125">
        <f>IF(H174=3,G174,0)</f>
        <v>0</v>
      </c>
      <c r="N174" s="125">
        <f aca="true" t="shared" si="21" ref="N174:N180">SUM(K174:M174)</f>
        <v>0</v>
      </c>
    </row>
    <row r="175" spans="1:14" s="43" customFormat="1" ht="13.5" customHeight="1">
      <c r="A175" s="322"/>
      <c r="B175" s="323"/>
      <c r="C175" s="21"/>
      <c r="D175" s="22"/>
      <c r="E175" s="23"/>
      <c r="F175" s="102"/>
      <c r="G175" s="103">
        <f>IF(F175&lt;&gt;"",D175*F175,"")</f>
      </c>
      <c r="H175" s="302"/>
      <c r="J175" s="354"/>
      <c r="K175" s="104">
        <f>IF(H174=1,G175,0)</f>
      </c>
      <c r="L175" s="105">
        <f>IF(H174=2,G175,0)</f>
        <v>0</v>
      </c>
      <c r="M175" s="126">
        <f>IF(H174=3,G175,0)</f>
        <v>0</v>
      </c>
      <c r="N175" s="126">
        <f t="shared" si="21"/>
        <v>0</v>
      </c>
    </row>
    <row r="176" spans="1:14" ht="13.5" customHeight="1">
      <c r="A176" s="322"/>
      <c r="B176" s="323"/>
      <c r="C176" s="21"/>
      <c r="D176" s="22"/>
      <c r="E176" s="23"/>
      <c r="F176" s="102"/>
      <c r="G176" s="107">
        <f>IF(F176&lt;&gt;"",D176*F176,"")</f>
      </c>
      <c r="H176" s="302"/>
      <c r="J176" s="355"/>
      <c r="K176" s="104">
        <f>IF(H174=1,G176,0)</f>
      </c>
      <c r="L176" s="105">
        <f>IF(H174=2,G176,0)</f>
        <v>0</v>
      </c>
      <c r="M176" s="126">
        <f>IF(H174=3,G176,0)</f>
        <v>0</v>
      </c>
      <c r="N176" s="126">
        <f t="shared" si="21"/>
        <v>0</v>
      </c>
    </row>
    <row r="177" spans="1:14" ht="13.5" customHeight="1">
      <c r="A177" s="322"/>
      <c r="B177" s="323"/>
      <c r="C177" s="30" t="s">
        <v>29</v>
      </c>
      <c r="D177" s="31"/>
      <c r="E177" s="32" t="s">
        <v>184</v>
      </c>
      <c r="F177" s="108"/>
      <c r="G177" s="274">
        <f>IF(F177="","",D177*F177)</f>
      </c>
      <c r="H177" s="302"/>
      <c r="J177" s="127" t="s">
        <v>29</v>
      </c>
      <c r="K177" s="104">
        <f>IF(H174=1,G177,0)</f>
      </c>
      <c r="L177" s="105">
        <f>IF(H174=2,G177,0)</f>
        <v>0</v>
      </c>
      <c r="M177" s="126">
        <f>IF(H174=3,G177,0)</f>
        <v>0</v>
      </c>
      <c r="N177" s="126">
        <f t="shared" si="21"/>
        <v>0</v>
      </c>
    </row>
    <row r="178" spans="1:14" ht="13.5" customHeight="1">
      <c r="A178" s="324"/>
      <c r="B178" s="325"/>
      <c r="C178" s="30" t="s">
        <v>30</v>
      </c>
      <c r="D178" s="31">
        <f>'工事費見積書表紙'!$J$4</f>
        <v>0</v>
      </c>
      <c r="E178" s="208" t="s">
        <v>185</v>
      </c>
      <c r="F178" s="111" t="s">
        <v>184</v>
      </c>
      <c r="G178" s="109">
        <f>IF(G174&lt;&gt;"",ROUNDDOWN(SUM(G174:G177)*D178/100,0),"")</f>
      </c>
      <c r="H178" s="302"/>
      <c r="J178" s="127" t="s">
        <v>30</v>
      </c>
      <c r="K178" s="104">
        <f>IF(H174=1,G178,0)</f>
      </c>
      <c r="L178" s="105">
        <f>IF(H174=2,G178,0)</f>
        <v>0</v>
      </c>
      <c r="M178" s="126">
        <f>IF(H174=3,G178,0)</f>
        <v>0</v>
      </c>
      <c r="N178" s="126">
        <f t="shared" si="21"/>
        <v>0</v>
      </c>
    </row>
    <row r="179" spans="1:14" ht="13.5" customHeight="1" thickBot="1">
      <c r="A179" s="37" t="s">
        <v>40</v>
      </c>
      <c r="B179" s="38" t="s">
        <v>41</v>
      </c>
      <c r="C179" s="39" t="s">
        <v>31</v>
      </c>
      <c r="D179" s="40">
        <f>'工事費見積書表紙'!$J$6</f>
        <v>10</v>
      </c>
      <c r="E179" s="41" t="s">
        <v>186</v>
      </c>
      <c r="F179" s="112" t="s">
        <v>187</v>
      </c>
      <c r="G179" s="276">
        <f>IF(G174&lt;&gt;"",ROUNDDOWN(SUM(G174:G178)*D179/100,0),"")</f>
      </c>
      <c r="H179" s="302"/>
      <c r="J179" s="128" t="s">
        <v>31</v>
      </c>
      <c r="K179" s="114">
        <f>IF(H174=1,G179,0)</f>
      </c>
      <c r="L179" s="115">
        <f>IF(H174=2,G179,0)</f>
        <v>0</v>
      </c>
      <c r="M179" s="129">
        <f>IF(H174=3,G179,0)</f>
        <v>0</v>
      </c>
      <c r="N179" s="129">
        <f t="shared" si="21"/>
        <v>0</v>
      </c>
    </row>
    <row r="180" spans="1:14" ht="13.5" customHeight="1" thickBot="1" thickTop="1">
      <c r="A180" s="310"/>
      <c r="B180" s="326"/>
      <c r="C180" s="78" t="s">
        <v>175</v>
      </c>
      <c r="D180" s="80" t="s">
        <v>188</v>
      </c>
      <c r="E180" s="76" t="s">
        <v>188</v>
      </c>
      <c r="F180" s="77" t="s">
        <v>188</v>
      </c>
      <c r="G180" s="79"/>
      <c r="H180" s="302"/>
      <c r="J180" s="117" t="s">
        <v>175</v>
      </c>
      <c r="K180" s="118">
        <f>IF(H174=1,G180,0)</f>
        <v>0</v>
      </c>
      <c r="L180" s="118">
        <f>IF(H174=2,G180,0)</f>
        <v>0</v>
      </c>
      <c r="M180" s="118">
        <f>IF(H174=3,G180,0)</f>
        <v>0</v>
      </c>
      <c r="N180" s="119">
        <f t="shared" si="21"/>
        <v>0</v>
      </c>
    </row>
    <row r="181" spans="1:14" ht="13.5" customHeight="1" thickBot="1" thickTop="1">
      <c r="A181" s="311"/>
      <c r="B181" s="327"/>
      <c r="C181" s="48" t="s">
        <v>63</v>
      </c>
      <c r="D181" s="49" t="s">
        <v>69</v>
      </c>
      <c r="E181" s="49" t="s">
        <v>69</v>
      </c>
      <c r="F181" s="81" t="s">
        <v>69</v>
      </c>
      <c r="G181" s="121">
        <f>SUM(G174:G179)-G180</f>
        <v>0</v>
      </c>
      <c r="H181" s="303"/>
      <c r="J181" s="122" t="s">
        <v>63</v>
      </c>
      <c r="K181" s="123">
        <f>SUM(K174:K179)-K180</f>
        <v>0</v>
      </c>
      <c r="L181" s="123">
        <f>SUM(L174:L179)-L180</f>
        <v>0</v>
      </c>
      <c r="M181" s="123">
        <f>SUM(M174:M179)-M180</f>
        <v>0</v>
      </c>
      <c r="N181" s="124">
        <f>SUM(N174:N179)-N180</f>
        <v>0</v>
      </c>
    </row>
    <row r="182" spans="1:14" s="43" customFormat="1" ht="13.5" customHeight="1">
      <c r="A182" s="338" t="s">
        <v>197</v>
      </c>
      <c r="B182" s="339"/>
      <c r="C182" s="344" t="s">
        <v>47</v>
      </c>
      <c r="D182" s="61" t="s">
        <v>193</v>
      </c>
      <c r="E182" s="61" t="s">
        <v>193</v>
      </c>
      <c r="F182" s="61" t="s">
        <v>193</v>
      </c>
      <c r="G182" s="350">
        <f>N187</f>
        <v>0</v>
      </c>
      <c r="H182" s="335"/>
      <c r="J182" s="57" t="s">
        <v>79</v>
      </c>
      <c r="K182" s="58">
        <f>SUM(K134:K136,K142:K144,K150:K152,K158:K160,K166:K168,K174:K176)</f>
        <v>0</v>
      </c>
      <c r="L182" s="58">
        <f>SUM(L134:L136,L142:L144,L150:L152,L158:L160,L166:L168,L174:L176)</f>
        <v>0</v>
      </c>
      <c r="M182" s="58">
        <f>SUM(M134:M136,M142:M144,M150:M152,M158:M160,M166:M168,M174:M176)</f>
        <v>0</v>
      </c>
      <c r="N182" s="58">
        <f aca="true" t="shared" si="22" ref="N182:N191">SUM(K182:M182)</f>
        <v>0</v>
      </c>
    </row>
    <row r="183" spans="1:14" s="43" customFormat="1" ht="13.5" customHeight="1">
      <c r="A183" s="340"/>
      <c r="B183" s="341"/>
      <c r="C183" s="345"/>
      <c r="D183" s="61" t="s">
        <v>194</v>
      </c>
      <c r="E183" s="61" t="s">
        <v>194</v>
      </c>
      <c r="F183" s="61" t="s">
        <v>194</v>
      </c>
      <c r="G183" s="351"/>
      <c r="H183" s="336"/>
      <c r="J183" s="59" t="s">
        <v>80</v>
      </c>
      <c r="K183" s="60">
        <f aca="true" t="shared" si="23" ref="K183:M184">SUM(K137,K145,K153,K161,K169,K177)</f>
        <v>0</v>
      </c>
      <c r="L183" s="60">
        <f t="shared" si="23"/>
        <v>0</v>
      </c>
      <c r="M183" s="60">
        <f t="shared" si="23"/>
        <v>0</v>
      </c>
      <c r="N183" s="60">
        <f t="shared" si="22"/>
        <v>0</v>
      </c>
    </row>
    <row r="184" spans="1:14" ht="13.5" customHeight="1">
      <c r="A184" s="340"/>
      <c r="B184" s="341"/>
      <c r="C184" s="346"/>
      <c r="D184" s="61" t="s">
        <v>69</v>
      </c>
      <c r="E184" s="61" t="s">
        <v>69</v>
      </c>
      <c r="F184" s="61" t="s">
        <v>69</v>
      </c>
      <c r="G184" s="352"/>
      <c r="H184" s="336"/>
      <c r="J184" s="59" t="s">
        <v>81</v>
      </c>
      <c r="K184" s="60">
        <f t="shared" si="23"/>
        <v>0</v>
      </c>
      <c r="L184" s="60">
        <f t="shared" si="23"/>
        <v>0</v>
      </c>
      <c r="M184" s="60">
        <f>SUM(M138,M146,M154,M162,M170,M178)</f>
        <v>0</v>
      </c>
      <c r="N184" s="60">
        <f>SUM(K184:M184)</f>
        <v>0</v>
      </c>
    </row>
    <row r="185" spans="1:14" ht="13.5" customHeight="1">
      <c r="A185" s="340"/>
      <c r="B185" s="341"/>
      <c r="C185" s="30" t="s">
        <v>29</v>
      </c>
      <c r="D185" s="32" t="s">
        <v>184</v>
      </c>
      <c r="E185" s="32" t="s">
        <v>184</v>
      </c>
      <c r="F185" s="111" t="s">
        <v>184</v>
      </c>
      <c r="G185" s="130">
        <f>N188</f>
        <v>0</v>
      </c>
      <c r="H185" s="336"/>
      <c r="J185" s="59" t="s">
        <v>82</v>
      </c>
      <c r="K185" s="60">
        <f>SUM(K139,K147,K155,K163,K171,K179)</f>
        <v>0</v>
      </c>
      <c r="L185" s="60">
        <f>SUM(L139,L147,L155,L163,L171,L179)</f>
        <v>0</v>
      </c>
      <c r="M185" s="60">
        <f>SUM(M139,M147,M155,M163,M171,M179)</f>
        <v>0</v>
      </c>
      <c r="N185" s="60">
        <f>SUM(K185:M185)</f>
        <v>0</v>
      </c>
    </row>
    <row r="186" spans="1:14" ht="13.5" customHeight="1" thickBot="1">
      <c r="A186" s="340"/>
      <c r="B186" s="341"/>
      <c r="C186" s="30" t="s">
        <v>30</v>
      </c>
      <c r="D186" s="62">
        <f>'工事費見積書表紙'!$J$4</f>
        <v>0</v>
      </c>
      <c r="E186" s="32" t="s">
        <v>185</v>
      </c>
      <c r="F186" s="111" t="s">
        <v>184</v>
      </c>
      <c r="G186" s="130">
        <f>N189</f>
        <v>0</v>
      </c>
      <c r="H186" s="336"/>
      <c r="J186" s="94" t="s">
        <v>181</v>
      </c>
      <c r="K186" s="95">
        <f>SUM(K140,K148,K156,K164,K172,K180)</f>
        <v>0</v>
      </c>
      <c r="L186" s="95">
        <f>SUM(L140,L148,L156,L164,L172,L180)</f>
        <v>0</v>
      </c>
      <c r="M186" s="95">
        <f>SUM(M140,M148,M156,M164,M172,M180)</f>
        <v>0</v>
      </c>
      <c r="N186" s="95">
        <f>SUM(K186:M186)</f>
        <v>0</v>
      </c>
    </row>
    <row r="187" spans="1:14" ht="13.5" customHeight="1" thickBot="1">
      <c r="A187" s="340"/>
      <c r="B187" s="341"/>
      <c r="C187" s="39" t="s">
        <v>31</v>
      </c>
      <c r="D187" s="40">
        <f>'工事費見積書表紙'!$J$6</f>
        <v>10</v>
      </c>
      <c r="E187" s="41" t="s">
        <v>195</v>
      </c>
      <c r="F187" s="112" t="s">
        <v>188</v>
      </c>
      <c r="G187" s="131">
        <f>N190</f>
        <v>0</v>
      </c>
      <c r="H187" s="336"/>
      <c r="J187" s="64" t="s">
        <v>92</v>
      </c>
      <c r="K187" s="65">
        <f aca="true" t="shared" si="24" ref="K187:M191">SUM(K62,K126,K182)</f>
        <v>0</v>
      </c>
      <c r="L187" s="65">
        <f t="shared" si="24"/>
        <v>0</v>
      </c>
      <c r="M187" s="65">
        <f t="shared" si="24"/>
        <v>0</v>
      </c>
      <c r="N187" s="65">
        <f t="shared" si="22"/>
        <v>0</v>
      </c>
    </row>
    <row r="188" spans="1:14" ht="13.5" customHeight="1" thickBot="1" thickTop="1">
      <c r="A188" s="342"/>
      <c r="B188" s="343"/>
      <c r="C188" s="78" t="s">
        <v>175</v>
      </c>
      <c r="D188" s="80" t="s">
        <v>188</v>
      </c>
      <c r="E188" s="76" t="s">
        <v>188</v>
      </c>
      <c r="F188" s="77" t="s">
        <v>188</v>
      </c>
      <c r="G188" s="209">
        <f>N191</f>
        <v>0</v>
      </c>
      <c r="H188" s="336"/>
      <c r="J188" s="66" t="s">
        <v>93</v>
      </c>
      <c r="K188" s="67">
        <f t="shared" si="24"/>
        <v>0</v>
      </c>
      <c r="L188" s="67">
        <f t="shared" si="24"/>
        <v>0</v>
      </c>
      <c r="M188" s="67">
        <f t="shared" si="24"/>
        <v>0</v>
      </c>
      <c r="N188" s="67">
        <f t="shared" si="22"/>
        <v>0</v>
      </c>
    </row>
    <row r="189" spans="1:14" s="43" customFormat="1" ht="18" customHeight="1" thickBot="1" thickTop="1">
      <c r="A189" s="68"/>
      <c r="B189" s="69"/>
      <c r="C189" s="48" t="s">
        <v>27</v>
      </c>
      <c r="D189" s="49" t="s">
        <v>184</v>
      </c>
      <c r="E189" s="49" t="s">
        <v>184</v>
      </c>
      <c r="F189" s="49" t="s">
        <v>184</v>
      </c>
      <c r="G189" s="121">
        <f>SUM(G182:G187)-G188</f>
        <v>0</v>
      </c>
      <c r="H189" s="337"/>
      <c r="J189" s="66" t="s">
        <v>94</v>
      </c>
      <c r="K189" s="67">
        <f t="shared" si="24"/>
        <v>0</v>
      </c>
      <c r="L189" s="67">
        <f t="shared" si="24"/>
        <v>0</v>
      </c>
      <c r="M189" s="67">
        <f t="shared" si="24"/>
        <v>0</v>
      </c>
      <c r="N189" s="67">
        <f t="shared" si="22"/>
        <v>0</v>
      </c>
    </row>
    <row r="190" spans="1:14" s="43" customFormat="1" ht="13.5" customHeight="1" thickBot="1">
      <c r="A190" s="318" t="s">
        <v>159</v>
      </c>
      <c r="B190" s="56" t="s">
        <v>44</v>
      </c>
      <c r="C190" s="1"/>
      <c r="D190" s="1"/>
      <c r="E190" s="1"/>
      <c r="F190" s="1"/>
      <c r="G190" s="1"/>
      <c r="H190" s="6"/>
      <c r="J190" s="70" t="s">
        <v>95</v>
      </c>
      <c r="K190" s="71">
        <f t="shared" si="24"/>
        <v>0</v>
      </c>
      <c r="L190" s="71">
        <f t="shared" si="24"/>
        <v>0</v>
      </c>
      <c r="M190" s="71">
        <f t="shared" si="24"/>
        <v>0</v>
      </c>
      <c r="N190" s="71">
        <f t="shared" si="22"/>
        <v>0</v>
      </c>
    </row>
    <row r="191" spans="1:14" ht="13.5" customHeight="1" thickBot="1" thickTop="1">
      <c r="A191" s="319"/>
      <c r="B191" s="56" t="s">
        <v>45</v>
      </c>
      <c r="J191" s="70" t="s">
        <v>182</v>
      </c>
      <c r="K191" s="71">
        <f t="shared" si="24"/>
        <v>0</v>
      </c>
      <c r="L191" s="71">
        <f t="shared" si="24"/>
        <v>0</v>
      </c>
      <c r="M191" s="71">
        <f t="shared" si="24"/>
        <v>0</v>
      </c>
      <c r="N191" s="71">
        <f t="shared" si="22"/>
        <v>0</v>
      </c>
    </row>
    <row r="192" spans="1:14" ht="13.5" customHeight="1" thickBot="1" thickTop="1">
      <c r="A192" s="319"/>
      <c r="B192" s="56" t="s">
        <v>174</v>
      </c>
      <c r="J192" s="72" t="s">
        <v>27</v>
      </c>
      <c r="K192" s="73">
        <f>SUM(K187:K190)-K191</f>
        <v>0</v>
      </c>
      <c r="L192" s="73">
        <f>SUM(L187:L190)-L191</f>
        <v>0</v>
      </c>
      <c r="M192" s="73">
        <f>SUM(M187:M190)-M191</f>
        <v>0</v>
      </c>
      <c r="N192" s="73">
        <f>SUM(N187:N190)-N191</f>
        <v>0</v>
      </c>
    </row>
    <row r="193" ht="13.5" customHeight="1">
      <c r="N193" s="74"/>
    </row>
    <row r="194" ht="13.5" customHeight="1">
      <c r="N194" s="74"/>
    </row>
  </sheetData>
  <sheetProtection password="C994" sheet="1"/>
  <mergeCells count="116">
    <mergeCell ref="B84:B85"/>
    <mergeCell ref="A44:A45"/>
    <mergeCell ref="B44:B45"/>
    <mergeCell ref="A69:B69"/>
    <mergeCell ref="A70:B74"/>
    <mergeCell ref="H70:H77"/>
    <mergeCell ref="A78:B82"/>
    <mergeCell ref="H78:H85"/>
    <mergeCell ref="A76:A77"/>
    <mergeCell ref="B76:B77"/>
    <mergeCell ref="A84:A85"/>
    <mergeCell ref="H30:H37"/>
    <mergeCell ref="H38:H45"/>
    <mergeCell ref="H46:H53"/>
    <mergeCell ref="H54:H61"/>
    <mergeCell ref="A30:B34"/>
    <mergeCell ref="A46:B50"/>
    <mergeCell ref="A52:A53"/>
    <mergeCell ref="B52:B53"/>
    <mergeCell ref="A60:A61"/>
    <mergeCell ref="B60:B61"/>
    <mergeCell ref="A4:B4"/>
    <mergeCell ref="A6:B10"/>
    <mergeCell ref="H6:H13"/>
    <mergeCell ref="A68:B68"/>
    <mergeCell ref="H14:H21"/>
    <mergeCell ref="A22:B26"/>
    <mergeCell ref="H22:H29"/>
    <mergeCell ref="A5:B5"/>
    <mergeCell ref="A62:A64"/>
    <mergeCell ref="A38:B42"/>
    <mergeCell ref="H86:H93"/>
    <mergeCell ref="A94:B98"/>
    <mergeCell ref="H94:H101"/>
    <mergeCell ref="A102:B106"/>
    <mergeCell ref="H102:H109"/>
    <mergeCell ref="A86:B90"/>
    <mergeCell ref="A92:A93"/>
    <mergeCell ref="B92:B93"/>
    <mergeCell ref="A100:A101"/>
    <mergeCell ref="B100:B101"/>
    <mergeCell ref="A134:B138"/>
    <mergeCell ref="H110:H117"/>
    <mergeCell ref="A118:B122"/>
    <mergeCell ref="H118:H125"/>
    <mergeCell ref="A124:A125"/>
    <mergeCell ref="B124:B125"/>
    <mergeCell ref="H134:H141"/>
    <mergeCell ref="H142:H149"/>
    <mergeCell ref="A150:B154"/>
    <mergeCell ref="H150:H157"/>
    <mergeCell ref="A140:A141"/>
    <mergeCell ref="B140:B141"/>
    <mergeCell ref="A148:A149"/>
    <mergeCell ref="B148:B149"/>
    <mergeCell ref="A156:A157"/>
    <mergeCell ref="B156:B157"/>
    <mergeCell ref="A190:A192"/>
    <mergeCell ref="A166:B170"/>
    <mergeCell ref="H166:H173"/>
    <mergeCell ref="A174:B178"/>
    <mergeCell ref="H174:H181"/>
    <mergeCell ref="A158:B162"/>
    <mergeCell ref="H158:H165"/>
    <mergeCell ref="A164:A165"/>
    <mergeCell ref="B164:B165"/>
    <mergeCell ref="A172:A173"/>
    <mergeCell ref="J30:J32"/>
    <mergeCell ref="J38:J40"/>
    <mergeCell ref="J46:J48"/>
    <mergeCell ref="J54:J56"/>
    <mergeCell ref="J6:J8"/>
    <mergeCell ref="J14:J16"/>
    <mergeCell ref="J22:J24"/>
    <mergeCell ref="J118:J120"/>
    <mergeCell ref="J134:J136"/>
    <mergeCell ref="J70:J72"/>
    <mergeCell ref="J78:J80"/>
    <mergeCell ref="J86:J88"/>
    <mergeCell ref="J94:J96"/>
    <mergeCell ref="J174:J176"/>
    <mergeCell ref="A2:H2"/>
    <mergeCell ref="A66:H66"/>
    <mergeCell ref="A130:H130"/>
    <mergeCell ref="J142:J144"/>
    <mergeCell ref="J150:J152"/>
    <mergeCell ref="J158:J160"/>
    <mergeCell ref="J166:J168"/>
    <mergeCell ref="J102:J104"/>
    <mergeCell ref="J110:J112"/>
    <mergeCell ref="A54:B58"/>
    <mergeCell ref="A12:A13"/>
    <mergeCell ref="B12:B13"/>
    <mergeCell ref="A20:A21"/>
    <mergeCell ref="B20:B21"/>
    <mergeCell ref="A14:B18"/>
    <mergeCell ref="A28:A29"/>
    <mergeCell ref="B28:B29"/>
    <mergeCell ref="A36:A37"/>
    <mergeCell ref="B36:B37"/>
    <mergeCell ref="B172:B173"/>
    <mergeCell ref="A108:A109"/>
    <mergeCell ref="B108:B109"/>
    <mergeCell ref="A116:A117"/>
    <mergeCell ref="B116:B117"/>
    <mergeCell ref="A110:B114"/>
    <mergeCell ref="A142:B146"/>
    <mergeCell ref="A126:A128"/>
    <mergeCell ref="A132:B132"/>
    <mergeCell ref="A133:B133"/>
    <mergeCell ref="A180:A181"/>
    <mergeCell ref="B180:B181"/>
    <mergeCell ref="H182:H189"/>
    <mergeCell ref="A182:B188"/>
    <mergeCell ref="C182:C184"/>
    <mergeCell ref="G182:G184"/>
  </mergeCells>
  <dataValidations count="2">
    <dataValidation type="list" allowBlank="1" showInputMessage="1" showErrorMessage="1" sqref="B12:B13 B20:B21 B28:B29 B36:B37 B44:B45 B52:B53 B60:B61 B76:B77 B84:B85 B92:B93 B100:B101 B108:B109 B116:B117 B124:B125 B140:B141 B148:B149 B156:B157 B164:B165 B172:B173 B180:B181">
      <formula1>"（１）,（２）,（３）,（４）,（５）,（６）,（７）"</formula1>
    </dataValidation>
    <dataValidation allowBlank="1" showInputMessage="1" showErrorMessage="1" sqref="D6:D12 F6:G12 D14:D20 F14:G20 D22:D28 F22:G28 D30:D36 F30:G36 D38:D44 F38:G44 D46:D52 F46:G52 D54:D60 F54:G60 D70:D76 F70:G76 D78:D84 F78:G84 D86:D92 F86:G92 D94:D100 F94:G100 D102:D108 F102:G108 D110:D116 F110:G116 D118:D124 F118:G124 D134:D140 F134:G140 D142:D148 F142:G148 D150:D156 F150:G156 D158:D164 F158:G164 D166:D172 F166:G172 D174:D180 F174:G180 D188 F188:G188"/>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2" manualBreakCount="2">
    <brk id="64" max="7" man="1"/>
    <brk id="128" max="7" man="1"/>
  </rowBreaks>
  <legacyDrawing r:id="rId1"/>
</worksheet>
</file>

<file path=xl/worksheets/sheet4.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1" sqref="A1"/>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151</v>
      </c>
      <c r="J1" s="3"/>
      <c r="K1" s="4"/>
    </row>
    <row r="2" spans="1:11" ht="18" customHeight="1">
      <c r="A2" s="334" t="s">
        <v>147</v>
      </c>
      <c r="B2" s="334"/>
      <c r="C2" s="334"/>
      <c r="D2" s="334"/>
      <c r="E2" s="334"/>
      <c r="F2" s="334"/>
      <c r="G2" s="334"/>
      <c r="H2" s="334"/>
      <c r="J2" s="3"/>
      <c r="K2" s="4"/>
    </row>
    <row r="3" spans="4:11" ht="13.5" customHeight="1" thickBot="1">
      <c r="D3" s="5"/>
      <c r="J3" s="3"/>
      <c r="K3" s="4"/>
    </row>
    <row r="4" spans="1:11" ht="18" customHeight="1" thickBot="1">
      <c r="A4" s="314" t="s">
        <v>106</v>
      </c>
      <c r="B4" s="315"/>
      <c r="J4" s="3"/>
      <c r="K4" s="4"/>
    </row>
    <row r="5" spans="1:14" s="11" customFormat="1" ht="15.75" customHeight="1" thickBot="1">
      <c r="A5" s="316" t="s">
        <v>35</v>
      </c>
      <c r="B5" s="317"/>
      <c r="C5" s="7" t="s">
        <v>36</v>
      </c>
      <c r="D5" s="8" t="s">
        <v>59</v>
      </c>
      <c r="E5" s="8" t="s">
        <v>60</v>
      </c>
      <c r="F5" s="8" t="s">
        <v>61</v>
      </c>
      <c r="G5" s="9" t="s">
        <v>62</v>
      </c>
      <c r="H5" s="10" t="s">
        <v>56</v>
      </c>
      <c r="J5" s="10"/>
      <c r="K5" s="12" t="s">
        <v>126</v>
      </c>
      <c r="L5" s="12" t="s">
        <v>127</v>
      </c>
      <c r="M5" s="90" t="s">
        <v>91</v>
      </c>
      <c r="N5" s="10" t="s">
        <v>27</v>
      </c>
    </row>
    <row r="6" spans="1:14" ht="13.5" customHeight="1">
      <c r="A6" s="304" t="s">
        <v>109</v>
      </c>
      <c r="B6" s="305"/>
      <c r="C6" s="13"/>
      <c r="D6" s="14"/>
      <c r="E6" s="15"/>
      <c r="F6" s="97"/>
      <c r="G6" s="98">
        <f>IF(F6&lt;&gt;"",D6*F6,"")</f>
      </c>
      <c r="H6" s="301">
        <v>1</v>
      </c>
      <c r="J6" s="356" t="s">
        <v>70</v>
      </c>
      <c r="K6" s="99">
        <f>IF(H6=1,G6,0)</f>
      </c>
      <c r="L6" s="100">
        <f>IF(H6=2,G6,0)</f>
        <v>0</v>
      </c>
      <c r="M6" s="101">
        <f>IF(H6=3,G6,0)</f>
        <v>0</v>
      </c>
      <c r="N6" s="100">
        <f aca="true" t="shared" si="0" ref="N6:N12">SUM(K6:M6)</f>
        <v>0</v>
      </c>
    </row>
    <row r="7" spans="1:14" ht="13.5" customHeight="1">
      <c r="A7" s="306"/>
      <c r="B7" s="307"/>
      <c r="C7" s="21"/>
      <c r="D7" s="22"/>
      <c r="E7" s="23"/>
      <c r="F7" s="102"/>
      <c r="G7" s="103">
        <f>IF(F7&lt;&gt;"",D7*F7,"")</f>
      </c>
      <c r="H7" s="302"/>
      <c r="J7" s="357"/>
      <c r="K7" s="104">
        <f>IF(H6=1,G7,0)</f>
      </c>
      <c r="L7" s="105">
        <f>IF(H6=2,G7,0)</f>
        <v>0</v>
      </c>
      <c r="M7" s="106">
        <f>IF(H6=3,G7,0)</f>
        <v>0</v>
      </c>
      <c r="N7" s="105">
        <f t="shared" si="0"/>
        <v>0</v>
      </c>
    </row>
    <row r="8" spans="1:14" ht="13.5" customHeight="1">
      <c r="A8" s="306"/>
      <c r="B8" s="307"/>
      <c r="C8" s="21"/>
      <c r="D8" s="22"/>
      <c r="E8" s="23"/>
      <c r="F8" s="102"/>
      <c r="G8" s="107">
        <f>IF(F8&lt;&gt;"",D8*F8,"")</f>
      </c>
      <c r="H8" s="302"/>
      <c r="J8" s="358"/>
      <c r="K8" s="104">
        <f>IF(H6=1,G8,0)</f>
      </c>
      <c r="L8" s="105">
        <f>IF(H6=2,G8,0)</f>
        <v>0</v>
      </c>
      <c r="M8" s="106">
        <f>IF(H6=3,G8,0)</f>
        <v>0</v>
      </c>
      <c r="N8" s="105">
        <f t="shared" si="0"/>
        <v>0</v>
      </c>
    </row>
    <row r="9" spans="1:14" ht="13.5" customHeight="1">
      <c r="A9" s="306"/>
      <c r="B9" s="307"/>
      <c r="C9" s="30" t="s">
        <v>29</v>
      </c>
      <c r="D9" s="31"/>
      <c r="E9" s="32" t="s">
        <v>198</v>
      </c>
      <c r="F9" s="108"/>
      <c r="G9" s="274">
        <f>IF(F9="","",D9*F9)</f>
      </c>
      <c r="H9" s="302"/>
      <c r="J9" s="110" t="s">
        <v>29</v>
      </c>
      <c r="K9" s="104">
        <f>IF(H6=1,G9,0)</f>
      </c>
      <c r="L9" s="105">
        <f>IF(H6=2,G9,0)</f>
        <v>0</v>
      </c>
      <c r="M9" s="106">
        <f>IF(H6=3,G9,0)</f>
        <v>0</v>
      </c>
      <c r="N9" s="105">
        <f t="shared" si="0"/>
        <v>0</v>
      </c>
    </row>
    <row r="10" spans="1:14" ht="13.5" customHeight="1">
      <c r="A10" s="308"/>
      <c r="B10" s="309"/>
      <c r="C10" s="30" t="s">
        <v>30</v>
      </c>
      <c r="D10" s="31">
        <f>'工事費見積書表紙'!$J$4</f>
        <v>0</v>
      </c>
      <c r="E10" s="208" t="s">
        <v>199</v>
      </c>
      <c r="F10" s="111" t="s">
        <v>198</v>
      </c>
      <c r="G10" s="109">
        <f>IF(G6&lt;&gt;"",ROUNDDOWN(SUM(G6:G9)*D10/100,0),"")</f>
      </c>
      <c r="H10" s="302"/>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02"/>
      <c r="J11" s="113" t="s">
        <v>31</v>
      </c>
      <c r="K11" s="114">
        <f>IF(H6=1,G11,0)</f>
      </c>
      <c r="L11" s="115">
        <f>IF(H6=2,G11,0)</f>
        <v>0</v>
      </c>
      <c r="M11" s="116">
        <f>IF(H6=3,G11,0)</f>
        <v>0</v>
      </c>
      <c r="N11" s="115">
        <f t="shared" si="0"/>
        <v>0</v>
      </c>
    </row>
    <row r="12" spans="1:14" s="43" customFormat="1" ht="13.5" customHeight="1" thickBot="1" thickTop="1">
      <c r="A12" s="310"/>
      <c r="B12" s="312" t="s">
        <v>54</v>
      </c>
      <c r="C12" s="82" t="s">
        <v>175</v>
      </c>
      <c r="D12" s="83" t="s">
        <v>188</v>
      </c>
      <c r="E12" s="84" t="s">
        <v>188</v>
      </c>
      <c r="F12" s="85" t="s">
        <v>188</v>
      </c>
      <c r="G12" s="86"/>
      <c r="H12" s="302"/>
      <c r="J12" s="117" t="s">
        <v>175</v>
      </c>
      <c r="K12" s="118">
        <f>IF(H6=1,G12,0)</f>
        <v>0</v>
      </c>
      <c r="L12" s="118">
        <f>IF(H6=2,G12,0)</f>
        <v>0</v>
      </c>
      <c r="M12" s="118">
        <f>IF(H6=3,G12,0)</f>
        <v>0</v>
      </c>
      <c r="N12" s="119">
        <f t="shared" si="0"/>
        <v>0</v>
      </c>
    </row>
    <row r="13" spans="1:14" s="43" customFormat="1" ht="13.5" customHeight="1" thickBot="1" thickTop="1">
      <c r="A13" s="311"/>
      <c r="B13" s="313"/>
      <c r="C13" s="48" t="s">
        <v>63</v>
      </c>
      <c r="D13" s="49" t="s">
        <v>198</v>
      </c>
      <c r="E13" s="49" t="s">
        <v>198</v>
      </c>
      <c r="F13" s="120" t="s">
        <v>198</v>
      </c>
      <c r="G13" s="121">
        <f>SUM(G6:G11)-G12</f>
        <v>0</v>
      </c>
      <c r="H13" s="303"/>
      <c r="J13" s="122" t="s">
        <v>63</v>
      </c>
      <c r="K13" s="123">
        <f>SUM(K6:K11)-K12</f>
        <v>0</v>
      </c>
      <c r="L13" s="123">
        <f>SUM(L6:L11)-L12</f>
        <v>0</v>
      </c>
      <c r="M13" s="123">
        <f>SUM(M6:M11)-M12</f>
        <v>0</v>
      </c>
      <c r="N13" s="124">
        <f>SUM(N6:N11)-N12</f>
        <v>0</v>
      </c>
    </row>
    <row r="14" spans="1:14" ht="13.5" customHeight="1">
      <c r="A14" s="304" t="s">
        <v>110</v>
      </c>
      <c r="B14" s="305"/>
      <c r="C14" s="13"/>
      <c r="D14" s="14"/>
      <c r="E14" s="15"/>
      <c r="F14" s="97"/>
      <c r="G14" s="98">
        <f>IF(F14&lt;&gt;"",D14*F14,"")</f>
      </c>
      <c r="H14" s="301">
        <v>1</v>
      </c>
      <c r="J14" s="353" t="s">
        <v>70</v>
      </c>
      <c r="K14" s="99">
        <f>IF(H14=1,G14,0)</f>
      </c>
      <c r="L14" s="100">
        <f>IF(H14=2,G14,0)</f>
        <v>0</v>
      </c>
      <c r="M14" s="125">
        <f>IF(H14=3,G14,0)</f>
        <v>0</v>
      </c>
      <c r="N14" s="125">
        <f aca="true" t="shared" si="1" ref="N14:N20">SUM(K14:M14)</f>
        <v>0</v>
      </c>
    </row>
    <row r="15" spans="1:14" ht="13.5" customHeight="1">
      <c r="A15" s="306"/>
      <c r="B15" s="307"/>
      <c r="C15" s="21"/>
      <c r="D15" s="22"/>
      <c r="E15" s="23"/>
      <c r="F15" s="102"/>
      <c r="G15" s="103">
        <f>IF(F15&lt;&gt;"",D15*F15,"")</f>
      </c>
      <c r="H15" s="302"/>
      <c r="J15" s="354"/>
      <c r="K15" s="104">
        <f>IF(H14=1,G15,0)</f>
      </c>
      <c r="L15" s="105">
        <f>IF(H14=2,G15,0)</f>
        <v>0</v>
      </c>
      <c r="M15" s="126">
        <f>IF(H14=3,G15,0)</f>
        <v>0</v>
      </c>
      <c r="N15" s="126">
        <f t="shared" si="1"/>
        <v>0</v>
      </c>
    </row>
    <row r="16" spans="1:14" ht="13.5" customHeight="1">
      <c r="A16" s="306"/>
      <c r="B16" s="307"/>
      <c r="C16" s="21"/>
      <c r="D16" s="22"/>
      <c r="E16" s="23"/>
      <c r="F16" s="102"/>
      <c r="G16" s="107">
        <f>IF(F16&lt;&gt;"",D16*F16,"")</f>
      </c>
      <c r="H16" s="302"/>
      <c r="J16" s="355"/>
      <c r="K16" s="104">
        <f>IF(H14=1,G16,0)</f>
      </c>
      <c r="L16" s="105">
        <f>IF(H14=2,G16,0)</f>
        <v>0</v>
      </c>
      <c r="M16" s="126">
        <f>IF(H14=3,G16,0)</f>
        <v>0</v>
      </c>
      <c r="N16" s="126">
        <f t="shared" si="1"/>
        <v>0</v>
      </c>
    </row>
    <row r="17" spans="1:14" ht="13.5" customHeight="1">
      <c r="A17" s="306"/>
      <c r="B17" s="307"/>
      <c r="C17" s="30" t="s">
        <v>29</v>
      </c>
      <c r="D17" s="31"/>
      <c r="E17" s="32" t="s">
        <v>198</v>
      </c>
      <c r="F17" s="108"/>
      <c r="G17" s="274">
        <f>IF(F17="","",D17*F17)</f>
      </c>
      <c r="H17" s="302"/>
      <c r="J17" s="127" t="s">
        <v>29</v>
      </c>
      <c r="K17" s="104">
        <f>IF(H14=1,G17,0)</f>
      </c>
      <c r="L17" s="105">
        <f>IF(H14=2,G17,0)</f>
        <v>0</v>
      </c>
      <c r="M17" s="126">
        <f>IF(H14=3,G17,0)</f>
        <v>0</v>
      </c>
      <c r="N17" s="126">
        <f t="shared" si="1"/>
        <v>0</v>
      </c>
    </row>
    <row r="18" spans="1:14" ht="13.5" customHeight="1">
      <c r="A18" s="308"/>
      <c r="B18" s="309"/>
      <c r="C18" s="30" t="s">
        <v>30</v>
      </c>
      <c r="D18" s="31">
        <f>'工事費見積書表紙'!$J$4</f>
        <v>0</v>
      </c>
      <c r="E18" s="208" t="s">
        <v>199</v>
      </c>
      <c r="F18" s="111" t="s">
        <v>198</v>
      </c>
      <c r="G18" s="109">
        <f>IF(G14&lt;&gt;"",ROUNDDOWN(SUM(G14:G17)*D18/100,0),"")</f>
      </c>
      <c r="H18" s="302"/>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02"/>
      <c r="J19" s="128" t="s">
        <v>31</v>
      </c>
      <c r="K19" s="114">
        <f>IF(H14=1,G19,0)</f>
      </c>
      <c r="L19" s="115">
        <f>IF(H14=2,G19,0)</f>
        <v>0</v>
      </c>
      <c r="M19" s="129">
        <f>IF(H14=3,G19,0)</f>
        <v>0</v>
      </c>
      <c r="N19" s="129">
        <f t="shared" si="1"/>
        <v>0</v>
      </c>
    </row>
    <row r="20" spans="1:14" s="43" customFormat="1" ht="13.5" customHeight="1" thickBot="1" thickTop="1">
      <c r="A20" s="310"/>
      <c r="B20" s="312" t="s">
        <v>54</v>
      </c>
      <c r="C20" s="78" t="s">
        <v>175</v>
      </c>
      <c r="D20" s="80" t="s">
        <v>188</v>
      </c>
      <c r="E20" s="76" t="s">
        <v>188</v>
      </c>
      <c r="F20" s="77" t="s">
        <v>188</v>
      </c>
      <c r="G20" s="79"/>
      <c r="H20" s="302"/>
      <c r="J20" s="117" t="s">
        <v>175</v>
      </c>
      <c r="K20" s="118">
        <f>IF(H14=1,G20,0)</f>
        <v>0</v>
      </c>
      <c r="L20" s="118">
        <f>IF(H14=2,G20,0)</f>
        <v>0</v>
      </c>
      <c r="M20" s="118">
        <f>IF(H14=3,G20,0)</f>
        <v>0</v>
      </c>
      <c r="N20" s="119">
        <f t="shared" si="1"/>
        <v>0</v>
      </c>
    </row>
    <row r="21" spans="1:14" s="43" customFormat="1" ht="13.5" customHeight="1" thickBot="1" thickTop="1">
      <c r="A21" s="311"/>
      <c r="B21" s="313"/>
      <c r="C21" s="48" t="s">
        <v>63</v>
      </c>
      <c r="D21" s="49" t="s">
        <v>198</v>
      </c>
      <c r="E21" s="49" t="s">
        <v>198</v>
      </c>
      <c r="F21" s="120" t="s">
        <v>198</v>
      </c>
      <c r="G21" s="121">
        <f>SUM(G14:G19)-G20</f>
        <v>0</v>
      </c>
      <c r="H21" s="303"/>
      <c r="J21" s="122" t="s">
        <v>63</v>
      </c>
      <c r="K21" s="123">
        <f>SUM(K14:K19)-K20</f>
        <v>0</v>
      </c>
      <c r="L21" s="123">
        <f>SUM(L14:L19)-L20</f>
        <v>0</v>
      </c>
      <c r="M21" s="123">
        <f>SUM(M14:M19)-M20</f>
        <v>0</v>
      </c>
      <c r="N21" s="124">
        <f>SUM(N14:N19)-N20</f>
        <v>0</v>
      </c>
    </row>
    <row r="22" spans="1:14" ht="13.5" customHeight="1">
      <c r="A22" s="304" t="s">
        <v>111</v>
      </c>
      <c r="B22" s="305"/>
      <c r="C22" s="13"/>
      <c r="D22" s="14"/>
      <c r="E22" s="15"/>
      <c r="F22" s="97"/>
      <c r="G22" s="98">
        <f>IF(F22&lt;&gt;"",D22*F22,"")</f>
      </c>
      <c r="H22" s="301">
        <v>1</v>
      </c>
      <c r="J22" s="353" t="s">
        <v>70</v>
      </c>
      <c r="K22" s="99">
        <f>IF(H22=1,G22,0)</f>
      </c>
      <c r="L22" s="100">
        <f>IF(H22=2,G22,0)</f>
        <v>0</v>
      </c>
      <c r="M22" s="125">
        <f>IF(H22=3,G22,0)</f>
        <v>0</v>
      </c>
      <c r="N22" s="125">
        <f aca="true" t="shared" si="2" ref="N22:N28">SUM(K22:M22)</f>
        <v>0</v>
      </c>
    </row>
    <row r="23" spans="1:14" ht="13.5" customHeight="1">
      <c r="A23" s="306"/>
      <c r="B23" s="307"/>
      <c r="C23" s="21"/>
      <c r="D23" s="22"/>
      <c r="E23" s="23"/>
      <c r="F23" s="102"/>
      <c r="G23" s="103">
        <f>IF(F23&lt;&gt;"",D23*F23,"")</f>
      </c>
      <c r="H23" s="302"/>
      <c r="J23" s="354"/>
      <c r="K23" s="104">
        <f>IF(H22=1,G23,0)</f>
      </c>
      <c r="L23" s="105">
        <f>IF(H22=2,G23,0)</f>
        <v>0</v>
      </c>
      <c r="M23" s="126">
        <f>IF(H22=3,G23,0)</f>
        <v>0</v>
      </c>
      <c r="N23" s="126">
        <f t="shared" si="2"/>
        <v>0</v>
      </c>
    </row>
    <row r="24" spans="1:14" ht="13.5" customHeight="1">
      <c r="A24" s="306"/>
      <c r="B24" s="307"/>
      <c r="C24" s="21"/>
      <c r="D24" s="22"/>
      <c r="E24" s="23"/>
      <c r="F24" s="102"/>
      <c r="G24" s="107">
        <f>IF(F24&lt;&gt;"",D24*F24,"")</f>
      </c>
      <c r="H24" s="302"/>
      <c r="J24" s="355"/>
      <c r="K24" s="104">
        <f>IF(H22=1,G24,0)</f>
      </c>
      <c r="L24" s="105">
        <f>IF(H22=2,G24,0)</f>
        <v>0</v>
      </c>
      <c r="M24" s="126">
        <f>IF(H22=3,G24,0)</f>
        <v>0</v>
      </c>
      <c r="N24" s="126">
        <f t="shared" si="2"/>
        <v>0</v>
      </c>
    </row>
    <row r="25" spans="1:14" ht="13.5" customHeight="1">
      <c r="A25" s="306"/>
      <c r="B25" s="307"/>
      <c r="C25" s="30" t="s">
        <v>29</v>
      </c>
      <c r="D25" s="31"/>
      <c r="E25" s="32" t="s">
        <v>198</v>
      </c>
      <c r="F25" s="108"/>
      <c r="G25" s="274">
        <f>IF(F25="","",D25*F25)</f>
      </c>
      <c r="H25" s="302"/>
      <c r="J25" s="127" t="s">
        <v>29</v>
      </c>
      <c r="K25" s="104">
        <f>IF(H22=1,G25,0)</f>
      </c>
      <c r="L25" s="105">
        <f>IF(H22=2,G25,0)</f>
        <v>0</v>
      </c>
      <c r="M25" s="126">
        <f>IF(H22=3,G25,0)</f>
        <v>0</v>
      </c>
      <c r="N25" s="126">
        <f t="shared" si="2"/>
        <v>0</v>
      </c>
    </row>
    <row r="26" spans="1:14" ht="13.5" customHeight="1">
      <c r="A26" s="308"/>
      <c r="B26" s="309"/>
      <c r="C26" s="30" t="s">
        <v>30</v>
      </c>
      <c r="D26" s="31">
        <f>'工事費見積書表紙'!$J$4</f>
        <v>0</v>
      </c>
      <c r="E26" s="208" t="s">
        <v>199</v>
      </c>
      <c r="F26" s="111" t="s">
        <v>198</v>
      </c>
      <c r="G26" s="109">
        <f>IF(G22&lt;&gt;"",ROUNDDOWN(SUM(G22:G25)*D26/100,0),"")</f>
      </c>
      <c r="H26" s="302"/>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02"/>
      <c r="J27" s="128" t="s">
        <v>31</v>
      </c>
      <c r="K27" s="114">
        <f>IF(H22=1,G27,0)</f>
      </c>
      <c r="L27" s="115">
        <f>IF(H22=2,G27,0)</f>
        <v>0</v>
      </c>
      <c r="M27" s="129">
        <f>IF(H22=3,G27,0)</f>
        <v>0</v>
      </c>
      <c r="N27" s="129">
        <f t="shared" si="2"/>
        <v>0</v>
      </c>
    </row>
    <row r="28" spans="1:14" s="43" customFormat="1" ht="13.5" customHeight="1" thickBot="1" thickTop="1">
      <c r="A28" s="310"/>
      <c r="B28" s="312" t="s">
        <v>54</v>
      </c>
      <c r="C28" s="78" t="s">
        <v>175</v>
      </c>
      <c r="D28" s="80" t="s">
        <v>188</v>
      </c>
      <c r="E28" s="76" t="s">
        <v>188</v>
      </c>
      <c r="F28" s="77" t="s">
        <v>188</v>
      </c>
      <c r="G28" s="79"/>
      <c r="H28" s="302"/>
      <c r="J28" s="117" t="s">
        <v>175</v>
      </c>
      <c r="K28" s="118">
        <f>IF(H22=1,G28,0)</f>
        <v>0</v>
      </c>
      <c r="L28" s="118">
        <f>IF(H22=2,G28,0)</f>
        <v>0</v>
      </c>
      <c r="M28" s="118">
        <f>IF(H22=3,G28,0)</f>
        <v>0</v>
      </c>
      <c r="N28" s="119">
        <f t="shared" si="2"/>
        <v>0</v>
      </c>
    </row>
    <row r="29" spans="1:14" s="43" customFormat="1" ht="13.5" customHeight="1" thickBot="1" thickTop="1">
      <c r="A29" s="311"/>
      <c r="B29" s="313"/>
      <c r="C29" s="48" t="s">
        <v>63</v>
      </c>
      <c r="D29" s="49" t="s">
        <v>198</v>
      </c>
      <c r="E29" s="49" t="s">
        <v>198</v>
      </c>
      <c r="F29" s="120" t="s">
        <v>198</v>
      </c>
      <c r="G29" s="121">
        <f>SUM(G22:G27)-G28</f>
        <v>0</v>
      </c>
      <c r="H29" s="303"/>
      <c r="J29" s="122" t="s">
        <v>63</v>
      </c>
      <c r="K29" s="123">
        <f>SUM(K22:K27)-K28</f>
        <v>0</v>
      </c>
      <c r="L29" s="123">
        <f>SUM(L22:L27)-L28</f>
        <v>0</v>
      </c>
      <c r="M29" s="123">
        <f>SUM(M22:M27)-M28</f>
        <v>0</v>
      </c>
      <c r="N29" s="124">
        <f>SUM(N22:N27)-N28</f>
        <v>0</v>
      </c>
    </row>
    <row r="30" spans="1:14" ht="13.5" customHeight="1">
      <c r="A30" s="304" t="s">
        <v>112</v>
      </c>
      <c r="B30" s="305"/>
      <c r="C30" s="13"/>
      <c r="D30" s="14"/>
      <c r="E30" s="15"/>
      <c r="F30" s="97"/>
      <c r="G30" s="98">
        <f>IF(F30&lt;&gt;"",D30*F30,"")</f>
      </c>
      <c r="H30" s="301">
        <v>1</v>
      </c>
      <c r="J30" s="353" t="s">
        <v>70</v>
      </c>
      <c r="K30" s="99">
        <f>IF(H30=1,G30,0)</f>
      </c>
      <c r="L30" s="100">
        <f>IF(H30=2,G30,0)</f>
        <v>0</v>
      </c>
      <c r="M30" s="125">
        <f>IF(H30=3,G30,0)</f>
        <v>0</v>
      </c>
      <c r="N30" s="125">
        <f aca="true" t="shared" si="3" ref="N30:N36">SUM(K30:M30)</f>
        <v>0</v>
      </c>
    </row>
    <row r="31" spans="1:14" ht="13.5" customHeight="1">
      <c r="A31" s="306"/>
      <c r="B31" s="307"/>
      <c r="C31" s="21"/>
      <c r="D31" s="22"/>
      <c r="E31" s="23"/>
      <c r="F31" s="102"/>
      <c r="G31" s="103">
        <f>IF(F31&lt;&gt;"",D31*F31,"")</f>
      </c>
      <c r="H31" s="302"/>
      <c r="J31" s="354"/>
      <c r="K31" s="104">
        <f>IF(H30=1,G31,0)</f>
      </c>
      <c r="L31" s="105">
        <f>IF(H30=2,G31,0)</f>
        <v>0</v>
      </c>
      <c r="M31" s="126">
        <f>IF(H30=3,G31,0)</f>
        <v>0</v>
      </c>
      <c r="N31" s="126">
        <f t="shared" si="3"/>
        <v>0</v>
      </c>
    </row>
    <row r="32" spans="1:14" ht="13.5" customHeight="1">
      <c r="A32" s="306"/>
      <c r="B32" s="307"/>
      <c r="C32" s="21"/>
      <c r="D32" s="22"/>
      <c r="E32" s="23"/>
      <c r="F32" s="102"/>
      <c r="G32" s="107">
        <f>IF(F32&lt;&gt;"",D32*F32,"")</f>
      </c>
      <c r="H32" s="302"/>
      <c r="J32" s="355"/>
      <c r="K32" s="104">
        <f>IF(H30=1,G32,0)</f>
      </c>
      <c r="L32" s="105">
        <f>IF(H30=2,G32,0)</f>
        <v>0</v>
      </c>
      <c r="M32" s="126">
        <f>IF(H30=3,G32,0)</f>
        <v>0</v>
      </c>
      <c r="N32" s="126">
        <f t="shared" si="3"/>
        <v>0</v>
      </c>
    </row>
    <row r="33" spans="1:14" ht="13.5" customHeight="1">
      <c r="A33" s="306"/>
      <c r="B33" s="307"/>
      <c r="C33" s="30" t="s">
        <v>29</v>
      </c>
      <c r="D33" s="31"/>
      <c r="E33" s="32" t="s">
        <v>198</v>
      </c>
      <c r="F33" s="108"/>
      <c r="G33" s="274">
        <f>IF(F33="","",D33*F33)</f>
      </c>
      <c r="H33" s="302"/>
      <c r="J33" s="127" t="s">
        <v>29</v>
      </c>
      <c r="K33" s="104">
        <f>IF(H30=1,G33,0)</f>
      </c>
      <c r="L33" s="105">
        <f>IF(H30=2,G33,0)</f>
        <v>0</v>
      </c>
      <c r="M33" s="126">
        <f>IF(H30=3,G33,0)</f>
        <v>0</v>
      </c>
      <c r="N33" s="126">
        <f t="shared" si="3"/>
        <v>0</v>
      </c>
    </row>
    <row r="34" spans="1:14" ht="13.5" customHeight="1">
      <c r="A34" s="308"/>
      <c r="B34" s="309"/>
      <c r="C34" s="30" t="s">
        <v>30</v>
      </c>
      <c r="D34" s="31">
        <f>'工事費見積書表紙'!$J$4</f>
        <v>0</v>
      </c>
      <c r="E34" s="208" t="s">
        <v>199</v>
      </c>
      <c r="F34" s="111" t="s">
        <v>198</v>
      </c>
      <c r="G34" s="109">
        <f>IF(G30&lt;&gt;"",ROUNDDOWN(SUM(G30:G33)*D34/100,0),"")</f>
      </c>
      <c r="H34" s="302"/>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02"/>
      <c r="J35" s="128" t="s">
        <v>31</v>
      </c>
      <c r="K35" s="114">
        <f>IF(H30=1,G35,0)</f>
      </c>
      <c r="L35" s="115">
        <f>IF(H30=2,G35,0)</f>
        <v>0</v>
      </c>
      <c r="M35" s="129">
        <f>IF(H30=3,G35,0)</f>
        <v>0</v>
      </c>
      <c r="N35" s="129">
        <f t="shared" si="3"/>
        <v>0</v>
      </c>
    </row>
    <row r="36" spans="1:14" s="43" customFormat="1" ht="13.5" customHeight="1" thickBot="1" thickTop="1">
      <c r="A36" s="310"/>
      <c r="B36" s="312" t="s">
        <v>54</v>
      </c>
      <c r="C36" s="78" t="s">
        <v>175</v>
      </c>
      <c r="D36" s="80" t="s">
        <v>188</v>
      </c>
      <c r="E36" s="76" t="s">
        <v>188</v>
      </c>
      <c r="F36" s="77" t="s">
        <v>188</v>
      </c>
      <c r="G36" s="79"/>
      <c r="H36" s="302"/>
      <c r="J36" s="117" t="s">
        <v>175</v>
      </c>
      <c r="K36" s="118">
        <f>IF(H30=1,G36,0)</f>
        <v>0</v>
      </c>
      <c r="L36" s="118">
        <f>IF(H30=2,G36,0)</f>
        <v>0</v>
      </c>
      <c r="M36" s="118">
        <f>IF(H30=3,G36,0)</f>
        <v>0</v>
      </c>
      <c r="N36" s="119">
        <f t="shared" si="3"/>
        <v>0</v>
      </c>
    </row>
    <row r="37" spans="1:14" s="43" customFormat="1" ht="13.5" customHeight="1" thickBot="1" thickTop="1">
      <c r="A37" s="311"/>
      <c r="B37" s="313"/>
      <c r="C37" s="48" t="s">
        <v>63</v>
      </c>
      <c r="D37" s="49" t="s">
        <v>198</v>
      </c>
      <c r="E37" s="49" t="s">
        <v>198</v>
      </c>
      <c r="F37" s="120" t="s">
        <v>198</v>
      </c>
      <c r="G37" s="121">
        <f>SUM(G30:G35)-G36</f>
        <v>0</v>
      </c>
      <c r="H37" s="303"/>
      <c r="J37" s="122" t="s">
        <v>63</v>
      </c>
      <c r="K37" s="123">
        <f>SUM(K30:K35)-K36</f>
        <v>0</v>
      </c>
      <c r="L37" s="123">
        <f>SUM(L30:L35)-L36</f>
        <v>0</v>
      </c>
      <c r="M37" s="123">
        <f>SUM(M30:M35)-M36</f>
        <v>0</v>
      </c>
      <c r="N37" s="124">
        <f>SUM(N30:N35)-N36</f>
        <v>0</v>
      </c>
    </row>
    <row r="38" spans="1:14" ht="13.5" customHeight="1">
      <c r="A38" s="304" t="s">
        <v>107</v>
      </c>
      <c r="B38" s="305"/>
      <c r="C38" s="13"/>
      <c r="D38" s="14"/>
      <c r="E38" s="15"/>
      <c r="F38" s="97"/>
      <c r="G38" s="98">
        <f>IF(F38&lt;&gt;"",D38*F38,"")</f>
      </c>
      <c r="H38" s="301">
        <v>1</v>
      </c>
      <c r="J38" s="353" t="s">
        <v>70</v>
      </c>
      <c r="K38" s="99">
        <f>IF(H38=1,G38,0)</f>
      </c>
      <c r="L38" s="100">
        <f>IF(H38=2,G38,0)</f>
        <v>0</v>
      </c>
      <c r="M38" s="125">
        <f>IF(H38=3,G38,0)</f>
        <v>0</v>
      </c>
      <c r="N38" s="125">
        <f aca="true" t="shared" si="4" ref="N38:N44">SUM(K38:M38)</f>
        <v>0</v>
      </c>
    </row>
    <row r="39" spans="1:14" ht="13.5" customHeight="1">
      <c r="A39" s="306"/>
      <c r="B39" s="307"/>
      <c r="C39" s="21"/>
      <c r="D39" s="22"/>
      <c r="E39" s="23"/>
      <c r="F39" s="102"/>
      <c r="G39" s="103">
        <f>IF(F39&lt;&gt;"",D39*F39,"")</f>
      </c>
      <c r="H39" s="302"/>
      <c r="J39" s="354"/>
      <c r="K39" s="104">
        <f>IF(H38=1,G39,0)</f>
      </c>
      <c r="L39" s="105">
        <f>IF(H38=2,G39,0)</f>
        <v>0</v>
      </c>
      <c r="M39" s="126">
        <f>IF(H38=3,G39,0)</f>
        <v>0</v>
      </c>
      <c r="N39" s="126">
        <f t="shared" si="4"/>
        <v>0</v>
      </c>
    </row>
    <row r="40" spans="1:14" ht="13.5" customHeight="1">
      <c r="A40" s="306"/>
      <c r="B40" s="307"/>
      <c r="C40" s="21"/>
      <c r="D40" s="22"/>
      <c r="E40" s="23"/>
      <c r="F40" s="102"/>
      <c r="G40" s="107">
        <f>IF(F40&lt;&gt;"",D40*F40,"")</f>
      </c>
      <c r="H40" s="302"/>
      <c r="J40" s="355"/>
      <c r="K40" s="104">
        <f>IF(H38=1,G40,0)</f>
      </c>
      <c r="L40" s="105">
        <f>IF(H38=2,G40,0)</f>
        <v>0</v>
      </c>
      <c r="M40" s="126">
        <f>IF(H38=3,G40,0)</f>
        <v>0</v>
      </c>
      <c r="N40" s="126">
        <f t="shared" si="4"/>
        <v>0</v>
      </c>
    </row>
    <row r="41" spans="1:14" ht="13.5" customHeight="1">
      <c r="A41" s="306"/>
      <c r="B41" s="307"/>
      <c r="C41" s="30" t="s">
        <v>29</v>
      </c>
      <c r="D41" s="31"/>
      <c r="E41" s="32" t="s">
        <v>198</v>
      </c>
      <c r="F41" s="108"/>
      <c r="G41" s="274">
        <f>IF(F41="","",D41*F41)</f>
      </c>
      <c r="H41" s="302"/>
      <c r="J41" s="127" t="s">
        <v>29</v>
      </c>
      <c r="K41" s="104">
        <f>IF(H38=1,G41,0)</f>
      </c>
      <c r="L41" s="105">
        <f>IF(H38=2,G41,0)</f>
        <v>0</v>
      </c>
      <c r="M41" s="126">
        <f>IF(H38=3,G41,0)</f>
        <v>0</v>
      </c>
      <c r="N41" s="126">
        <f t="shared" si="4"/>
        <v>0</v>
      </c>
    </row>
    <row r="42" spans="1:14" ht="13.5" customHeight="1">
      <c r="A42" s="308"/>
      <c r="B42" s="309"/>
      <c r="C42" s="30" t="s">
        <v>30</v>
      </c>
      <c r="D42" s="31">
        <f>'工事費見積書表紙'!$J$4</f>
        <v>0</v>
      </c>
      <c r="E42" s="208" t="s">
        <v>199</v>
      </c>
      <c r="F42" s="111" t="s">
        <v>198</v>
      </c>
      <c r="G42" s="109">
        <f>IF(G38&lt;&gt;"",ROUNDDOWN(SUM(G38:G41)*D42/100,0),"")</f>
      </c>
      <c r="H42" s="302"/>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02"/>
      <c r="J43" s="128" t="s">
        <v>31</v>
      </c>
      <c r="K43" s="114">
        <f>IF(H38=1,G43,0)</f>
      </c>
      <c r="L43" s="115">
        <f>IF(H38=2,G43,0)</f>
        <v>0</v>
      </c>
      <c r="M43" s="129">
        <f>IF(H38=3,G43,0)</f>
        <v>0</v>
      </c>
      <c r="N43" s="129">
        <f t="shared" si="4"/>
        <v>0</v>
      </c>
    </row>
    <row r="44" spans="1:14" s="43" customFormat="1" ht="13.5" customHeight="1" thickBot="1" thickTop="1">
      <c r="A44" s="310"/>
      <c r="B44" s="312" t="s">
        <v>55</v>
      </c>
      <c r="C44" s="78" t="s">
        <v>175</v>
      </c>
      <c r="D44" s="80" t="s">
        <v>188</v>
      </c>
      <c r="E44" s="76" t="s">
        <v>188</v>
      </c>
      <c r="F44" s="77" t="s">
        <v>188</v>
      </c>
      <c r="G44" s="79"/>
      <c r="H44" s="302"/>
      <c r="J44" s="117" t="s">
        <v>175</v>
      </c>
      <c r="K44" s="118">
        <f>IF(H38=1,G44,0)</f>
        <v>0</v>
      </c>
      <c r="L44" s="118">
        <f>IF(H38=2,G44,0)</f>
        <v>0</v>
      </c>
      <c r="M44" s="118">
        <f>IF(H38=3,G44,0)</f>
        <v>0</v>
      </c>
      <c r="N44" s="119">
        <f t="shared" si="4"/>
        <v>0</v>
      </c>
    </row>
    <row r="45" spans="1:14" s="43" customFormat="1" ht="13.5" customHeight="1" thickBot="1" thickTop="1">
      <c r="A45" s="311"/>
      <c r="B45" s="313"/>
      <c r="C45" s="48" t="s">
        <v>63</v>
      </c>
      <c r="D45" s="49" t="s">
        <v>198</v>
      </c>
      <c r="E45" s="49" t="s">
        <v>198</v>
      </c>
      <c r="F45" s="120" t="s">
        <v>198</v>
      </c>
      <c r="G45" s="121">
        <f>SUM(G38:G43)-G44</f>
        <v>0</v>
      </c>
      <c r="H45" s="303"/>
      <c r="J45" s="122" t="s">
        <v>63</v>
      </c>
      <c r="K45" s="123">
        <f>SUM(K38:K43)-K44</f>
        <v>0</v>
      </c>
      <c r="L45" s="123">
        <f>SUM(L38:L43)-L44</f>
        <v>0</v>
      </c>
      <c r="M45" s="123">
        <f>SUM(M38:M43)-M44</f>
        <v>0</v>
      </c>
      <c r="N45" s="124">
        <f>SUM(N38:N43)-N44</f>
        <v>0</v>
      </c>
    </row>
    <row r="46" spans="1:14" ht="13.5" customHeight="1">
      <c r="A46" s="304" t="s">
        <v>168</v>
      </c>
      <c r="B46" s="305"/>
      <c r="C46" s="13"/>
      <c r="D46" s="14"/>
      <c r="E46" s="15"/>
      <c r="F46" s="97"/>
      <c r="G46" s="98">
        <f>IF(F46&lt;&gt;"",D46*F46,"")</f>
      </c>
      <c r="H46" s="301">
        <v>1</v>
      </c>
      <c r="J46" s="353" t="s">
        <v>70</v>
      </c>
      <c r="K46" s="99">
        <f>IF(H46=1,G46,0)</f>
      </c>
      <c r="L46" s="100">
        <f>IF(H46=2,G46,0)</f>
        <v>0</v>
      </c>
      <c r="M46" s="125">
        <f>IF(H46=3,G46,0)</f>
        <v>0</v>
      </c>
      <c r="N46" s="125">
        <f aca="true" t="shared" si="5" ref="N46:N52">SUM(K46:M46)</f>
        <v>0</v>
      </c>
    </row>
    <row r="47" spans="1:14" ht="13.5" customHeight="1">
      <c r="A47" s="306"/>
      <c r="B47" s="307"/>
      <c r="C47" s="21"/>
      <c r="D47" s="22"/>
      <c r="E47" s="23"/>
      <c r="F47" s="102"/>
      <c r="G47" s="103">
        <f>IF(F47&lt;&gt;"",D47*F47,"")</f>
      </c>
      <c r="H47" s="302"/>
      <c r="J47" s="354"/>
      <c r="K47" s="104">
        <f>IF(H46=1,G47,0)</f>
      </c>
      <c r="L47" s="105">
        <f>IF(H46=2,G47,0)</f>
        <v>0</v>
      </c>
      <c r="M47" s="126">
        <f>IF(H46=3,G47,0)</f>
        <v>0</v>
      </c>
      <c r="N47" s="126">
        <f t="shared" si="5"/>
        <v>0</v>
      </c>
    </row>
    <row r="48" spans="1:14" ht="13.5" customHeight="1">
      <c r="A48" s="306"/>
      <c r="B48" s="307"/>
      <c r="C48" s="21"/>
      <c r="D48" s="22"/>
      <c r="E48" s="23"/>
      <c r="F48" s="102"/>
      <c r="G48" s="107">
        <f>IF(F48&lt;&gt;"",D48*F48,"")</f>
      </c>
      <c r="H48" s="302"/>
      <c r="J48" s="355"/>
      <c r="K48" s="104">
        <f>IF(H46=1,G48,0)</f>
      </c>
      <c r="L48" s="105">
        <f>IF(H46=2,G48,0)</f>
        <v>0</v>
      </c>
      <c r="M48" s="126">
        <f>IF(H46=3,G48,0)</f>
        <v>0</v>
      </c>
      <c r="N48" s="126">
        <f t="shared" si="5"/>
        <v>0</v>
      </c>
    </row>
    <row r="49" spans="1:14" ht="13.5" customHeight="1">
      <c r="A49" s="306"/>
      <c r="B49" s="307"/>
      <c r="C49" s="30" t="s">
        <v>29</v>
      </c>
      <c r="D49" s="31"/>
      <c r="E49" s="32" t="s">
        <v>198</v>
      </c>
      <c r="F49" s="108"/>
      <c r="G49" s="274">
        <f>IF(F49="","",D49*F49)</f>
      </c>
      <c r="H49" s="302"/>
      <c r="J49" s="127" t="s">
        <v>29</v>
      </c>
      <c r="K49" s="104">
        <f>IF(H46=1,G49,0)</f>
      </c>
      <c r="L49" s="105">
        <f>IF(H46=2,G49,0)</f>
        <v>0</v>
      </c>
      <c r="M49" s="126">
        <f>IF(H46=3,G49,0)</f>
        <v>0</v>
      </c>
      <c r="N49" s="126">
        <f t="shared" si="5"/>
        <v>0</v>
      </c>
    </row>
    <row r="50" spans="1:14" ht="13.5" customHeight="1">
      <c r="A50" s="308"/>
      <c r="B50" s="309"/>
      <c r="C50" s="30" t="s">
        <v>30</v>
      </c>
      <c r="D50" s="31">
        <f>'工事費見積書表紙'!$J$4</f>
        <v>0</v>
      </c>
      <c r="E50" s="208" t="s">
        <v>199</v>
      </c>
      <c r="F50" s="111" t="s">
        <v>198</v>
      </c>
      <c r="G50" s="109">
        <f>IF(G46&lt;&gt;"",ROUNDDOWN(SUM(G46:G49)*D50/100,0),"")</f>
      </c>
      <c r="H50" s="302"/>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02"/>
      <c r="J51" s="128" t="s">
        <v>31</v>
      </c>
      <c r="K51" s="114">
        <f>IF(H46=1,G51,0)</f>
      </c>
      <c r="L51" s="115">
        <f>IF(H46=2,G51,0)</f>
        <v>0</v>
      </c>
      <c r="M51" s="129">
        <f>IF(H46=3,G51,0)</f>
        <v>0</v>
      </c>
      <c r="N51" s="129">
        <f t="shared" si="5"/>
        <v>0</v>
      </c>
    </row>
    <row r="52" spans="1:14" s="43" customFormat="1" ht="13.5" customHeight="1" thickBot="1" thickTop="1">
      <c r="A52" s="310"/>
      <c r="B52" s="312" t="s">
        <v>55</v>
      </c>
      <c r="C52" s="78" t="s">
        <v>175</v>
      </c>
      <c r="D52" s="80" t="s">
        <v>188</v>
      </c>
      <c r="E52" s="76" t="s">
        <v>188</v>
      </c>
      <c r="F52" s="77" t="s">
        <v>188</v>
      </c>
      <c r="G52" s="79"/>
      <c r="H52" s="302"/>
      <c r="J52" s="117" t="s">
        <v>175</v>
      </c>
      <c r="K52" s="118">
        <f>IF(H46=1,G52,0)</f>
        <v>0</v>
      </c>
      <c r="L52" s="118">
        <f>IF(H46=2,G52,0)</f>
        <v>0</v>
      </c>
      <c r="M52" s="118">
        <f>IF(H46=3,G52,0)</f>
        <v>0</v>
      </c>
      <c r="N52" s="119">
        <f t="shared" si="5"/>
        <v>0</v>
      </c>
    </row>
    <row r="53" spans="1:14" s="43" customFormat="1" ht="13.5" customHeight="1" thickBot="1" thickTop="1">
      <c r="A53" s="311"/>
      <c r="B53" s="313"/>
      <c r="C53" s="48" t="s">
        <v>63</v>
      </c>
      <c r="D53" s="49" t="s">
        <v>198</v>
      </c>
      <c r="E53" s="49" t="s">
        <v>198</v>
      </c>
      <c r="F53" s="120" t="s">
        <v>198</v>
      </c>
      <c r="G53" s="121">
        <f>SUM(G46:G51)-G52</f>
        <v>0</v>
      </c>
      <c r="H53" s="303"/>
      <c r="J53" s="122" t="s">
        <v>63</v>
      </c>
      <c r="K53" s="123">
        <f>SUM(K46:K51)-K52</f>
        <v>0</v>
      </c>
      <c r="L53" s="123">
        <f>SUM(L46:L51)-L52</f>
        <v>0</v>
      </c>
      <c r="M53" s="123">
        <f>SUM(M46:M51)-M52</f>
        <v>0</v>
      </c>
      <c r="N53" s="124">
        <f>SUM(N46:N51)-N52</f>
        <v>0</v>
      </c>
    </row>
    <row r="54" spans="1:14" ht="13.5" customHeight="1">
      <c r="A54" s="304" t="s">
        <v>102</v>
      </c>
      <c r="B54" s="305"/>
      <c r="C54" s="13"/>
      <c r="D54" s="14"/>
      <c r="E54" s="15"/>
      <c r="F54" s="97"/>
      <c r="G54" s="98">
        <f>IF(F54&lt;&gt;"",D54*F54,"")</f>
      </c>
      <c r="H54" s="301">
        <v>1</v>
      </c>
      <c r="J54" s="353" t="s">
        <v>70</v>
      </c>
      <c r="K54" s="99">
        <f>IF(H54=1,G54,0)</f>
      </c>
      <c r="L54" s="100">
        <f>IF(H54=2,G54,0)</f>
        <v>0</v>
      </c>
      <c r="M54" s="125">
        <f>IF(H54=3,G54,0)</f>
        <v>0</v>
      </c>
      <c r="N54" s="125">
        <f aca="true" t="shared" si="6" ref="N54:N60">SUM(K54:M54)</f>
        <v>0</v>
      </c>
    </row>
    <row r="55" spans="1:14" ht="13.5" customHeight="1">
      <c r="A55" s="306"/>
      <c r="B55" s="307"/>
      <c r="C55" s="21"/>
      <c r="D55" s="22"/>
      <c r="E55" s="23"/>
      <c r="F55" s="102"/>
      <c r="G55" s="103">
        <f>IF(F55&lt;&gt;"",D55*F55,"")</f>
      </c>
      <c r="H55" s="302"/>
      <c r="J55" s="354"/>
      <c r="K55" s="104">
        <f>IF(H54=1,G55,0)</f>
      </c>
      <c r="L55" s="105">
        <f>IF(H54=2,G55,0)</f>
        <v>0</v>
      </c>
      <c r="M55" s="126">
        <f>IF(H54=3,G55,0)</f>
        <v>0</v>
      </c>
      <c r="N55" s="126">
        <f t="shared" si="6"/>
        <v>0</v>
      </c>
    </row>
    <row r="56" spans="1:14" ht="13.5" customHeight="1">
      <c r="A56" s="306"/>
      <c r="B56" s="307"/>
      <c r="C56" s="21"/>
      <c r="D56" s="22"/>
      <c r="E56" s="23"/>
      <c r="F56" s="102"/>
      <c r="G56" s="107">
        <f>IF(F56&lt;&gt;"",D56*F56,"")</f>
      </c>
      <c r="H56" s="302"/>
      <c r="J56" s="355"/>
      <c r="K56" s="104">
        <f>IF(H54=1,G56,0)</f>
      </c>
      <c r="L56" s="105">
        <f>IF(H54=2,G56,0)</f>
        <v>0</v>
      </c>
      <c r="M56" s="126">
        <f>IF(H54=3,G56,0)</f>
        <v>0</v>
      </c>
      <c r="N56" s="126">
        <f t="shared" si="6"/>
        <v>0</v>
      </c>
    </row>
    <row r="57" spans="1:14" ht="13.5" customHeight="1">
      <c r="A57" s="306"/>
      <c r="B57" s="307"/>
      <c r="C57" s="30" t="s">
        <v>29</v>
      </c>
      <c r="D57" s="31"/>
      <c r="E57" s="32" t="s">
        <v>198</v>
      </c>
      <c r="F57" s="108"/>
      <c r="G57" s="274">
        <f>IF(F57="","",D57*F57)</f>
      </c>
      <c r="H57" s="302"/>
      <c r="J57" s="127" t="s">
        <v>29</v>
      </c>
      <c r="K57" s="104">
        <f>IF(H54=1,G57,0)</f>
      </c>
      <c r="L57" s="105">
        <f>IF(H54=2,G57,0)</f>
        <v>0</v>
      </c>
      <c r="M57" s="126">
        <f>IF(H54=3,G57,0)</f>
        <v>0</v>
      </c>
      <c r="N57" s="126">
        <f t="shared" si="6"/>
        <v>0</v>
      </c>
    </row>
    <row r="58" spans="1:14" ht="13.5" customHeight="1">
      <c r="A58" s="308"/>
      <c r="B58" s="309"/>
      <c r="C58" s="30" t="s">
        <v>30</v>
      </c>
      <c r="D58" s="31">
        <f>'工事費見積書表紙'!$J$4</f>
        <v>0</v>
      </c>
      <c r="E58" s="208" t="s">
        <v>199</v>
      </c>
      <c r="F58" s="111" t="s">
        <v>198</v>
      </c>
      <c r="G58" s="109">
        <f>IF(G54&lt;&gt;"",ROUNDDOWN(SUM(G54:G57)*D58/100,0),"")</f>
      </c>
      <c r="H58" s="302"/>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02"/>
      <c r="J59" s="128" t="s">
        <v>31</v>
      </c>
      <c r="K59" s="114">
        <f>IF(H54=1,G59,0)</f>
      </c>
      <c r="L59" s="115">
        <f>IF(H54=2,G59,0)</f>
        <v>0</v>
      </c>
      <c r="M59" s="129">
        <f>IF(H54=3,G59,0)</f>
        <v>0</v>
      </c>
      <c r="N59" s="129">
        <f t="shared" si="6"/>
        <v>0</v>
      </c>
    </row>
    <row r="60" spans="1:14" s="43" customFormat="1" ht="13.5" customHeight="1" thickBot="1" thickTop="1">
      <c r="A60" s="310"/>
      <c r="B60" s="312" t="s">
        <v>57</v>
      </c>
      <c r="C60" s="78" t="s">
        <v>175</v>
      </c>
      <c r="D60" s="80" t="s">
        <v>188</v>
      </c>
      <c r="E60" s="76" t="s">
        <v>188</v>
      </c>
      <c r="F60" s="77" t="s">
        <v>188</v>
      </c>
      <c r="G60" s="79"/>
      <c r="H60" s="302"/>
      <c r="J60" s="117" t="s">
        <v>175</v>
      </c>
      <c r="K60" s="118">
        <f>IF(H54=1,G60,0)</f>
        <v>0</v>
      </c>
      <c r="L60" s="118">
        <f>IF(H54=2,G60,0)</f>
        <v>0</v>
      </c>
      <c r="M60" s="118">
        <f>IF(H54=3,G60,0)</f>
        <v>0</v>
      </c>
      <c r="N60" s="119">
        <f t="shared" si="6"/>
        <v>0</v>
      </c>
    </row>
    <row r="61" spans="1:14" s="43" customFormat="1" ht="13.5" customHeight="1" thickBot="1" thickTop="1">
      <c r="A61" s="311"/>
      <c r="B61" s="313"/>
      <c r="C61" s="48" t="s">
        <v>63</v>
      </c>
      <c r="D61" s="49" t="s">
        <v>198</v>
      </c>
      <c r="E61" s="49" t="s">
        <v>198</v>
      </c>
      <c r="F61" s="120" t="s">
        <v>198</v>
      </c>
      <c r="G61" s="121">
        <f>SUM(G54:G59)-G60</f>
        <v>0</v>
      </c>
      <c r="H61" s="303"/>
      <c r="J61" s="122" t="s">
        <v>63</v>
      </c>
      <c r="K61" s="123">
        <f>SUM(K54:K59)-K60</f>
        <v>0</v>
      </c>
      <c r="L61" s="123">
        <f>SUM(L54:L59)-L60</f>
        <v>0</v>
      </c>
      <c r="M61" s="123">
        <f>SUM(M54:M59)-M60</f>
        <v>0</v>
      </c>
      <c r="N61" s="124">
        <f>SUM(N54:N59)-N60</f>
        <v>0</v>
      </c>
    </row>
    <row r="62" spans="1:14" ht="13.5" customHeight="1">
      <c r="A62" s="318"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19"/>
      <c r="B63" s="56" t="s">
        <v>45</v>
      </c>
      <c r="J63" s="59" t="s">
        <v>71</v>
      </c>
      <c r="K63" s="60">
        <f aca="true" t="shared" si="7" ref="K63:M66">SUM(K9,K17,K25,K33,K41,K49,K57)</f>
        <v>0</v>
      </c>
      <c r="L63" s="60">
        <f t="shared" si="7"/>
        <v>0</v>
      </c>
      <c r="M63" s="60">
        <f t="shared" si="7"/>
        <v>0</v>
      </c>
      <c r="N63" s="60">
        <f>SUM(K63:M63)</f>
        <v>0</v>
      </c>
    </row>
    <row r="64" spans="1:14" ht="13.5" customHeight="1">
      <c r="A64" s="319"/>
      <c r="B64" s="56" t="s">
        <v>174</v>
      </c>
      <c r="J64" s="59" t="s">
        <v>72</v>
      </c>
      <c r="K64" s="60">
        <f t="shared" si="7"/>
        <v>0</v>
      </c>
      <c r="L64" s="60">
        <f t="shared" si="7"/>
        <v>0</v>
      </c>
      <c r="M64" s="60">
        <f t="shared" si="7"/>
        <v>0</v>
      </c>
      <c r="N64" s="60">
        <f>SUM(K64:M64)</f>
        <v>0</v>
      </c>
    </row>
    <row r="65" spans="8:14" ht="13.5" customHeight="1">
      <c r="H65" s="2" t="s">
        <v>200</v>
      </c>
      <c r="J65" s="59" t="s">
        <v>73</v>
      </c>
      <c r="K65" s="60">
        <f t="shared" si="7"/>
        <v>0</v>
      </c>
      <c r="L65" s="60">
        <f t="shared" si="7"/>
        <v>0</v>
      </c>
      <c r="M65" s="60">
        <f t="shared" si="7"/>
        <v>0</v>
      </c>
      <c r="N65" s="60">
        <f>SUM(K65:M65)</f>
        <v>0</v>
      </c>
    </row>
    <row r="66" spans="1:14" ht="18" customHeight="1" thickBot="1">
      <c r="A66" s="334" t="s">
        <v>192</v>
      </c>
      <c r="B66" s="334"/>
      <c r="C66" s="334"/>
      <c r="D66" s="334"/>
      <c r="E66" s="334"/>
      <c r="F66" s="334"/>
      <c r="G66" s="334"/>
      <c r="H66" s="334"/>
      <c r="J66" s="94" t="s">
        <v>178</v>
      </c>
      <c r="K66" s="95">
        <f t="shared" si="7"/>
        <v>0</v>
      </c>
      <c r="L66" s="95">
        <f t="shared" si="7"/>
        <v>0</v>
      </c>
      <c r="M66" s="95">
        <f t="shared" si="7"/>
        <v>0</v>
      </c>
      <c r="N66" s="95">
        <f>SUM(K66:M66)</f>
        <v>0</v>
      </c>
    </row>
    <row r="67" spans="4:11" ht="13.5" customHeight="1" thickBot="1">
      <c r="D67" s="5"/>
      <c r="J67" s="3"/>
      <c r="K67" s="4"/>
    </row>
    <row r="68" spans="1:11" ht="18" thickBot="1">
      <c r="A68" s="314" t="s">
        <v>108</v>
      </c>
      <c r="B68" s="315"/>
      <c r="J68" s="3"/>
      <c r="K68" s="4"/>
    </row>
    <row r="69" spans="1:14" ht="15.75" customHeight="1" thickBot="1">
      <c r="A69" s="316" t="s">
        <v>35</v>
      </c>
      <c r="B69" s="317"/>
      <c r="C69" s="7" t="s">
        <v>36</v>
      </c>
      <c r="D69" s="8" t="s">
        <v>59</v>
      </c>
      <c r="E69" s="8" t="s">
        <v>60</v>
      </c>
      <c r="F69" s="8" t="s">
        <v>61</v>
      </c>
      <c r="G69" s="9" t="s">
        <v>62</v>
      </c>
      <c r="H69" s="10" t="s">
        <v>56</v>
      </c>
      <c r="J69" s="10"/>
      <c r="K69" s="12" t="s">
        <v>126</v>
      </c>
      <c r="L69" s="12" t="s">
        <v>127</v>
      </c>
      <c r="M69" s="12" t="s">
        <v>91</v>
      </c>
      <c r="N69" s="10" t="s">
        <v>27</v>
      </c>
    </row>
    <row r="70" spans="1:14" ht="13.5" customHeight="1">
      <c r="A70" s="304" t="s">
        <v>162</v>
      </c>
      <c r="B70" s="305"/>
      <c r="C70" s="13"/>
      <c r="D70" s="14"/>
      <c r="E70" s="15"/>
      <c r="F70" s="97"/>
      <c r="G70" s="98">
        <f>IF(F70&lt;&gt;"",D70*F70,"")</f>
      </c>
      <c r="H70" s="301">
        <v>1</v>
      </c>
      <c r="J70" s="353" t="s">
        <v>70</v>
      </c>
      <c r="K70" s="99">
        <f>IF(H70=1,G70,0)</f>
      </c>
      <c r="L70" s="100">
        <f>IF(H70=2,G70,0)</f>
        <v>0</v>
      </c>
      <c r="M70" s="125">
        <f>IF(H70=3,G70,0)</f>
        <v>0</v>
      </c>
      <c r="N70" s="125">
        <f aca="true" t="shared" si="8" ref="N70:N76">SUM(K70:M70)</f>
        <v>0</v>
      </c>
    </row>
    <row r="71" spans="1:14" s="11" customFormat="1" ht="13.5" customHeight="1">
      <c r="A71" s="306"/>
      <c r="B71" s="307"/>
      <c r="C71" s="21"/>
      <c r="D71" s="22"/>
      <c r="E71" s="23"/>
      <c r="F71" s="102"/>
      <c r="G71" s="103">
        <f>IF(F71&lt;&gt;"",D71*F71,"")</f>
      </c>
      <c r="H71" s="302"/>
      <c r="J71" s="354"/>
      <c r="K71" s="104">
        <f>IF(H70=1,G71,0)</f>
      </c>
      <c r="L71" s="105">
        <f>IF(H70=2,G71,0)</f>
        <v>0</v>
      </c>
      <c r="M71" s="126">
        <f>IF(H70=3,G71,0)</f>
        <v>0</v>
      </c>
      <c r="N71" s="126">
        <f t="shared" si="8"/>
        <v>0</v>
      </c>
    </row>
    <row r="72" spans="1:14" ht="13.5" customHeight="1">
      <c r="A72" s="306"/>
      <c r="B72" s="307"/>
      <c r="C72" s="21"/>
      <c r="D72" s="22"/>
      <c r="E72" s="23"/>
      <c r="F72" s="102"/>
      <c r="G72" s="107">
        <f>IF(F72&lt;&gt;"",D72*F72,"")</f>
      </c>
      <c r="H72" s="302"/>
      <c r="J72" s="355"/>
      <c r="K72" s="104">
        <f>IF(H70=1,G72,0)</f>
      </c>
      <c r="L72" s="105">
        <f>IF(H70=2,G72,0)</f>
        <v>0</v>
      </c>
      <c r="M72" s="126">
        <f>IF(H70=3,G72,0)</f>
        <v>0</v>
      </c>
      <c r="N72" s="126">
        <f t="shared" si="8"/>
        <v>0</v>
      </c>
    </row>
    <row r="73" spans="1:14" ht="13.5" customHeight="1">
      <c r="A73" s="306"/>
      <c r="B73" s="307"/>
      <c r="C73" s="30" t="s">
        <v>29</v>
      </c>
      <c r="D73" s="31"/>
      <c r="E73" s="32" t="s">
        <v>198</v>
      </c>
      <c r="F73" s="108"/>
      <c r="G73" s="274">
        <f>IF(F73="","",D73*F73)</f>
      </c>
      <c r="H73" s="302"/>
      <c r="J73" s="127" t="s">
        <v>29</v>
      </c>
      <c r="K73" s="104">
        <f>IF(H70=1,G73,0)</f>
      </c>
      <c r="L73" s="105">
        <f>IF(H70=2,G73,0)</f>
        <v>0</v>
      </c>
      <c r="M73" s="126">
        <f>IF(H70=3,G73,0)</f>
        <v>0</v>
      </c>
      <c r="N73" s="126">
        <f t="shared" si="8"/>
        <v>0</v>
      </c>
    </row>
    <row r="74" spans="1:14" ht="13.5" customHeight="1">
      <c r="A74" s="308"/>
      <c r="B74" s="309"/>
      <c r="C74" s="30" t="s">
        <v>30</v>
      </c>
      <c r="D74" s="31">
        <f>'工事費見積書表紙'!$J$4</f>
        <v>0</v>
      </c>
      <c r="E74" s="208" t="s">
        <v>199</v>
      </c>
      <c r="F74" s="111" t="s">
        <v>198</v>
      </c>
      <c r="G74" s="109">
        <f>IF(G70&lt;&gt;"",ROUNDDOWN(SUM(G70:G73)*D74/100,0),"")</f>
      </c>
      <c r="H74" s="302"/>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02"/>
      <c r="J75" s="128" t="s">
        <v>31</v>
      </c>
      <c r="K75" s="114">
        <f>IF(H70=1,G75,0)</f>
      </c>
      <c r="L75" s="115">
        <f>IF(H70=2,G75,0)</f>
        <v>0</v>
      </c>
      <c r="M75" s="129">
        <f>IF(H70=3,G75,0)</f>
        <v>0</v>
      </c>
      <c r="N75" s="129">
        <f t="shared" si="8"/>
        <v>0</v>
      </c>
    </row>
    <row r="76" spans="1:14" ht="13.5" customHeight="1" thickBot="1" thickTop="1">
      <c r="A76" s="310"/>
      <c r="B76" s="312" t="s">
        <v>57</v>
      </c>
      <c r="C76" s="78" t="s">
        <v>175</v>
      </c>
      <c r="D76" s="80" t="s">
        <v>188</v>
      </c>
      <c r="E76" s="76" t="s">
        <v>188</v>
      </c>
      <c r="F76" s="77" t="s">
        <v>188</v>
      </c>
      <c r="G76" s="79"/>
      <c r="H76" s="302"/>
      <c r="J76" s="117" t="s">
        <v>175</v>
      </c>
      <c r="K76" s="118">
        <f>IF(H70=1,G76,0)</f>
        <v>0</v>
      </c>
      <c r="L76" s="118">
        <f>IF(H70=2,G76,0)</f>
        <v>0</v>
      </c>
      <c r="M76" s="118">
        <f>IF(H70=3,G76,0)</f>
        <v>0</v>
      </c>
      <c r="N76" s="119">
        <f t="shared" si="8"/>
        <v>0</v>
      </c>
    </row>
    <row r="77" spans="1:14" ht="13.5" customHeight="1" thickBot="1" thickTop="1">
      <c r="A77" s="311"/>
      <c r="B77" s="313"/>
      <c r="C77" s="48" t="s">
        <v>63</v>
      </c>
      <c r="D77" s="49" t="s">
        <v>69</v>
      </c>
      <c r="E77" s="49" t="s">
        <v>69</v>
      </c>
      <c r="F77" s="81" t="s">
        <v>69</v>
      </c>
      <c r="G77" s="121">
        <f>SUM(G70:G75)-G76</f>
        <v>0</v>
      </c>
      <c r="H77" s="303"/>
      <c r="J77" s="122" t="s">
        <v>63</v>
      </c>
      <c r="K77" s="123">
        <f>SUM(K70:K75)-K76</f>
        <v>0</v>
      </c>
      <c r="L77" s="123">
        <f>SUM(L70:L75)-L76</f>
        <v>0</v>
      </c>
      <c r="M77" s="123">
        <f>SUM(M70:M75)-M76</f>
        <v>0</v>
      </c>
      <c r="N77" s="124">
        <f>SUM(N70:N75)-N76</f>
        <v>0</v>
      </c>
    </row>
    <row r="78" spans="1:14" s="43" customFormat="1" ht="13.5" customHeight="1">
      <c r="A78" s="304" t="s">
        <v>163</v>
      </c>
      <c r="B78" s="305"/>
      <c r="C78" s="13"/>
      <c r="D78" s="14"/>
      <c r="E78" s="15"/>
      <c r="F78" s="97"/>
      <c r="G78" s="98">
        <f>IF(F78&lt;&gt;"",D78*F78,"")</f>
      </c>
      <c r="H78" s="301">
        <v>1</v>
      </c>
      <c r="J78" s="353" t="s">
        <v>70</v>
      </c>
      <c r="K78" s="99">
        <f>IF(H78=1,G78,0)</f>
      </c>
      <c r="L78" s="100">
        <f>IF(H78=2,G78,0)</f>
        <v>0</v>
      </c>
      <c r="M78" s="125">
        <f>IF(H78=3,G78,0)</f>
        <v>0</v>
      </c>
      <c r="N78" s="125">
        <f aca="true" t="shared" si="9" ref="N78:N84">SUM(K78:M78)</f>
        <v>0</v>
      </c>
    </row>
    <row r="79" spans="1:14" s="43" customFormat="1" ht="13.5" customHeight="1">
      <c r="A79" s="306"/>
      <c r="B79" s="307"/>
      <c r="C79" s="21"/>
      <c r="D79" s="22"/>
      <c r="E79" s="23"/>
      <c r="F79" s="102"/>
      <c r="G79" s="103">
        <f>IF(F79&lt;&gt;"",D79*F79,"")</f>
      </c>
      <c r="H79" s="302"/>
      <c r="J79" s="354"/>
      <c r="K79" s="104">
        <f>IF(H78=1,G79,0)</f>
      </c>
      <c r="L79" s="105">
        <f>IF(H78=2,G79,0)</f>
        <v>0</v>
      </c>
      <c r="M79" s="126">
        <f>IF(H78=3,G79,0)</f>
        <v>0</v>
      </c>
      <c r="N79" s="126">
        <f t="shared" si="9"/>
        <v>0</v>
      </c>
    </row>
    <row r="80" spans="1:14" ht="13.5" customHeight="1">
      <c r="A80" s="306"/>
      <c r="B80" s="307"/>
      <c r="C80" s="21"/>
      <c r="D80" s="22"/>
      <c r="E80" s="23"/>
      <c r="F80" s="102"/>
      <c r="G80" s="107">
        <f>IF(F80&lt;&gt;"",D80*F80,"")</f>
      </c>
      <c r="H80" s="302"/>
      <c r="J80" s="355"/>
      <c r="K80" s="104">
        <f>IF(H78=1,G80,0)</f>
      </c>
      <c r="L80" s="105">
        <f>IF(H78=2,G80,0)</f>
        <v>0</v>
      </c>
      <c r="M80" s="126">
        <f>IF(H78=3,G80,0)</f>
        <v>0</v>
      </c>
      <c r="N80" s="126">
        <f t="shared" si="9"/>
        <v>0</v>
      </c>
    </row>
    <row r="81" spans="1:14" ht="13.5" customHeight="1">
      <c r="A81" s="306"/>
      <c r="B81" s="307"/>
      <c r="C81" s="30" t="s">
        <v>29</v>
      </c>
      <c r="D81" s="31"/>
      <c r="E81" s="32" t="s">
        <v>198</v>
      </c>
      <c r="F81" s="108"/>
      <c r="G81" s="274">
        <f>IF(F81="","",D81*F81)</f>
      </c>
      <c r="H81" s="302"/>
      <c r="J81" s="127" t="s">
        <v>29</v>
      </c>
      <c r="K81" s="104">
        <f>IF(H78=1,G81,0)</f>
      </c>
      <c r="L81" s="105">
        <f>IF(H78=2,G81,0)</f>
        <v>0</v>
      </c>
      <c r="M81" s="126">
        <f>IF(H78=3,G81,0)</f>
        <v>0</v>
      </c>
      <c r="N81" s="126">
        <f t="shared" si="9"/>
        <v>0</v>
      </c>
    </row>
    <row r="82" spans="1:14" ht="13.5" customHeight="1">
      <c r="A82" s="308"/>
      <c r="B82" s="309"/>
      <c r="C82" s="30" t="s">
        <v>30</v>
      </c>
      <c r="D82" s="31">
        <f>'工事費見積書表紙'!$J$4</f>
        <v>0</v>
      </c>
      <c r="E82" s="208" t="s">
        <v>199</v>
      </c>
      <c r="F82" s="111" t="s">
        <v>198</v>
      </c>
      <c r="G82" s="109">
        <f>IF(G78&lt;&gt;"",ROUNDDOWN(SUM(G78:G81)*D82/100,0),"")</f>
      </c>
      <c r="H82" s="302"/>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02"/>
      <c r="J83" s="128" t="s">
        <v>31</v>
      </c>
      <c r="K83" s="114">
        <f>IF(H78=1,G83,0)</f>
      </c>
      <c r="L83" s="115">
        <f>IF(H78=2,G83,0)</f>
        <v>0</v>
      </c>
      <c r="M83" s="129">
        <f>IF(H78=3,G83,0)</f>
        <v>0</v>
      </c>
      <c r="N83" s="129">
        <f t="shared" si="9"/>
        <v>0</v>
      </c>
    </row>
    <row r="84" spans="1:14" ht="13.5" customHeight="1" thickBot="1" thickTop="1">
      <c r="A84" s="310"/>
      <c r="B84" s="312" t="s">
        <v>57</v>
      </c>
      <c r="C84" s="78" t="s">
        <v>175</v>
      </c>
      <c r="D84" s="80" t="s">
        <v>188</v>
      </c>
      <c r="E84" s="76" t="s">
        <v>188</v>
      </c>
      <c r="F84" s="77" t="s">
        <v>188</v>
      </c>
      <c r="G84" s="79"/>
      <c r="H84" s="302"/>
      <c r="J84" s="117" t="s">
        <v>175</v>
      </c>
      <c r="K84" s="118">
        <f>IF(H78=1,G84,0)</f>
        <v>0</v>
      </c>
      <c r="L84" s="118">
        <f>IF(H78=2,G84,0)</f>
        <v>0</v>
      </c>
      <c r="M84" s="118">
        <f>IF(H78=3,G84,0)</f>
        <v>0</v>
      </c>
      <c r="N84" s="119">
        <f t="shared" si="9"/>
        <v>0</v>
      </c>
    </row>
    <row r="85" spans="1:14" ht="13.5" customHeight="1" thickBot="1" thickTop="1">
      <c r="A85" s="311"/>
      <c r="B85" s="313"/>
      <c r="C85" s="48" t="s">
        <v>63</v>
      </c>
      <c r="D85" s="49" t="s">
        <v>69</v>
      </c>
      <c r="E85" s="49" t="s">
        <v>69</v>
      </c>
      <c r="F85" s="81" t="s">
        <v>69</v>
      </c>
      <c r="G85" s="121">
        <f>SUM(G78:G83)-G84</f>
        <v>0</v>
      </c>
      <c r="H85" s="303"/>
      <c r="J85" s="122" t="s">
        <v>63</v>
      </c>
      <c r="K85" s="123">
        <f>SUM(K78:K83)-K84</f>
        <v>0</v>
      </c>
      <c r="L85" s="123">
        <f>SUM(L78:L83)-L84</f>
        <v>0</v>
      </c>
      <c r="M85" s="123">
        <f>SUM(M78:M83)-M84</f>
        <v>0</v>
      </c>
      <c r="N85" s="124">
        <f>SUM(N78:N83)-N84</f>
        <v>0</v>
      </c>
    </row>
    <row r="86" spans="1:14" s="43" customFormat="1" ht="13.5" customHeight="1">
      <c r="A86" s="304" t="s">
        <v>173</v>
      </c>
      <c r="B86" s="305"/>
      <c r="C86" s="13"/>
      <c r="D86" s="14"/>
      <c r="E86" s="15"/>
      <c r="F86" s="97"/>
      <c r="G86" s="98">
        <f>IF(F86&lt;&gt;"",D86*F86,"")</f>
      </c>
      <c r="H86" s="301">
        <v>1</v>
      </c>
      <c r="J86" s="353" t="s">
        <v>70</v>
      </c>
      <c r="K86" s="99">
        <f>IF(H86=1,G86,0)</f>
      </c>
      <c r="L86" s="100">
        <f>IF(H86=2,G86,0)</f>
        <v>0</v>
      </c>
      <c r="M86" s="125">
        <f>IF(H86=3,G86,0)</f>
        <v>0</v>
      </c>
      <c r="N86" s="125">
        <f aca="true" t="shared" si="10" ref="N86:N92">SUM(K86:M86)</f>
        <v>0</v>
      </c>
    </row>
    <row r="87" spans="1:14" s="43" customFormat="1" ht="13.5" customHeight="1">
      <c r="A87" s="306"/>
      <c r="B87" s="307"/>
      <c r="C87" s="21"/>
      <c r="D87" s="22"/>
      <c r="E87" s="23"/>
      <c r="F87" s="102"/>
      <c r="G87" s="103">
        <f>IF(F87&lt;&gt;"",D87*F87,"")</f>
      </c>
      <c r="H87" s="302"/>
      <c r="J87" s="354"/>
      <c r="K87" s="104">
        <f>IF(H86=1,G87,0)</f>
      </c>
      <c r="L87" s="105">
        <f>IF(H86=2,G87,0)</f>
        <v>0</v>
      </c>
      <c r="M87" s="126">
        <f>IF(H86=3,G87,0)</f>
        <v>0</v>
      </c>
      <c r="N87" s="126">
        <f t="shared" si="10"/>
        <v>0</v>
      </c>
    </row>
    <row r="88" spans="1:14" ht="13.5" customHeight="1">
      <c r="A88" s="306"/>
      <c r="B88" s="307"/>
      <c r="C88" s="21"/>
      <c r="D88" s="22"/>
      <c r="E88" s="23"/>
      <c r="F88" s="102"/>
      <c r="G88" s="107">
        <f>IF(F88&lt;&gt;"",D88*F88,"")</f>
      </c>
      <c r="H88" s="302"/>
      <c r="J88" s="355"/>
      <c r="K88" s="104">
        <f>IF(H86=1,G88,0)</f>
      </c>
      <c r="L88" s="105">
        <f>IF(H86=2,G88,0)</f>
        <v>0</v>
      </c>
      <c r="M88" s="126">
        <f>IF(H86=3,G88,0)</f>
        <v>0</v>
      </c>
      <c r="N88" s="126">
        <f t="shared" si="10"/>
        <v>0</v>
      </c>
    </row>
    <row r="89" spans="1:14" ht="13.5" customHeight="1">
      <c r="A89" s="306"/>
      <c r="B89" s="307"/>
      <c r="C89" s="30" t="s">
        <v>29</v>
      </c>
      <c r="D89" s="31"/>
      <c r="E89" s="32" t="s">
        <v>198</v>
      </c>
      <c r="F89" s="108"/>
      <c r="G89" s="274">
        <f>IF(F89="","",D89*F89)</f>
      </c>
      <c r="H89" s="302"/>
      <c r="J89" s="127" t="s">
        <v>29</v>
      </c>
      <c r="K89" s="104">
        <f>IF(H86=1,G89,0)</f>
      </c>
      <c r="L89" s="105">
        <f>IF(H86=2,G89,0)</f>
        <v>0</v>
      </c>
      <c r="M89" s="126">
        <f>IF(H86=3,G89,0)</f>
        <v>0</v>
      </c>
      <c r="N89" s="126">
        <f t="shared" si="10"/>
        <v>0</v>
      </c>
    </row>
    <row r="90" spans="1:14" ht="13.5" customHeight="1">
      <c r="A90" s="308"/>
      <c r="B90" s="309"/>
      <c r="C90" s="30" t="s">
        <v>30</v>
      </c>
      <c r="D90" s="31">
        <f>'工事費見積書表紙'!$J$4</f>
        <v>0</v>
      </c>
      <c r="E90" s="208" t="s">
        <v>199</v>
      </c>
      <c r="F90" s="111" t="s">
        <v>198</v>
      </c>
      <c r="G90" s="109">
        <f>IF(G86&lt;&gt;"",ROUNDDOWN(SUM(G86:G89)*D90/100,0),"")</f>
      </c>
      <c r="H90" s="302"/>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02"/>
      <c r="J91" s="128" t="s">
        <v>31</v>
      </c>
      <c r="K91" s="114">
        <f>IF(H86=1,G91,0)</f>
      </c>
      <c r="L91" s="115">
        <f>IF(H86=2,G91,0)</f>
        <v>0</v>
      </c>
      <c r="M91" s="129">
        <f>IF(H86=3,G91,0)</f>
        <v>0</v>
      </c>
      <c r="N91" s="129">
        <f t="shared" si="10"/>
        <v>0</v>
      </c>
    </row>
    <row r="92" spans="1:14" ht="13.5" customHeight="1" thickBot="1" thickTop="1">
      <c r="A92" s="310"/>
      <c r="B92" s="312" t="s">
        <v>57</v>
      </c>
      <c r="C92" s="78" t="s">
        <v>175</v>
      </c>
      <c r="D92" s="80" t="s">
        <v>188</v>
      </c>
      <c r="E92" s="76" t="s">
        <v>188</v>
      </c>
      <c r="F92" s="77" t="s">
        <v>188</v>
      </c>
      <c r="G92" s="79"/>
      <c r="H92" s="302"/>
      <c r="J92" s="117" t="s">
        <v>175</v>
      </c>
      <c r="K92" s="118">
        <f>IF(H86=1,G92,0)</f>
        <v>0</v>
      </c>
      <c r="L92" s="118">
        <f>IF(H86=2,G92,0)</f>
        <v>0</v>
      </c>
      <c r="M92" s="118">
        <f>IF(H86=3,G92,0)</f>
        <v>0</v>
      </c>
      <c r="N92" s="119">
        <f t="shared" si="10"/>
        <v>0</v>
      </c>
    </row>
    <row r="93" spans="1:14" ht="13.5" customHeight="1" thickBot="1" thickTop="1">
      <c r="A93" s="311"/>
      <c r="B93" s="313"/>
      <c r="C93" s="48" t="s">
        <v>63</v>
      </c>
      <c r="D93" s="49" t="s">
        <v>69</v>
      </c>
      <c r="E93" s="49" t="s">
        <v>69</v>
      </c>
      <c r="F93" s="81" t="s">
        <v>69</v>
      </c>
      <c r="G93" s="121">
        <f>SUM(G86:G91)-G92</f>
        <v>0</v>
      </c>
      <c r="H93" s="303"/>
      <c r="J93" s="122" t="s">
        <v>63</v>
      </c>
      <c r="K93" s="123">
        <f>SUM(K86:K91)-K92</f>
        <v>0</v>
      </c>
      <c r="L93" s="123">
        <f>SUM(L86:L91)-L92</f>
        <v>0</v>
      </c>
      <c r="M93" s="123">
        <f>SUM(M86:M91)-M92</f>
        <v>0</v>
      </c>
      <c r="N93" s="124">
        <f>SUM(N86:N91)-N92</f>
        <v>0</v>
      </c>
    </row>
    <row r="94" spans="1:14" s="43" customFormat="1" ht="13.5" customHeight="1">
      <c r="A94" s="320"/>
      <c r="B94" s="321"/>
      <c r="C94" s="13"/>
      <c r="D94" s="14"/>
      <c r="E94" s="15"/>
      <c r="F94" s="97"/>
      <c r="G94" s="98">
        <f>IF(F94&lt;&gt;"",D94*F94,"")</f>
      </c>
      <c r="H94" s="301">
        <v>1</v>
      </c>
      <c r="J94" s="353" t="s">
        <v>70</v>
      </c>
      <c r="K94" s="99">
        <f>IF(H94=1,G94,0)</f>
      </c>
      <c r="L94" s="100">
        <f>IF(H94=2,G94,0)</f>
        <v>0</v>
      </c>
      <c r="M94" s="125">
        <f>IF(H94=3,G94,0)</f>
        <v>0</v>
      </c>
      <c r="N94" s="125">
        <f aca="true" t="shared" si="11" ref="N94:N100">SUM(K94:M94)</f>
        <v>0</v>
      </c>
    </row>
    <row r="95" spans="1:14" s="43" customFormat="1" ht="13.5" customHeight="1">
      <c r="A95" s="322"/>
      <c r="B95" s="323"/>
      <c r="C95" s="21"/>
      <c r="D95" s="22"/>
      <c r="E95" s="23"/>
      <c r="F95" s="102"/>
      <c r="G95" s="103">
        <f>IF(F95&lt;&gt;"",D95*F95,"")</f>
      </c>
      <c r="H95" s="302"/>
      <c r="J95" s="354"/>
      <c r="K95" s="104">
        <f>IF(H94=1,G95,0)</f>
      </c>
      <c r="L95" s="105">
        <f>IF(H94=2,G95,0)</f>
        <v>0</v>
      </c>
      <c r="M95" s="126">
        <f>IF(H94=3,G95,0)</f>
        <v>0</v>
      </c>
      <c r="N95" s="126">
        <f t="shared" si="11"/>
        <v>0</v>
      </c>
    </row>
    <row r="96" spans="1:14" ht="13.5" customHeight="1">
      <c r="A96" s="322"/>
      <c r="B96" s="323"/>
      <c r="C96" s="21"/>
      <c r="D96" s="22"/>
      <c r="E96" s="23"/>
      <c r="F96" s="102"/>
      <c r="G96" s="107">
        <f>IF(F96&lt;&gt;"",D96*F96,"")</f>
      </c>
      <c r="H96" s="302"/>
      <c r="J96" s="355"/>
      <c r="K96" s="104">
        <f>IF(H94=1,G96,0)</f>
      </c>
      <c r="L96" s="105">
        <f>IF(H94=2,G96,0)</f>
        <v>0</v>
      </c>
      <c r="M96" s="126">
        <f>IF(H94=3,G96,0)</f>
        <v>0</v>
      </c>
      <c r="N96" s="126">
        <f t="shared" si="11"/>
        <v>0</v>
      </c>
    </row>
    <row r="97" spans="1:14" ht="13.5" customHeight="1">
      <c r="A97" s="322"/>
      <c r="B97" s="323"/>
      <c r="C97" s="30" t="s">
        <v>29</v>
      </c>
      <c r="D97" s="31"/>
      <c r="E97" s="32" t="s">
        <v>198</v>
      </c>
      <c r="F97" s="108"/>
      <c r="G97" s="274">
        <f>IF(F97="","",D97*F97)</f>
      </c>
      <c r="H97" s="302"/>
      <c r="J97" s="127" t="s">
        <v>29</v>
      </c>
      <c r="K97" s="104">
        <f>IF(H94=1,G97,0)</f>
      </c>
      <c r="L97" s="105">
        <f>IF(H94=2,G97,0)</f>
        <v>0</v>
      </c>
      <c r="M97" s="126">
        <f>IF(H94=3,G97,0)</f>
        <v>0</v>
      </c>
      <c r="N97" s="126">
        <f t="shared" si="11"/>
        <v>0</v>
      </c>
    </row>
    <row r="98" spans="1:14" ht="13.5" customHeight="1">
      <c r="A98" s="324"/>
      <c r="B98" s="325"/>
      <c r="C98" s="30" t="s">
        <v>30</v>
      </c>
      <c r="D98" s="31">
        <f>'工事費見積書表紙'!$J$4</f>
        <v>0</v>
      </c>
      <c r="E98" s="208" t="s">
        <v>199</v>
      </c>
      <c r="F98" s="111" t="s">
        <v>198</v>
      </c>
      <c r="G98" s="109">
        <f>IF(G94&lt;&gt;"",ROUNDDOWN(SUM(G94:G97)*D98/100,0),"")</f>
      </c>
      <c r="H98" s="302"/>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02"/>
      <c r="J99" s="128" t="s">
        <v>31</v>
      </c>
      <c r="K99" s="114">
        <f>IF(H94=1,G99,0)</f>
      </c>
      <c r="L99" s="115">
        <f>IF(H94=2,G99,0)</f>
        <v>0</v>
      </c>
      <c r="M99" s="129">
        <f>IF(H94=3,G99,0)</f>
        <v>0</v>
      </c>
      <c r="N99" s="129">
        <f t="shared" si="11"/>
        <v>0</v>
      </c>
    </row>
    <row r="100" spans="1:14" ht="13.5" customHeight="1" thickBot="1" thickTop="1">
      <c r="A100" s="310"/>
      <c r="B100" s="326"/>
      <c r="C100" s="78" t="s">
        <v>175</v>
      </c>
      <c r="D100" s="80" t="s">
        <v>188</v>
      </c>
      <c r="E100" s="76" t="s">
        <v>188</v>
      </c>
      <c r="F100" s="77" t="s">
        <v>188</v>
      </c>
      <c r="G100" s="79"/>
      <c r="H100" s="302"/>
      <c r="J100" s="117" t="s">
        <v>175</v>
      </c>
      <c r="K100" s="118">
        <f>IF(H94=1,G100,0)</f>
        <v>0</v>
      </c>
      <c r="L100" s="118">
        <f>IF(H94=2,G100,0)</f>
        <v>0</v>
      </c>
      <c r="M100" s="118">
        <f>IF(H94=3,G100,0)</f>
        <v>0</v>
      </c>
      <c r="N100" s="119">
        <f t="shared" si="11"/>
        <v>0</v>
      </c>
    </row>
    <row r="101" spans="1:14" ht="13.5" customHeight="1" thickBot="1" thickTop="1">
      <c r="A101" s="311"/>
      <c r="B101" s="327"/>
      <c r="C101" s="48" t="s">
        <v>63</v>
      </c>
      <c r="D101" s="49" t="s">
        <v>69</v>
      </c>
      <c r="E101" s="49" t="s">
        <v>69</v>
      </c>
      <c r="F101" s="81" t="s">
        <v>69</v>
      </c>
      <c r="G101" s="121">
        <f>SUM(G94:G99)-G100</f>
        <v>0</v>
      </c>
      <c r="H101" s="303"/>
      <c r="J101" s="122" t="s">
        <v>63</v>
      </c>
      <c r="K101" s="123">
        <f>SUM(K94:K99)-K100</f>
        <v>0</v>
      </c>
      <c r="L101" s="123">
        <f>SUM(L94:L99)-L100</f>
        <v>0</v>
      </c>
      <c r="M101" s="123">
        <f>SUM(M94:M99)-M100</f>
        <v>0</v>
      </c>
      <c r="N101" s="124">
        <f>SUM(N94:N99)-N100</f>
        <v>0</v>
      </c>
    </row>
    <row r="102" spans="1:14" s="43" customFormat="1" ht="13.5" customHeight="1">
      <c r="A102" s="320"/>
      <c r="B102" s="321"/>
      <c r="C102" s="13"/>
      <c r="D102" s="14"/>
      <c r="E102" s="15"/>
      <c r="F102" s="97"/>
      <c r="G102" s="98">
        <f>IF(F102&lt;&gt;"",D102*F102,"")</f>
      </c>
      <c r="H102" s="301">
        <v>1</v>
      </c>
      <c r="J102" s="353" t="s">
        <v>70</v>
      </c>
      <c r="K102" s="99">
        <f>IF(H102=1,G102,0)</f>
      </c>
      <c r="L102" s="100">
        <f>IF(H102=2,G102,0)</f>
        <v>0</v>
      </c>
      <c r="M102" s="125">
        <f>IF(H102=3,G102,0)</f>
        <v>0</v>
      </c>
      <c r="N102" s="125">
        <f aca="true" t="shared" si="12" ref="N102:N108">SUM(K102:M102)</f>
        <v>0</v>
      </c>
    </row>
    <row r="103" spans="1:14" s="43" customFormat="1" ht="13.5" customHeight="1">
      <c r="A103" s="322"/>
      <c r="B103" s="323"/>
      <c r="C103" s="21"/>
      <c r="D103" s="22"/>
      <c r="E103" s="23"/>
      <c r="F103" s="102"/>
      <c r="G103" s="103">
        <f>IF(F103&lt;&gt;"",D103*F103,"")</f>
      </c>
      <c r="H103" s="302"/>
      <c r="J103" s="354"/>
      <c r="K103" s="104">
        <f>IF(H102=1,G103,0)</f>
      </c>
      <c r="L103" s="105">
        <f>IF(H102=2,G103,0)</f>
        <v>0</v>
      </c>
      <c r="M103" s="126">
        <f>IF(H102=3,G103,0)</f>
        <v>0</v>
      </c>
      <c r="N103" s="126">
        <f t="shared" si="12"/>
        <v>0</v>
      </c>
    </row>
    <row r="104" spans="1:14" ht="13.5" customHeight="1">
      <c r="A104" s="322"/>
      <c r="B104" s="323"/>
      <c r="C104" s="21"/>
      <c r="D104" s="22"/>
      <c r="E104" s="23"/>
      <c r="F104" s="102"/>
      <c r="G104" s="107">
        <f>IF(F104&lt;&gt;"",D104*F104,"")</f>
      </c>
      <c r="H104" s="302"/>
      <c r="J104" s="355"/>
      <c r="K104" s="104">
        <f>IF(H102=1,G104,0)</f>
      </c>
      <c r="L104" s="105">
        <f>IF(H102=2,G104,0)</f>
        <v>0</v>
      </c>
      <c r="M104" s="126">
        <f>IF(H102=3,G104,0)</f>
        <v>0</v>
      </c>
      <c r="N104" s="126">
        <f t="shared" si="12"/>
        <v>0</v>
      </c>
    </row>
    <row r="105" spans="1:14" ht="13.5" customHeight="1">
      <c r="A105" s="322"/>
      <c r="B105" s="323"/>
      <c r="C105" s="30" t="s">
        <v>29</v>
      </c>
      <c r="D105" s="31"/>
      <c r="E105" s="32" t="s">
        <v>198</v>
      </c>
      <c r="F105" s="108"/>
      <c r="G105" s="274">
        <f>IF(F105="","",D105*F105)</f>
      </c>
      <c r="H105" s="302"/>
      <c r="J105" s="127" t="s">
        <v>29</v>
      </c>
      <c r="K105" s="104">
        <f>IF(H102=1,G105,0)</f>
      </c>
      <c r="L105" s="105">
        <f>IF(H102=2,G105,0)</f>
        <v>0</v>
      </c>
      <c r="M105" s="126">
        <f>IF(H102=3,G105,0)</f>
        <v>0</v>
      </c>
      <c r="N105" s="126">
        <f t="shared" si="12"/>
        <v>0</v>
      </c>
    </row>
    <row r="106" spans="1:14" ht="13.5" customHeight="1">
      <c r="A106" s="324"/>
      <c r="B106" s="325"/>
      <c r="C106" s="30" t="s">
        <v>30</v>
      </c>
      <c r="D106" s="31">
        <f>'工事費見積書表紙'!$J$4</f>
        <v>0</v>
      </c>
      <c r="E106" s="208" t="s">
        <v>199</v>
      </c>
      <c r="F106" s="111" t="s">
        <v>198</v>
      </c>
      <c r="G106" s="109">
        <f>IF(G102&lt;&gt;"",ROUNDDOWN(SUM(G102:G105)*D106/100,0),"")</f>
      </c>
      <c r="H106" s="302"/>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02"/>
      <c r="J107" s="128" t="s">
        <v>31</v>
      </c>
      <c r="K107" s="114">
        <f>IF(H102=1,G107,0)</f>
      </c>
      <c r="L107" s="115">
        <f>IF(H102=2,G107,0)</f>
        <v>0</v>
      </c>
      <c r="M107" s="129">
        <f>IF(H102=3,G107,0)</f>
        <v>0</v>
      </c>
      <c r="N107" s="129">
        <f t="shared" si="12"/>
        <v>0</v>
      </c>
    </row>
    <row r="108" spans="1:14" ht="13.5" customHeight="1" thickBot="1" thickTop="1">
      <c r="A108" s="310"/>
      <c r="B108" s="326"/>
      <c r="C108" s="78" t="s">
        <v>175</v>
      </c>
      <c r="D108" s="80" t="s">
        <v>188</v>
      </c>
      <c r="E108" s="76" t="s">
        <v>188</v>
      </c>
      <c r="F108" s="77" t="s">
        <v>188</v>
      </c>
      <c r="G108" s="79"/>
      <c r="H108" s="302"/>
      <c r="J108" s="117" t="s">
        <v>175</v>
      </c>
      <c r="K108" s="118">
        <f>IF(H102=1,G108,0)</f>
        <v>0</v>
      </c>
      <c r="L108" s="118">
        <f>IF(H102=2,G108,0)</f>
        <v>0</v>
      </c>
      <c r="M108" s="118">
        <f>IF(H102=3,G108,0)</f>
        <v>0</v>
      </c>
      <c r="N108" s="119">
        <f t="shared" si="12"/>
        <v>0</v>
      </c>
    </row>
    <row r="109" spans="1:14" ht="13.5" customHeight="1" thickBot="1" thickTop="1">
      <c r="A109" s="311"/>
      <c r="B109" s="327"/>
      <c r="C109" s="48" t="s">
        <v>63</v>
      </c>
      <c r="D109" s="49" t="s">
        <v>69</v>
      </c>
      <c r="E109" s="49" t="s">
        <v>69</v>
      </c>
      <c r="F109" s="81" t="s">
        <v>69</v>
      </c>
      <c r="G109" s="121">
        <f>SUM(G102:G107)-G108</f>
        <v>0</v>
      </c>
      <c r="H109" s="303"/>
      <c r="J109" s="122" t="s">
        <v>63</v>
      </c>
      <c r="K109" s="123">
        <f>SUM(K102:K107)-K108</f>
        <v>0</v>
      </c>
      <c r="L109" s="123">
        <f>SUM(L102:L107)-L108</f>
        <v>0</v>
      </c>
      <c r="M109" s="123">
        <f>SUM(M102:M107)-M108</f>
        <v>0</v>
      </c>
      <c r="N109" s="124">
        <f>SUM(N102:N107)-N108</f>
        <v>0</v>
      </c>
    </row>
    <row r="110" spans="1:14" s="43" customFormat="1" ht="13.5" customHeight="1">
      <c r="A110" s="320"/>
      <c r="B110" s="321"/>
      <c r="C110" s="13"/>
      <c r="D110" s="14"/>
      <c r="E110" s="15"/>
      <c r="F110" s="97"/>
      <c r="G110" s="98">
        <f>IF(F110&lt;&gt;"",D110*F110,"")</f>
      </c>
      <c r="H110" s="301">
        <v>1</v>
      </c>
      <c r="J110" s="353" t="s">
        <v>70</v>
      </c>
      <c r="K110" s="99">
        <f>IF(H110=1,G110,0)</f>
      </c>
      <c r="L110" s="100">
        <f>IF(H110=2,G110,0)</f>
        <v>0</v>
      </c>
      <c r="M110" s="125">
        <f>IF(H110=3,G110,0)</f>
        <v>0</v>
      </c>
      <c r="N110" s="125">
        <f aca="true" t="shared" si="13" ref="N110:N116">SUM(K110:M110)</f>
        <v>0</v>
      </c>
    </row>
    <row r="111" spans="1:14" s="43" customFormat="1" ht="13.5" customHeight="1">
      <c r="A111" s="322"/>
      <c r="B111" s="323"/>
      <c r="C111" s="21"/>
      <c r="D111" s="22"/>
      <c r="E111" s="23"/>
      <c r="F111" s="102"/>
      <c r="G111" s="103">
        <f>IF(F111&lt;&gt;"",D111*F111,"")</f>
      </c>
      <c r="H111" s="302"/>
      <c r="J111" s="354"/>
      <c r="K111" s="104">
        <f>IF(H110=1,G111,0)</f>
      </c>
      <c r="L111" s="105">
        <f>IF(H110=2,G111,0)</f>
        <v>0</v>
      </c>
      <c r="M111" s="126">
        <f>IF(H110=3,G111,0)</f>
        <v>0</v>
      </c>
      <c r="N111" s="126">
        <f t="shared" si="13"/>
        <v>0</v>
      </c>
    </row>
    <row r="112" spans="1:14" ht="13.5" customHeight="1">
      <c r="A112" s="322"/>
      <c r="B112" s="323"/>
      <c r="C112" s="21"/>
      <c r="D112" s="22"/>
      <c r="E112" s="23"/>
      <c r="F112" s="102"/>
      <c r="G112" s="107">
        <f>IF(F112&lt;&gt;"",D112*F112,"")</f>
      </c>
      <c r="H112" s="302"/>
      <c r="J112" s="355"/>
      <c r="K112" s="104">
        <f>IF(H110=1,G112,0)</f>
      </c>
      <c r="L112" s="105">
        <f>IF(H110=2,G112,0)</f>
        <v>0</v>
      </c>
      <c r="M112" s="126">
        <f>IF(H110=3,G112,0)</f>
        <v>0</v>
      </c>
      <c r="N112" s="126">
        <f t="shared" si="13"/>
        <v>0</v>
      </c>
    </row>
    <row r="113" spans="1:14" ht="13.5" customHeight="1">
      <c r="A113" s="322"/>
      <c r="B113" s="323"/>
      <c r="C113" s="30" t="s">
        <v>29</v>
      </c>
      <c r="D113" s="31"/>
      <c r="E113" s="32" t="s">
        <v>198</v>
      </c>
      <c r="F113" s="108"/>
      <c r="G113" s="274">
        <f>IF(F113="","",D113*F113)</f>
      </c>
      <c r="H113" s="302"/>
      <c r="J113" s="127" t="s">
        <v>29</v>
      </c>
      <c r="K113" s="104">
        <f>IF(H110=1,G113,0)</f>
      </c>
      <c r="L113" s="105">
        <f>IF(H110=2,G113,0)</f>
        <v>0</v>
      </c>
      <c r="M113" s="126">
        <f>IF(H110=3,G113,0)</f>
        <v>0</v>
      </c>
      <c r="N113" s="126">
        <f t="shared" si="13"/>
        <v>0</v>
      </c>
    </row>
    <row r="114" spans="1:14" ht="13.5" customHeight="1">
      <c r="A114" s="324"/>
      <c r="B114" s="325"/>
      <c r="C114" s="30" t="s">
        <v>30</v>
      </c>
      <c r="D114" s="31">
        <f>'工事費見積書表紙'!$J$4</f>
        <v>0</v>
      </c>
      <c r="E114" s="208" t="s">
        <v>199</v>
      </c>
      <c r="F114" s="111" t="s">
        <v>198</v>
      </c>
      <c r="G114" s="109">
        <f>IF(G110&lt;&gt;"",ROUNDDOWN(SUM(G110:G113)*D114/100,0),"")</f>
      </c>
      <c r="H114" s="302"/>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02"/>
      <c r="J115" s="128" t="s">
        <v>31</v>
      </c>
      <c r="K115" s="114">
        <f>IF(H110=1,G115,0)</f>
      </c>
      <c r="L115" s="115">
        <f>IF(H110=2,G115,0)</f>
        <v>0</v>
      </c>
      <c r="M115" s="129">
        <f>IF(H110=3,G115,0)</f>
        <v>0</v>
      </c>
      <c r="N115" s="129">
        <f t="shared" si="13"/>
        <v>0</v>
      </c>
    </row>
    <row r="116" spans="1:14" ht="13.5" customHeight="1" thickBot="1" thickTop="1">
      <c r="A116" s="310"/>
      <c r="B116" s="326"/>
      <c r="C116" s="78" t="s">
        <v>175</v>
      </c>
      <c r="D116" s="80" t="s">
        <v>188</v>
      </c>
      <c r="E116" s="76" t="s">
        <v>188</v>
      </c>
      <c r="F116" s="77" t="s">
        <v>188</v>
      </c>
      <c r="G116" s="79"/>
      <c r="H116" s="302"/>
      <c r="J116" s="117" t="s">
        <v>175</v>
      </c>
      <c r="K116" s="118">
        <f>IF(H110=1,G116,0)</f>
        <v>0</v>
      </c>
      <c r="L116" s="118">
        <f>IF(H110=2,G116,0)</f>
        <v>0</v>
      </c>
      <c r="M116" s="118">
        <f>IF(H110=3,G116,0)</f>
        <v>0</v>
      </c>
      <c r="N116" s="119">
        <f t="shared" si="13"/>
        <v>0</v>
      </c>
    </row>
    <row r="117" spans="1:14" ht="13.5" customHeight="1" thickBot="1" thickTop="1">
      <c r="A117" s="311"/>
      <c r="B117" s="327"/>
      <c r="C117" s="48" t="s">
        <v>63</v>
      </c>
      <c r="D117" s="49" t="s">
        <v>69</v>
      </c>
      <c r="E117" s="49" t="s">
        <v>69</v>
      </c>
      <c r="F117" s="81" t="s">
        <v>69</v>
      </c>
      <c r="G117" s="121">
        <f>SUM(G110:G115)-G116</f>
        <v>0</v>
      </c>
      <c r="H117" s="303"/>
      <c r="J117" s="122" t="s">
        <v>63</v>
      </c>
      <c r="K117" s="123">
        <f>SUM(K110:K115)-K116</f>
        <v>0</v>
      </c>
      <c r="L117" s="123">
        <f>SUM(L110:L115)-L116</f>
        <v>0</v>
      </c>
      <c r="M117" s="123">
        <f>SUM(M110:M115)-M116</f>
        <v>0</v>
      </c>
      <c r="N117" s="124">
        <f>SUM(N110:N115)-N116</f>
        <v>0</v>
      </c>
    </row>
    <row r="118" spans="1:14" s="43" customFormat="1" ht="13.5" customHeight="1">
      <c r="A118" s="338" t="s">
        <v>201</v>
      </c>
      <c r="B118" s="339"/>
      <c r="C118" s="344" t="s">
        <v>47</v>
      </c>
      <c r="D118" s="61" t="s">
        <v>193</v>
      </c>
      <c r="E118" s="61" t="s">
        <v>193</v>
      </c>
      <c r="F118" s="61" t="s">
        <v>193</v>
      </c>
      <c r="G118" s="350">
        <f>N123</f>
        <v>0</v>
      </c>
      <c r="H118" s="335"/>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40"/>
      <c r="B119" s="341"/>
      <c r="C119" s="345"/>
      <c r="D119" s="61" t="s">
        <v>194</v>
      </c>
      <c r="E119" s="61" t="s">
        <v>194</v>
      </c>
      <c r="F119" s="61" t="s">
        <v>194</v>
      </c>
      <c r="G119" s="351"/>
      <c r="H119" s="336"/>
      <c r="J119" s="59" t="s">
        <v>76</v>
      </c>
      <c r="K119" s="60">
        <f aca="true" t="shared" si="15" ref="K119:M120">SUM(K73,K81,K89,K97,K105,K113)</f>
        <v>0</v>
      </c>
      <c r="L119" s="60">
        <f t="shared" si="15"/>
        <v>0</v>
      </c>
      <c r="M119" s="60">
        <f t="shared" si="15"/>
        <v>0</v>
      </c>
      <c r="N119" s="60">
        <f t="shared" si="14"/>
        <v>0</v>
      </c>
    </row>
    <row r="120" spans="1:14" ht="13.5" customHeight="1">
      <c r="A120" s="340"/>
      <c r="B120" s="341"/>
      <c r="C120" s="346"/>
      <c r="D120" s="61" t="s">
        <v>69</v>
      </c>
      <c r="E120" s="61" t="s">
        <v>69</v>
      </c>
      <c r="F120" s="61" t="s">
        <v>69</v>
      </c>
      <c r="G120" s="352"/>
      <c r="H120" s="336"/>
      <c r="J120" s="59" t="s">
        <v>77</v>
      </c>
      <c r="K120" s="60">
        <f t="shared" si="15"/>
        <v>0</v>
      </c>
      <c r="L120" s="60">
        <f t="shared" si="15"/>
        <v>0</v>
      </c>
      <c r="M120" s="60">
        <f t="shared" si="15"/>
        <v>0</v>
      </c>
      <c r="N120" s="60">
        <f t="shared" si="14"/>
        <v>0</v>
      </c>
    </row>
    <row r="121" spans="1:14" ht="13.5" customHeight="1">
      <c r="A121" s="340"/>
      <c r="B121" s="341"/>
      <c r="C121" s="30" t="s">
        <v>29</v>
      </c>
      <c r="D121" s="32" t="s">
        <v>198</v>
      </c>
      <c r="E121" s="32" t="s">
        <v>198</v>
      </c>
      <c r="F121" s="111" t="s">
        <v>198</v>
      </c>
      <c r="G121" s="130">
        <f>N124</f>
        <v>0</v>
      </c>
      <c r="H121" s="336"/>
      <c r="J121" s="59" t="s">
        <v>78</v>
      </c>
      <c r="K121" s="60">
        <f>SUM(K75,K83,K91,K99,K107,K115)</f>
        <v>0</v>
      </c>
      <c r="L121" s="60">
        <f>SUM(L67,L75,L83,L91,L99,L107,L115)</f>
        <v>0</v>
      </c>
      <c r="M121" s="60">
        <f>SUM(M67,M75,M83,M91,M99,M107,M115)</f>
        <v>0</v>
      </c>
      <c r="N121" s="60">
        <f t="shared" si="14"/>
        <v>0</v>
      </c>
    </row>
    <row r="122" spans="1:14" ht="13.5" customHeight="1" thickBot="1">
      <c r="A122" s="340"/>
      <c r="B122" s="341"/>
      <c r="C122" s="30" t="s">
        <v>30</v>
      </c>
      <c r="D122" s="62">
        <f>'工事費見積書表紙'!$J$4</f>
        <v>0</v>
      </c>
      <c r="E122" s="32" t="s">
        <v>199</v>
      </c>
      <c r="F122" s="111" t="s">
        <v>198</v>
      </c>
      <c r="G122" s="130">
        <f>N125</f>
        <v>0</v>
      </c>
      <c r="H122" s="336"/>
      <c r="J122" s="94" t="s">
        <v>179</v>
      </c>
      <c r="K122" s="95">
        <f>SUM(K76,K84,K92,K100,K108,K116)</f>
        <v>0</v>
      </c>
      <c r="L122" s="95">
        <f>SUM(L68,L76,L84,L92,L100,L108,L116)</f>
        <v>0</v>
      </c>
      <c r="M122" s="95">
        <f>SUM(M68,M76,M84,M92,M100,M108,M116)</f>
        <v>0</v>
      </c>
      <c r="N122" s="95">
        <f t="shared" si="14"/>
        <v>0</v>
      </c>
    </row>
    <row r="123" spans="1:14" ht="13.5" customHeight="1" thickBot="1">
      <c r="A123" s="340"/>
      <c r="B123" s="341"/>
      <c r="C123" s="39" t="s">
        <v>31</v>
      </c>
      <c r="D123" s="40">
        <f>'工事費見積書表紙'!$J$6</f>
        <v>10</v>
      </c>
      <c r="E123" s="41" t="s">
        <v>195</v>
      </c>
      <c r="F123" s="112" t="s">
        <v>188</v>
      </c>
      <c r="G123" s="131">
        <f>N126</f>
        <v>0</v>
      </c>
      <c r="H123" s="336"/>
      <c r="J123" s="64" t="s">
        <v>92</v>
      </c>
      <c r="K123" s="65">
        <f aca="true" t="shared" si="16" ref="K123:M127">SUM(K62,K118)</f>
        <v>0</v>
      </c>
      <c r="L123" s="65">
        <f t="shared" si="16"/>
        <v>0</v>
      </c>
      <c r="M123" s="65">
        <f t="shared" si="16"/>
        <v>0</v>
      </c>
      <c r="N123" s="65">
        <f t="shared" si="14"/>
        <v>0</v>
      </c>
    </row>
    <row r="124" spans="1:14" ht="13.5" customHeight="1" thickBot="1" thickTop="1">
      <c r="A124" s="342"/>
      <c r="B124" s="343"/>
      <c r="C124" s="78" t="s">
        <v>175</v>
      </c>
      <c r="D124" s="80" t="s">
        <v>188</v>
      </c>
      <c r="E124" s="76" t="s">
        <v>188</v>
      </c>
      <c r="F124" s="77" t="s">
        <v>188</v>
      </c>
      <c r="G124" s="209">
        <f>N127</f>
        <v>0</v>
      </c>
      <c r="H124" s="336"/>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198</v>
      </c>
      <c r="E125" s="49" t="s">
        <v>198</v>
      </c>
      <c r="F125" s="49" t="s">
        <v>198</v>
      </c>
      <c r="G125" s="121">
        <f>SUM(G118:G123)-G124</f>
        <v>0</v>
      </c>
      <c r="H125" s="337"/>
      <c r="J125" s="66" t="s">
        <v>94</v>
      </c>
      <c r="K125" s="67">
        <f t="shared" si="16"/>
        <v>0</v>
      </c>
      <c r="L125" s="67">
        <f t="shared" si="16"/>
        <v>0</v>
      </c>
      <c r="M125" s="67">
        <f t="shared" si="16"/>
        <v>0</v>
      </c>
      <c r="N125" s="67">
        <f t="shared" si="14"/>
        <v>0</v>
      </c>
    </row>
    <row r="126" spans="1:14" s="43" customFormat="1" ht="13.5" customHeight="1" thickBot="1">
      <c r="A126" s="318"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19"/>
      <c r="B127" s="56" t="s">
        <v>45</v>
      </c>
      <c r="J127" s="70" t="s">
        <v>182</v>
      </c>
      <c r="K127" s="71">
        <f t="shared" si="16"/>
        <v>0</v>
      </c>
      <c r="L127" s="71">
        <f t="shared" si="16"/>
        <v>0</v>
      </c>
      <c r="M127" s="71">
        <f t="shared" si="16"/>
        <v>0</v>
      </c>
      <c r="N127" s="71">
        <f t="shared" si="14"/>
        <v>0</v>
      </c>
    </row>
    <row r="128" spans="1:14" ht="13.5" customHeight="1" thickBot="1" thickTop="1">
      <c r="A128" s="319"/>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sheet="1" objects="1" scenarios="1"/>
  <mergeCells count="77">
    <mergeCell ref="B28:B29"/>
    <mergeCell ref="A4:B4"/>
    <mergeCell ref="A6:B10"/>
    <mergeCell ref="A5:B5"/>
    <mergeCell ref="A60:A61"/>
    <mergeCell ref="B60:B61"/>
    <mergeCell ref="A54:B58"/>
    <mergeCell ref="A30:B34"/>
    <mergeCell ref="A46:B50"/>
    <mergeCell ref="A38:B42"/>
    <mergeCell ref="A36:A37"/>
    <mergeCell ref="B36:B37"/>
    <mergeCell ref="A44:A45"/>
    <mergeCell ref="J6:J8"/>
    <mergeCell ref="J14:J16"/>
    <mergeCell ref="J22:J24"/>
    <mergeCell ref="B20:B21"/>
    <mergeCell ref="A14:B18"/>
    <mergeCell ref="H6:H13"/>
    <mergeCell ref="H14:H21"/>
    <mergeCell ref="A22:B26"/>
    <mergeCell ref="H22:H29"/>
    <mergeCell ref="A28:A29"/>
    <mergeCell ref="H118:H125"/>
    <mergeCell ref="A86:B90"/>
    <mergeCell ref="H86:H93"/>
    <mergeCell ref="A76:A77"/>
    <mergeCell ref="H70:H77"/>
    <mergeCell ref="A78:B82"/>
    <mergeCell ref="H78:H85"/>
    <mergeCell ref="B76:B77"/>
    <mergeCell ref="A84:A85"/>
    <mergeCell ref="B84:B85"/>
    <mergeCell ref="H102:H109"/>
    <mergeCell ref="A110:B114"/>
    <mergeCell ref="H110:H117"/>
    <mergeCell ref="A108:A109"/>
    <mergeCell ref="B108:B109"/>
    <mergeCell ref="A116:A117"/>
    <mergeCell ref="B116:B117"/>
    <mergeCell ref="A126:A128"/>
    <mergeCell ref="A102:B106"/>
    <mergeCell ref="B44:B45"/>
    <mergeCell ref="A52:A53"/>
    <mergeCell ref="A70:B74"/>
    <mergeCell ref="A69:B69"/>
    <mergeCell ref="B52:B53"/>
    <mergeCell ref="A118:B124"/>
    <mergeCell ref="A68:B68"/>
    <mergeCell ref="A62:A64"/>
    <mergeCell ref="H94:H101"/>
    <mergeCell ref="J30:J32"/>
    <mergeCell ref="J38:J40"/>
    <mergeCell ref="J46:J48"/>
    <mergeCell ref="J54:J56"/>
    <mergeCell ref="J70:J72"/>
    <mergeCell ref="H30:H37"/>
    <mergeCell ref="H38:H45"/>
    <mergeCell ref="H46:H53"/>
    <mergeCell ref="H54:H61"/>
    <mergeCell ref="J110:J112"/>
    <mergeCell ref="A2:H2"/>
    <mergeCell ref="A66:H66"/>
    <mergeCell ref="J78:J80"/>
    <mergeCell ref="J86:J88"/>
    <mergeCell ref="J94:J96"/>
    <mergeCell ref="J102:J104"/>
    <mergeCell ref="A12:A13"/>
    <mergeCell ref="B12:B13"/>
    <mergeCell ref="A20:A21"/>
    <mergeCell ref="C118:C120"/>
    <mergeCell ref="G118:G120"/>
    <mergeCell ref="A92:A93"/>
    <mergeCell ref="B92:B93"/>
    <mergeCell ref="A100:A101"/>
    <mergeCell ref="B100:B101"/>
    <mergeCell ref="A94:B98"/>
  </mergeCells>
  <dataValidations count="2">
    <dataValidation type="list" allowBlank="1" showInputMessage="1" showErrorMessage="1" sqref="B12:B13 B20:B21 B28:B29 B36:B37 B44:B45 B52:B53 B60:B61 B76:B77 B84:B85 B92:B93 B100:B101 B108:B109 B116:B117">
      <formula1>"（１）,（２）,（３）,（４）,（５）,（６）,（７）"</formula1>
    </dataValidation>
    <dataValidation allowBlank="1" showInputMessage="1" showErrorMessage="1" sqref="D6:D12 F6:G12 D14:D20 F14:G20 D22:D28 F22:G28 D30:D36 F30:G36 D38:D44 F38:G44 D46:D52 F46:G52 D54:D60 F54:G60 D70:D76 F70:G76 D78:D84 F78:G84 D86:D92 F86:G92 D94:D100 F94:G100 D102:D108 F102:G108 D110:D116 F110:G116 D124 F124:G124"/>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5.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1" sqref="A1"/>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152</v>
      </c>
      <c r="J1" s="3"/>
      <c r="K1" s="4"/>
    </row>
    <row r="2" spans="1:11" ht="18" customHeight="1">
      <c r="A2" s="334" t="s">
        <v>147</v>
      </c>
      <c r="B2" s="334"/>
      <c r="C2" s="334"/>
      <c r="D2" s="334"/>
      <c r="E2" s="334"/>
      <c r="F2" s="334"/>
      <c r="G2" s="334"/>
      <c r="H2" s="334"/>
      <c r="J2" s="3"/>
      <c r="K2" s="4"/>
    </row>
    <row r="3" spans="4:11" ht="13.5" customHeight="1" thickBot="1">
      <c r="D3" s="5"/>
      <c r="J3" s="3"/>
      <c r="K3" s="4"/>
    </row>
    <row r="4" spans="1:11" ht="18" customHeight="1" thickBot="1">
      <c r="A4" s="314" t="s">
        <v>113</v>
      </c>
      <c r="B4" s="315"/>
      <c r="J4" s="3"/>
      <c r="K4" s="4"/>
    </row>
    <row r="5" spans="1:14" s="11" customFormat="1" ht="15.75" customHeight="1" thickBot="1">
      <c r="A5" s="316" t="s">
        <v>35</v>
      </c>
      <c r="B5" s="317"/>
      <c r="C5" s="7" t="s">
        <v>36</v>
      </c>
      <c r="D5" s="8" t="s">
        <v>59</v>
      </c>
      <c r="E5" s="8" t="s">
        <v>60</v>
      </c>
      <c r="F5" s="8" t="s">
        <v>61</v>
      </c>
      <c r="G5" s="9" t="s">
        <v>62</v>
      </c>
      <c r="H5" s="10" t="s">
        <v>56</v>
      </c>
      <c r="J5" s="10"/>
      <c r="K5" s="12" t="s">
        <v>126</v>
      </c>
      <c r="L5" s="12" t="s">
        <v>127</v>
      </c>
      <c r="M5" s="90" t="s">
        <v>91</v>
      </c>
      <c r="N5" s="10" t="s">
        <v>27</v>
      </c>
    </row>
    <row r="6" spans="1:14" ht="13.5" customHeight="1">
      <c r="A6" s="304" t="s">
        <v>50</v>
      </c>
      <c r="B6" s="305"/>
      <c r="C6" s="13"/>
      <c r="D6" s="14"/>
      <c r="E6" s="15"/>
      <c r="F6" s="97"/>
      <c r="G6" s="98">
        <f>IF(F6&lt;&gt;"",D6*F6,"")</f>
      </c>
      <c r="H6" s="301">
        <v>3</v>
      </c>
      <c r="J6" s="356" t="s">
        <v>70</v>
      </c>
      <c r="K6" s="99">
        <f>IF(H6=1,G6,0)</f>
        <v>0</v>
      </c>
      <c r="L6" s="100">
        <f>IF(H6=2,G6,0)</f>
        <v>0</v>
      </c>
      <c r="M6" s="101">
        <f>IF(H6=3,G6,0)</f>
      </c>
      <c r="N6" s="100">
        <f aca="true" t="shared" si="0" ref="N6:N12">SUM(K6:M6)</f>
        <v>0</v>
      </c>
    </row>
    <row r="7" spans="1:14" ht="13.5" customHeight="1">
      <c r="A7" s="306"/>
      <c r="B7" s="307"/>
      <c r="C7" s="21"/>
      <c r="D7" s="22"/>
      <c r="E7" s="23"/>
      <c r="F7" s="102"/>
      <c r="G7" s="103">
        <f>IF(F7&lt;&gt;"",D7*F7,"")</f>
      </c>
      <c r="H7" s="302"/>
      <c r="J7" s="357"/>
      <c r="K7" s="104">
        <f>IF(H6=1,G7,0)</f>
        <v>0</v>
      </c>
      <c r="L7" s="105">
        <f>IF(H6=2,G7,0)</f>
        <v>0</v>
      </c>
      <c r="M7" s="106">
        <f>IF(H6=3,G7,0)</f>
      </c>
      <c r="N7" s="105">
        <f t="shared" si="0"/>
        <v>0</v>
      </c>
    </row>
    <row r="8" spans="1:14" ht="13.5" customHeight="1">
      <c r="A8" s="306"/>
      <c r="B8" s="307"/>
      <c r="C8" s="21"/>
      <c r="D8" s="22"/>
      <c r="E8" s="23"/>
      <c r="F8" s="102"/>
      <c r="G8" s="107">
        <f>IF(F8&lt;&gt;"",D8*F8,"")</f>
      </c>
      <c r="H8" s="302"/>
      <c r="J8" s="358"/>
      <c r="K8" s="104">
        <f>IF(H6=1,G8,0)</f>
        <v>0</v>
      </c>
      <c r="L8" s="105">
        <f>IF(H6=2,G8,0)</f>
        <v>0</v>
      </c>
      <c r="M8" s="106">
        <f>IF(H6=3,G8,0)</f>
      </c>
      <c r="N8" s="105">
        <f t="shared" si="0"/>
        <v>0</v>
      </c>
    </row>
    <row r="9" spans="1:14" ht="13.5" customHeight="1">
      <c r="A9" s="306"/>
      <c r="B9" s="307"/>
      <c r="C9" s="30" t="s">
        <v>29</v>
      </c>
      <c r="D9" s="31"/>
      <c r="E9" s="32" t="s">
        <v>202</v>
      </c>
      <c r="F9" s="108"/>
      <c r="G9" s="274">
        <f>IF(F9="","",D9*F9)</f>
      </c>
      <c r="H9" s="302"/>
      <c r="J9" s="110" t="s">
        <v>29</v>
      </c>
      <c r="K9" s="104">
        <f>IF(H6=1,G9,0)</f>
        <v>0</v>
      </c>
      <c r="L9" s="105">
        <f>IF(H6=2,G9,0)</f>
        <v>0</v>
      </c>
      <c r="M9" s="106">
        <f>IF(H6=3,G9,0)</f>
      </c>
      <c r="N9" s="105">
        <f t="shared" si="0"/>
        <v>0</v>
      </c>
    </row>
    <row r="10" spans="1:14" ht="13.5" customHeight="1">
      <c r="A10" s="308"/>
      <c r="B10" s="309"/>
      <c r="C10" s="30" t="s">
        <v>30</v>
      </c>
      <c r="D10" s="31">
        <f>'工事費見積書表紙'!$J$4</f>
        <v>0</v>
      </c>
      <c r="E10" s="208" t="s">
        <v>203</v>
      </c>
      <c r="F10" s="111" t="s">
        <v>202</v>
      </c>
      <c r="G10" s="109">
        <f>IF(G6&lt;&gt;"",ROUNDDOWN(SUM(G6:G9)*D10/100,0),"")</f>
      </c>
      <c r="H10" s="302"/>
      <c r="J10" s="110" t="s">
        <v>30</v>
      </c>
      <c r="K10" s="104">
        <f>IF(H6=1,G10,0)</f>
        <v>0</v>
      </c>
      <c r="L10" s="105">
        <f>IF(H6=2,G10,0)</f>
        <v>0</v>
      </c>
      <c r="M10" s="106">
        <f>IF(H6=3,G10,0)</f>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02"/>
      <c r="J11" s="113" t="s">
        <v>31</v>
      </c>
      <c r="K11" s="114">
        <f>IF(H6=1,G11,0)</f>
        <v>0</v>
      </c>
      <c r="L11" s="115">
        <f>IF(H6=2,G11,0)</f>
        <v>0</v>
      </c>
      <c r="M11" s="116">
        <f>IF(H6=3,G11,0)</f>
      </c>
      <c r="N11" s="115">
        <f t="shared" si="0"/>
        <v>0</v>
      </c>
    </row>
    <row r="12" spans="1:14" s="43" customFormat="1" ht="13.5" customHeight="1" thickBot="1" thickTop="1">
      <c r="A12" s="310"/>
      <c r="B12" s="312" t="s">
        <v>54</v>
      </c>
      <c r="C12" s="82" t="s">
        <v>175</v>
      </c>
      <c r="D12" s="83" t="s">
        <v>188</v>
      </c>
      <c r="E12" s="84" t="s">
        <v>188</v>
      </c>
      <c r="F12" s="85" t="s">
        <v>188</v>
      </c>
      <c r="G12" s="86"/>
      <c r="H12" s="302"/>
      <c r="J12" s="117" t="s">
        <v>175</v>
      </c>
      <c r="K12" s="118">
        <f>IF(H6=1,G12,0)</f>
        <v>0</v>
      </c>
      <c r="L12" s="118">
        <f>IF(H6=2,G12,0)</f>
        <v>0</v>
      </c>
      <c r="M12" s="118">
        <f>IF(H6=3,G12,0)</f>
        <v>0</v>
      </c>
      <c r="N12" s="119">
        <f t="shared" si="0"/>
        <v>0</v>
      </c>
    </row>
    <row r="13" spans="1:14" s="43" customFormat="1" ht="13.5" customHeight="1" thickBot="1" thickTop="1">
      <c r="A13" s="311"/>
      <c r="B13" s="313"/>
      <c r="C13" s="48" t="s">
        <v>63</v>
      </c>
      <c r="D13" s="49" t="s">
        <v>202</v>
      </c>
      <c r="E13" s="49" t="s">
        <v>202</v>
      </c>
      <c r="F13" s="120" t="s">
        <v>202</v>
      </c>
      <c r="G13" s="121">
        <f>SUM(G6:G11)-G12</f>
        <v>0</v>
      </c>
      <c r="H13" s="303"/>
      <c r="J13" s="122" t="s">
        <v>63</v>
      </c>
      <c r="K13" s="123">
        <f>SUM(K6:K11)-K12</f>
        <v>0</v>
      </c>
      <c r="L13" s="123">
        <f>SUM(L6:L11)-L12</f>
        <v>0</v>
      </c>
      <c r="M13" s="123">
        <f>SUM(M6:M11)-M12</f>
        <v>0</v>
      </c>
      <c r="N13" s="124">
        <f>SUM(N6:N11)-N12</f>
        <v>0</v>
      </c>
    </row>
    <row r="14" spans="1:14" ht="13.5" customHeight="1">
      <c r="A14" s="304" t="s">
        <v>51</v>
      </c>
      <c r="B14" s="305"/>
      <c r="C14" s="13"/>
      <c r="D14" s="14"/>
      <c r="E14" s="15"/>
      <c r="F14" s="97"/>
      <c r="G14" s="98">
        <f>IF(F14&lt;&gt;"",D14*F14,"")</f>
      </c>
      <c r="H14" s="301">
        <v>1</v>
      </c>
      <c r="J14" s="353" t="s">
        <v>70</v>
      </c>
      <c r="K14" s="99">
        <f>IF(H14=1,G14,0)</f>
      </c>
      <c r="L14" s="100">
        <f>IF(H14=2,G14,0)</f>
        <v>0</v>
      </c>
      <c r="M14" s="125">
        <f>IF(H14=3,G14,0)</f>
        <v>0</v>
      </c>
      <c r="N14" s="125">
        <f aca="true" t="shared" si="1" ref="N14:N20">SUM(K14:M14)</f>
        <v>0</v>
      </c>
    </row>
    <row r="15" spans="1:14" ht="13.5" customHeight="1">
      <c r="A15" s="306"/>
      <c r="B15" s="307"/>
      <c r="C15" s="21"/>
      <c r="D15" s="22"/>
      <c r="E15" s="23"/>
      <c r="F15" s="102"/>
      <c r="G15" s="103">
        <f>IF(F15&lt;&gt;"",D15*F15,"")</f>
      </c>
      <c r="H15" s="302"/>
      <c r="J15" s="354"/>
      <c r="K15" s="104">
        <f>IF(H14=1,G15,0)</f>
      </c>
      <c r="L15" s="105">
        <f>IF(H14=2,G15,0)</f>
        <v>0</v>
      </c>
      <c r="M15" s="126">
        <f>IF(H14=3,G15,0)</f>
        <v>0</v>
      </c>
      <c r="N15" s="126">
        <f t="shared" si="1"/>
        <v>0</v>
      </c>
    </row>
    <row r="16" spans="1:14" ht="13.5" customHeight="1">
      <c r="A16" s="306"/>
      <c r="B16" s="307"/>
      <c r="C16" s="21"/>
      <c r="D16" s="22"/>
      <c r="E16" s="23"/>
      <c r="F16" s="102"/>
      <c r="G16" s="107">
        <f>IF(F16&lt;&gt;"",D16*F16,"")</f>
      </c>
      <c r="H16" s="302"/>
      <c r="J16" s="355"/>
      <c r="K16" s="104">
        <f>IF(H14=1,G16,0)</f>
      </c>
      <c r="L16" s="105">
        <f>IF(H14=2,G16,0)</f>
        <v>0</v>
      </c>
      <c r="M16" s="126">
        <f>IF(H14=3,G16,0)</f>
        <v>0</v>
      </c>
      <c r="N16" s="126">
        <f t="shared" si="1"/>
        <v>0</v>
      </c>
    </row>
    <row r="17" spans="1:14" ht="13.5" customHeight="1">
      <c r="A17" s="306"/>
      <c r="B17" s="307"/>
      <c r="C17" s="30" t="s">
        <v>29</v>
      </c>
      <c r="D17" s="31"/>
      <c r="E17" s="32" t="s">
        <v>202</v>
      </c>
      <c r="F17" s="108"/>
      <c r="G17" s="274">
        <f>IF(F17="","",D17*F17)</f>
      </c>
      <c r="H17" s="302"/>
      <c r="J17" s="127" t="s">
        <v>29</v>
      </c>
      <c r="K17" s="104">
        <f>IF(H14=1,G17,0)</f>
      </c>
      <c r="L17" s="105">
        <f>IF(H14=2,G17,0)</f>
        <v>0</v>
      </c>
      <c r="M17" s="126">
        <f>IF(H14=3,G17,0)</f>
        <v>0</v>
      </c>
      <c r="N17" s="126">
        <f t="shared" si="1"/>
        <v>0</v>
      </c>
    </row>
    <row r="18" spans="1:14" ht="13.5" customHeight="1">
      <c r="A18" s="308"/>
      <c r="B18" s="309"/>
      <c r="C18" s="30" t="s">
        <v>30</v>
      </c>
      <c r="D18" s="31">
        <f>'工事費見積書表紙'!$J$4</f>
        <v>0</v>
      </c>
      <c r="E18" s="208" t="s">
        <v>203</v>
      </c>
      <c r="F18" s="111" t="s">
        <v>202</v>
      </c>
      <c r="G18" s="109">
        <f>IF(G14&lt;&gt;"",ROUNDDOWN(SUM(G14:G17)*D18/100,0),"")</f>
      </c>
      <c r="H18" s="302"/>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02"/>
      <c r="J19" s="128" t="s">
        <v>31</v>
      </c>
      <c r="K19" s="114">
        <f>IF(H14=1,G19,0)</f>
      </c>
      <c r="L19" s="115">
        <f>IF(H14=2,G19,0)</f>
        <v>0</v>
      </c>
      <c r="M19" s="129">
        <f>IF(H14=3,G19,0)</f>
        <v>0</v>
      </c>
      <c r="N19" s="129">
        <f t="shared" si="1"/>
        <v>0</v>
      </c>
    </row>
    <row r="20" spans="1:14" s="43" customFormat="1" ht="13.5" customHeight="1" thickBot="1" thickTop="1">
      <c r="A20" s="310"/>
      <c r="B20" s="312" t="s">
        <v>54</v>
      </c>
      <c r="C20" s="78" t="s">
        <v>175</v>
      </c>
      <c r="D20" s="80" t="s">
        <v>188</v>
      </c>
      <c r="E20" s="76" t="s">
        <v>188</v>
      </c>
      <c r="F20" s="77" t="s">
        <v>188</v>
      </c>
      <c r="G20" s="79"/>
      <c r="H20" s="302"/>
      <c r="J20" s="117" t="s">
        <v>175</v>
      </c>
      <c r="K20" s="118">
        <f>IF(H14=1,G20,0)</f>
        <v>0</v>
      </c>
      <c r="L20" s="118">
        <f>IF(H14=2,G20,0)</f>
        <v>0</v>
      </c>
      <c r="M20" s="118">
        <f>IF(H14=3,G20,0)</f>
        <v>0</v>
      </c>
      <c r="N20" s="119">
        <f t="shared" si="1"/>
        <v>0</v>
      </c>
    </row>
    <row r="21" spans="1:14" s="43" customFormat="1" ht="13.5" customHeight="1" thickBot="1" thickTop="1">
      <c r="A21" s="311"/>
      <c r="B21" s="313"/>
      <c r="C21" s="48" t="s">
        <v>63</v>
      </c>
      <c r="D21" s="49" t="s">
        <v>202</v>
      </c>
      <c r="E21" s="49" t="s">
        <v>202</v>
      </c>
      <c r="F21" s="120" t="s">
        <v>202</v>
      </c>
      <c r="G21" s="121">
        <f>SUM(G14:G19)-G20</f>
        <v>0</v>
      </c>
      <c r="H21" s="303"/>
      <c r="J21" s="122" t="s">
        <v>63</v>
      </c>
      <c r="K21" s="123">
        <f>SUM(K14:K19)-K20</f>
        <v>0</v>
      </c>
      <c r="L21" s="123">
        <f>SUM(L14:L19)-L20</f>
        <v>0</v>
      </c>
      <c r="M21" s="123">
        <f>SUM(M14:M19)-M20</f>
        <v>0</v>
      </c>
      <c r="N21" s="124">
        <f>SUM(N14:N19)-N20</f>
        <v>0</v>
      </c>
    </row>
    <row r="22" spans="1:14" ht="13.5" customHeight="1">
      <c r="A22" s="304" t="s">
        <v>52</v>
      </c>
      <c r="B22" s="305"/>
      <c r="C22" s="13"/>
      <c r="D22" s="14"/>
      <c r="E22" s="15"/>
      <c r="F22" s="97"/>
      <c r="G22" s="98">
        <f>IF(F22&lt;&gt;"",D22*F22,"")</f>
      </c>
      <c r="H22" s="301">
        <v>1</v>
      </c>
      <c r="J22" s="353" t="s">
        <v>70</v>
      </c>
      <c r="K22" s="99">
        <f>IF(H22=1,G22,0)</f>
      </c>
      <c r="L22" s="100">
        <f>IF(H22=2,G22,0)</f>
        <v>0</v>
      </c>
      <c r="M22" s="125">
        <f>IF(H22=3,G22,0)</f>
        <v>0</v>
      </c>
      <c r="N22" s="125">
        <f aca="true" t="shared" si="2" ref="N22:N28">SUM(K22:M22)</f>
        <v>0</v>
      </c>
    </row>
    <row r="23" spans="1:14" ht="13.5" customHeight="1">
      <c r="A23" s="306"/>
      <c r="B23" s="307"/>
      <c r="C23" s="21"/>
      <c r="D23" s="22"/>
      <c r="E23" s="23"/>
      <c r="F23" s="102"/>
      <c r="G23" s="103">
        <f>IF(F23&lt;&gt;"",D23*F23,"")</f>
      </c>
      <c r="H23" s="302"/>
      <c r="J23" s="354"/>
      <c r="K23" s="104">
        <f>IF(H22=1,G23,0)</f>
      </c>
      <c r="L23" s="105">
        <f>IF(H22=2,G23,0)</f>
        <v>0</v>
      </c>
      <c r="M23" s="126">
        <f>IF(H22=3,G23,0)</f>
        <v>0</v>
      </c>
      <c r="N23" s="126">
        <f t="shared" si="2"/>
        <v>0</v>
      </c>
    </row>
    <row r="24" spans="1:14" ht="13.5" customHeight="1">
      <c r="A24" s="306"/>
      <c r="B24" s="307"/>
      <c r="C24" s="21"/>
      <c r="D24" s="22"/>
      <c r="E24" s="23"/>
      <c r="F24" s="102"/>
      <c r="G24" s="107">
        <f>IF(F24&lt;&gt;"",D24*F24,"")</f>
      </c>
      <c r="H24" s="302"/>
      <c r="J24" s="355"/>
      <c r="K24" s="104">
        <f>IF(H22=1,G24,0)</f>
      </c>
      <c r="L24" s="105">
        <f>IF(H22=2,G24,0)</f>
        <v>0</v>
      </c>
      <c r="M24" s="126">
        <f>IF(H22=3,G24,0)</f>
        <v>0</v>
      </c>
      <c r="N24" s="126">
        <f t="shared" si="2"/>
        <v>0</v>
      </c>
    </row>
    <row r="25" spans="1:14" ht="13.5" customHeight="1">
      <c r="A25" s="306"/>
      <c r="B25" s="307"/>
      <c r="C25" s="30" t="s">
        <v>29</v>
      </c>
      <c r="D25" s="31"/>
      <c r="E25" s="32" t="s">
        <v>202</v>
      </c>
      <c r="F25" s="108"/>
      <c r="G25" s="274">
        <f>IF(F25="","",D25*F25)</f>
      </c>
      <c r="H25" s="302"/>
      <c r="J25" s="127" t="s">
        <v>29</v>
      </c>
      <c r="K25" s="104">
        <f>IF(H22=1,G25,0)</f>
      </c>
      <c r="L25" s="105">
        <f>IF(H22=2,G25,0)</f>
        <v>0</v>
      </c>
      <c r="M25" s="126">
        <f>IF(H22=3,G25,0)</f>
        <v>0</v>
      </c>
      <c r="N25" s="126">
        <f t="shared" si="2"/>
        <v>0</v>
      </c>
    </row>
    <row r="26" spans="1:14" ht="13.5" customHeight="1">
      <c r="A26" s="308"/>
      <c r="B26" s="309"/>
      <c r="C26" s="30" t="s">
        <v>30</v>
      </c>
      <c r="D26" s="31">
        <f>'工事費見積書表紙'!$J$4</f>
        <v>0</v>
      </c>
      <c r="E26" s="208" t="s">
        <v>203</v>
      </c>
      <c r="F26" s="111" t="s">
        <v>202</v>
      </c>
      <c r="G26" s="109">
        <f>IF(G22&lt;&gt;"",ROUNDDOWN(SUM(G22:G25)*D26/100,0),"")</f>
      </c>
      <c r="H26" s="302"/>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02"/>
      <c r="J27" s="128" t="s">
        <v>31</v>
      </c>
      <c r="K27" s="114">
        <f>IF(H22=1,G27,0)</f>
      </c>
      <c r="L27" s="115">
        <f>IF(H22=2,G27,0)</f>
        <v>0</v>
      </c>
      <c r="M27" s="129">
        <f>IF(H22=3,G27,0)</f>
        <v>0</v>
      </c>
      <c r="N27" s="129">
        <f t="shared" si="2"/>
        <v>0</v>
      </c>
    </row>
    <row r="28" spans="1:14" s="43" customFormat="1" ht="13.5" customHeight="1" thickBot="1" thickTop="1">
      <c r="A28" s="310"/>
      <c r="B28" s="312" t="s">
        <v>54</v>
      </c>
      <c r="C28" s="78" t="s">
        <v>175</v>
      </c>
      <c r="D28" s="80" t="s">
        <v>188</v>
      </c>
      <c r="E28" s="76" t="s">
        <v>188</v>
      </c>
      <c r="F28" s="77" t="s">
        <v>188</v>
      </c>
      <c r="G28" s="79"/>
      <c r="H28" s="302"/>
      <c r="J28" s="117" t="s">
        <v>175</v>
      </c>
      <c r="K28" s="118">
        <f>IF(H22=1,G28,0)</f>
        <v>0</v>
      </c>
      <c r="L28" s="118">
        <f>IF(H22=2,G28,0)</f>
        <v>0</v>
      </c>
      <c r="M28" s="118">
        <f>IF(H22=3,G28,0)</f>
        <v>0</v>
      </c>
      <c r="N28" s="119">
        <f t="shared" si="2"/>
        <v>0</v>
      </c>
    </row>
    <row r="29" spans="1:14" s="43" customFormat="1" ht="13.5" customHeight="1" thickBot="1" thickTop="1">
      <c r="A29" s="311"/>
      <c r="B29" s="313"/>
      <c r="C29" s="48" t="s">
        <v>63</v>
      </c>
      <c r="D29" s="49" t="s">
        <v>202</v>
      </c>
      <c r="E29" s="49" t="s">
        <v>202</v>
      </c>
      <c r="F29" s="120" t="s">
        <v>202</v>
      </c>
      <c r="G29" s="121">
        <f>SUM(G22:G27)-G28</f>
        <v>0</v>
      </c>
      <c r="H29" s="303"/>
      <c r="J29" s="122" t="s">
        <v>63</v>
      </c>
      <c r="K29" s="123">
        <f>SUM(K22:K27)-K28</f>
        <v>0</v>
      </c>
      <c r="L29" s="123">
        <f>SUM(L22:L27)-L28</f>
        <v>0</v>
      </c>
      <c r="M29" s="123">
        <f>SUM(M22:M27)-M28</f>
        <v>0</v>
      </c>
      <c r="N29" s="124">
        <f>SUM(N22:N27)-N28</f>
        <v>0</v>
      </c>
    </row>
    <row r="30" spans="1:14" ht="13.5" customHeight="1">
      <c r="A30" s="304" t="s">
        <v>53</v>
      </c>
      <c r="B30" s="305"/>
      <c r="C30" s="13"/>
      <c r="D30" s="14"/>
      <c r="E30" s="15"/>
      <c r="F30" s="97"/>
      <c r="G30" s="98">
        <f>IF(F30&lt;&gt;"",D30*F30,"")</f>
      </c>
      <c r="H30" s="301">
        <v>1</v>
      </c>
      <c r="J30" s="353" t="s">
        <v>70</v>
      </c>
      <c r="K30" s="99">
        <f>IF(H30=1,G30,0)</f>
      </c>
      <c r="L30" s="100">
        <f>IF(H30=2,G30,0)</f>
        <v>0</v>
      </c>
      <c r="M30" s="125">
        <f>IF(H30=3,G30,0)</f>
        <v>0</v>
      </c>
      <c r="N30" s="125">
        <f aca="true" t="shared" si="3" ref="N30:N36">SUM(K30:M30)</f>
        <v>0</v>
      </c>
    </row>
    <row r="31" spans="1:14" ht="13.5" customHeight="1">
      <c r="A31" s="306"/>
      <c r="B31" s="307"/>
      <c r="C31" s="21"/>
      <c r="D31" s="22"/>
      <c r="E31" s="23"/>
      <c r="F31" s="102"/>
      <c r="G31" s="103">
        <f>IF(F31&lt;&gt;"",D31*F31,"")</f>
      </c>
      <c r="H31" s="302"/>
      <c r="J31" s="354"/>
      <c r="K31" s="104">
        <f>IF(H30=1,G31,0)</f>
      </c>
      <c r="L31" s="105">
        <f>IF(H30=2,G31,0)</f>
        <v>0</v>
      </c>
      <c r="M31" s="126">
        <f>IF(H30=3,G31,0)</f>
        <v>0</v>
      </c>
      <c r="N31" s="126">
        <f t="shared" si="3"/>
        <v>0</v>
      </c>
    </row>
    <row r="32" spans="1:14" ht="13.5" customHeight="1">
      <c r="A32" s="306"/>
      <c r="B32" s="307"/>
      <c r="C32" s="21"/>
      <c r="D32" s="22"/>
      <c r="E32" s="23"/>
      <c r="F32" s="102"/>
      <c r="G32" s="107">
        <f>IF(F32&lt;&gt;"",D32*F32,"")</f>
      </c>
      <c r="H32" s="302"/>
      <c r="J32" s="355"/>
      <c r="K32" s="104">
        <f>IF(H30=1,G32,0)</f>
      </c>
      <c r="L32" s="105">
        <f>IF(H30=2,G32,0)</f>
        <v>0</v>
      </c>
      <c r="M32" s="126">
        <f>IF(H30=3,G32,0)</f>
        <v>0</v>
      </c>
      <c r="N32" s="126">
        <f t="shared" si="3"/>
        <v>0</v>
      </c>
    </row>
    <row r="33" spans="1:14" ht="13.5" customHeight="1">
      <c r="A33" s="306"/>
      <c r="B33" s="307"/>
      <c r="C33" s="30" t="s">
        <v>29</v>
      </c>
      <c r="D33" s="31"/>
      <c r="E33" s="32" t="s">
        <v>202</v>
      </c>
      <c r="F33" s="108"/>
      <c r="G33" s="274">
        <f>IF(F33="","",D33*F33)</f>
      </c>
      <c r="H33" s="302"/>
      <c r="J33" s="127" t="s">
        <v>29</v>
      </c>
      <c r="K33" s="104">
        <f>IF(H30=1,G33,0)</f>
      </c>
      <c r="L33" s="105">
        <f>IF(H30=2,G33,0)</f>
        <v>0</v>
      </c>
      <c r="M33" s="126">
        <f>IF(H30=3,G33,0)</f>
        <v>0</v>
      </c>
      <c r="N33" s="126">
        <f t="shared" si="3"/>
        <v>0</v>
      </c>
    </row>
    <row r="34" spans="1:14" ht="13.5" customHeight="1">
      <c r="A34" s="308"/>
      <c r="B34" s="309"/>
      <c r="C34" s="30" t="s">
        <v>30</v>
      </c>
      <c r="D34" s="31">
        <f>'工事費見積書表紙'!$J$4</f>
        <v>0</v>
      </c>
      <c r="E34" s="208" t="s">
        <v>203</v>
      </c>
      <c r="F34" s="111" t="s">
        <v>202</v>
      </c>
      <c r="G34" s="109">
        <f>IF(G30&lt;&gt;"",ROUNDDOWN(SUM(G30:G33)*D34/100,0),"")</f>
      </c>
      <c r="H34" s="302"/>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02"/>
      <c r="J35" s="128" t="s">
        <v>31</v>
      </c>
      <c r="K35" s="114">
        <f>IF(H30=1,G35,0)</f>
      </c>
      <c r="L35" s="115">
        <f>IF(H30=2,G35,0)</f>
        <v>0</v>
      </c>
      <c r="M35" s="129">
        <f>IF(H30=3,G35,0)</f>
        <v>0</v>
      </c>
      <c r="N35" s="129">
        <f t="shared" si="3"/>
        <v>0</v>
      </c>
    </row>
    <row r="36" spans="1:14" s="43" customFormat="1" ht="13.5" customHeight="1" thickBot="1" thickTop="1">
      <c r="A36" s="310"/>
      <c r="B36" s="312" t="s">
        <v>54</v>
      </c>
      <c r="C36" s="78" t="s">
        <v>175</v>
      </c>
      <c r="D36" s="80" t="s">
        <v>188</v>
      </c>
      <c r="E36" s="76" t="s">
        <v>188</v>
      </c>
      <c r="F36" s="77" t="s">
        <v>188</v>
      </c>
      <c r="G36" s="79"/>
      <c r="H36" s="302"/>
      <c r="J36" s="117" t="s">
        <v>175</v>
      </c>
      <c r="K36" s="118">
        <f>IF(H30=1,G36,0)</f>
        <v>0</v>
      </c>
      <c r="L36" s="118">
        <f>IF(H30=2,G36,0)</f>
        <v>0</v>
      </c>
      <c r="M36" s="118">
        <f>IF(H30=3,G36,0)</f>
        <v>0</v>
      </c>
      <c r="N36" s="119">
        <f t="shared" si="3"/>
        <v>0</v>
      </c>
    </row>
    <row r="37" spans="1:14" s="43" customFormat="1" ht="13.5" customHeight="1" thickBot="1" thickTop="1">
      <c r="A37" s="311"/>
      <c r="B37" s="313"/>
      <c r="C37" s="48" t="s">
        <v>63</v>
      </c>
      <c r="D37" s="49" t="s">
        <v>202</v>
      </c>
      <c r="E37" s="49" t="s">
        <v>202</v>
      </c>
      <c r="F37" s="120" t="s">
        <v>202</v>
      </c>
      <c r="G37" s="121">
        <f>SUM(G30:G35)-G36</f>
        <v>0</v>
      </c>
      <c r="H37" s="303"/>
      <c r="J37" s="122" t="s">
        <v>63</v>
      </c>
      <c r="K37" s="123">
        <f>SUM(K30:K35)-K36</f>
        <v>0</v>
      </c>
      <c r="L37" s="123">
        <f>SUM(L30:L35)-L36</f>
        <v>0</v>
      </c>
      <c r="M37" s="123">
        <f>SUM(M30:M35)-M36</f>
        <v>0</v>
      </c>
      <c r="N37" s="124">
        <f>SUM(N30:N35)-N36</f>
        <v>0</v>
      </c>
    </row>
    <row r="38" spans="1:14" ht="13.5" customHeight="1">
      <c r="A38" s="304" t="s">
        <v>169</v>
      </c>
      <c r="B38" s="305"/>
      <c r="C38" s="13"/>
      <c r="D38" s="14"/>
      <c r="E38" s="15"/>
      <c r="F38" s="97"/>
      <c r="G38" s="98">
        <f>IF(F38&lt;&gt;"",D38*F38,"")</f>
      </c>
      <c r="H38" s="301">
        <v>1</v>
      </c>
      <c r="J38" s="353" t="s">
        <v>70</v>
      </c>
      <c r="K38" s="99">
        <f>IF(H38=1,G38,0)</f>
      </c>
      <c r="L38" s="100">
        <f>IF(H38=2,G38,0)</f>
        <v>0</v>
      </c>
      <c r="M38" s="125">
        <f>IF(H38=3,G38,0)</f>
        <v>0</v>
      </c>
      <c r="N38" s="125">
        <f aca="true" t="shared" si="4" ref="N38:N44">SUM(K38:M38)</f>
        <v>0</v>
      </c>
    </row>
    <row r="39" spans="1:14" ht="13.5" customHeight="1">
      <c r="A39" s="306"/>
      <c r="B39" s="307"/>
      <c r="C39" s="21"/>
      <c r="D39" s="22"/>
      <c r="E39" s="23"/>
      <c r="F39" s="102"/>
      <c r="G39" s="103">
        <f>IF(F39&lt;&gt;"",D39*F39,"")</f>
      </c>
      <c r="H39" s="302"/>
      <c r="J39" s="354"/>
      <c r="K39" s="104">
        <f>IF(H38=1,G39,0)</f>
      </c>
      <c r="L39" s="105">
        <f>IF(H38=2,G39,0)</f>
        <v>0</v>
      </c>
      <c r="M39" s="126">
        <f>IF(H38=3,G39,0)</f>
        <v>0</v>
      </c>
      <c r="N39" s="126">
        <f t="shared" si="4"/>
        <v>0</v>
      </c>
    </row>
    <row r="40" spans="1:14" ht="13.5" customHeight="1">
      <c r="A40" s="306"/>
      <c r="B40" s="307"/>
      <c r="C40" s="21"/>
      <c r="D40" s="22"/>
      <c r="E40" s="23"/>
      <c r="F40" s="102"/>
      <c r="G40" s="107">
        <f>IF(F40&lt;&gt;"",D40*F40,"")</f>
      </c>
      <c r="H40" s="302"/>
      <c r="J40" s="355"/>
      <c r="K40" s="104">
        <f>IF(H38=1,G40,0)</f>
      </c>
      <c r="L40" s="105">
        <f>IF(H38=2,G40,0)</f>
        <v>0</v>
      </c>
      <c r="M40" s="126">
        <f>IF(H38=3,G40,0)</f>
        <v>0</v>
      </c>
      <c r="N40" s="126">
        <f t="shared" si="4"/>
        <v>0</v>
      </c>
    </row>
    <row r="41" spans="1:14" ht="13.5" customHeight="1">
      <c r="A41" s="306"/>
      <c r="B41" s="307"/>
      <c r="C41" s="30" t="s">
        <v>29</v>
      </c>
      <c r="D41" s="31"/>
      <c r="E41" s="32" t="s">
        <v>202</v>
      </c>
      <c r="F41" s="108"/>
      <c r="G41" s="274">
        <f>IF(F41="","",D41*F41)</f>
      </c>
      <c r="H41" s="302"/>
      <c r="J41" s="127" t="s">
        <v>29</v>
      </c>
      <c r="K41" s="104">
        <f>IF(H38=1,G41,0)</f>
      </c>
      <c r="L41" s="105">
        <f>IF(H38=2,G41,0)</f>
        <v>0</v>
      </c>
      <c r="M41" s="126">
        <f>IF(H38=3,G41,0)</f>
        <v>0</v>
      </c>
      <c r="N41" s="126">
        <f t="shared" si="4"/>
        <v>0</v>
      </c>
    </row>
    <row r="42" spans="1:14" ht="13.5" customHeight="1">
      <c r="A42" s="308"/>
      <c r="B42" s="309"/>
      <c r="C42" s="30" t="s">
        <v>30</v>
      </c>
      <c r="D42" s="31">
        <f>'工事費見積書表紙'!$J$4</f>
        <v>0</v>
      </c>
      <c r="E42" s="208" t="s">
        <v>203</v>
      </c>
      <c r="F42" s="111" t="s">
        <v>202</v>
      </c>
      <c r="G42" s="109">
        <f>IF(G38&lt;&gt;"",ROUNDDOWN(SUM(G38:G41)*D42/100,0),"")</f>
      </c>
      <c r="H42" s="302"/>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02"/>
      <c r="J43" s="128" t="s">
        <v>31</v>
      </c>
      <c r="K43" s="114">
        <f>IF(H38=1,G43,0)</f>
      </c>
      <c r="L43" s="115">
        <f>IF(H38=2,G43,0)</f>
        <v>0</v>
      </c>
      <c r="M43" s="129">
        <f>IF(H38=3,G43,0)</f>
        <v>0</v>
      </c>
      <c r="N43" s="129">
        <f t="shared" si="4"/>
        <v>0</v>
      </c>
    </row>
    <row r="44" spans="1:14" s="43" customFormat="1" ht="13.5" customHeight="1" thickBot="1" thickTop="1">
      <c r="A44" s="310"/>
      <c r="B44" s="312" t="s">
        <v>55</v>
      </c>
      <c r="C44" s="78" t="s">
        <v>175</v>
      </c>
      <c r="D44" s="80" t="s">
        <v>188</v>
      </c>
      <c r="E44" s="76" t="s">
        <v>188</v>
      </c>
      <c r="F44" s="77" t="s">
        <v>188</v>
      </c>
      <c r="G44" s="79"/>
      <c r="H44" s="302"/>
      <c r="J44" s="117" t="s">
        <v>175</v>
      </c>
      <c r="K44" s="118">
        <f>IF(H38=1,G44,0)</f>
        <v>0</v>
      </c>
      <c r="L44" s="118">
        <f>IF(H38=2,G44,0)</f>
        <v>0</v>
      </c>
      <c r="M44" s="118">
        <f>IF(H38=3,G44,0)</f>
        <v>0</v>
      </c>
      <c r="N44" s="119">
        <f t="shared" si="4"/>
        <v>0</v>
      </c>
    </row>
    <row r="45" spans="1:14" s="43" customFormat="1" ht="13.5" customHeight="1" thickBot="1" thickTop="1">
      <c r="A45" s="311"/>
      <c r="B45" s="313"/>
      <c r="C45" s="48" t="s">
        <v>63</v>
      </c>
      <c r="D45" s="49" t="s">
        <v>202</v>
      </c>
      <c r="E45" s="49" t="s">
        <v>202</v>
      </c>
      <c r="F45" s="120" t="s">
        <v>202</v>
      </c>
      <c r="G45" s="121">
        <f>SUM(G38:G43)-G44</f>
        <v>0</v>
      </c>
      <c r="H45" s="303"/>
      <c r="J45" s="122" t="s">
        <v>63</v>
      </c>
      <c r="K45" s="123">
        <f>SUM(K38:K43)-K44</f>
        <v>0</v>
      </c>
      <c r="L45" s="123">
        <f>SUM(L38:L43)-L44</f>
        <v>0</v>
      </c>
      <c r="M45" s="123">
        <f>SUM(M38:M43)-M44</f>
        <v>0</v>
      </c>
      <c r="N45" s="124">
        <f>SUM(N38:N43)-N44</f>
        <v>0</v>
      </c>
    </row>
    <row r="46" spans="1:14" ht="13.5" customHeight="1">
      <c r="A46" s="304" t="s">
        <v>170</v>
      </c>
      <c r="B46" s="305"/>
      <c r="C46" s="13"/>
      <c r="D46" s="14"/>
      <c r="E46" s="15"/>
      <c r="F46" s="97"/>
      <c r="G46" s="98">
        <f>IF(F46&lt;&gt;"",D46*F46,"")</f>
      </c>
      <c r="H46" s="301">
        <v>1</v>
      </c>
      <c r="J46" s="353" t="s">
        <v>70</v>
      </c>
      <c r="K46" s="99">
        <f>IF(H46=1,G46,0)</f>
      </c>
      <c r="L46" s="100">
        <f>IF(H46=2,G46,0)</f>
        <v>0</v>
      </c>
      <c r="M46" s="125">
        <f>IF(H46=3,G46,0)</f>
        <v>0</v>
      </c>
      <c r="N46" s="125">
        <f aca="true" t="shared" si="5" ref="N46:N52">SUM(K46:M46)</f>
        <v>0</v>
      </c>
    </row>
    <row r="47" spans="1:14" ht="13.5" customHeight="1">
      <c r="A47" s="306"/>
      <c r="B47" s="307"/>
      <c r="C47" s="21"/>
      <c r="D47" s="22"/>
      <c r="E47" s="23"/>
      <c r="F47" s="102"/>
      <c r="G47" s="103">
        <f>IF(F47&lt;&gt;"",D47*F47,"")</f>
      </c>
      <c r="H47" s="302"/>
      <c r="J47" s="354"/>
      <c r="K47" s="104">
        <f>IF(H46=1,G47,0)</f>
      </c>
      <c r="L47" s="105">
        <f>IF(H46=2,G47,0)</f>
        <v>0</v>
      </c>
      <c r="M47" s="126">
        <f>IF(H46=3,G47,0)</f>
        <v>0</v>
      </c>
      <c r="N47" s="126">
        <f t="shared" si="5"/>
        <v>0</v>
      </c>
    </row>
    <row r="48" spans="1:14" ht="13.5" customHeight="1">
      <c r="A48" s="306"/>
      <c r="B48" s="307"/>
      <c r="C48" s="21"/>
      <c r="D48" s="22"/>
      <c r="E48" s="23"/>
      <c r="F48" s="102"/>
      <c r="G48" s="107">
        <f>IF(F48&lt;&gt;"",D48*F48,"")</f>
      </c>
      <c r="H48" s="302"/>
      <c r="J48" s="355"/>
      <c r="K48" s="104">
        <f>IF(H46=1,G48,0)</f>
      </c>
      <c r="L48" s="105">
        <f>IF(H46=2,G48,0)</f>
        <v>0</v>
      </c>
      <c r="M48" s="126">
        <f>IF(H46=3,G48,0)</f>
        <v>0</v>
      </c>
      <c r="N48" s="126">
        <f t="shared" si="5"/>
        <v>0</v>
      </c>
    </row>
    <row r="49" spans="1:14" ht="13.5" customHeight="1">
      <c r="A49" s="306"/>
      <c r="B49" s="307"/>
      <c r="C49" s="30" t="s">
        <v>29</v>
      </c>
      <c r="D49" s="31"/>
      <c r="E49" s="32" t="s">
        <v>202</v>
      </c>
      <c r="F49" s="108"/>
      <c r="G49" s="274">
        <f>IF(F49="","",D49*F49)</f>
      </c>
      <c r="H49" s="302"/>
      <c r="J49" s="127" t="s">
        <v>29</v>
      </c>
      <c r="K49" s="104">
        <f>IF(H46=1,G49,0)</f>
      </c>
      <c r="L49" s="105">
        <f>IF(H46=2,G49,0)</f>
        <v>0</v>
      </c>
      <c r="M49" s="126">
        <f>IF(H46=3,G49,0)</f>
        <v>0</v>
      </c>
      <c r="N49" s="126">
        <f t="shared" si="5"/>
        <v>0</v>
      </c>
    </row>
    <row r="50" spans="1:14" ht="13.5" customHeight="1">
      <c r="A50" s="308"/>
      <c r="B50" s="309"/>
      <c r="C50" s="30" t="s">
        <v>30</v>
      </c>
      <c r="D50" s="31">
        <f>'工事費見積書表紙'!$J$4</f>
        <v>0</v>
      </c>
      <c r="E50" s="208" t="s">
        <v>203</v>
      </c>
      <c r="F50" s="111" t="s">
        <v>202</v>
      </c>
      <c r="G50" s="109">
        <f>IF(G46&lt;&gt;"",ROUNDDOWN(SUM(G46:G49)*D50/100,0),"")</f>
      </c>
      <c r="H50" s="302"/>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02"/>
      <c r="J51" s="128" t="s">
        <v>31</v>
      </c>
      <c r="K51" s="114">
        <f>IF(H46=1,G51,0)</f>
      </c>
      <c r="L51" s="115">
        <f>IF(H46=2,G51,0)</f>
        <v>0</v>
      </c>
      <c r="M51" s="129">
        <f>IF(H46=3,G51,0)</f>
        <v>0</v>
      </c>
      <c r="N51" s="129">
        <f t="shared" si="5"/>
        <v>0</v>
      </c>
    </row>
    <row r="52" spans="1:14" s="43" customFormat="1" ht="13.5" customHeight="1" thickBot="1" thickTop="1">
      <c r="A52" s="310"/>
      <c r="B52" s="312" t="s">
        <v>117</v>
      </c>
      <c r="C52" s="78" t="s">
        <v>175</v>
      </c>
      <c r="D52" s="80" t="s">
        <v>188</v>
      </c>
      <c r="E52" s="76" t="s">
        <v>188</v>
      </c>
      <c r="F52" s="77" t="s">
        <v>188</v>
      </c>
      <c r="G52" s="79"/>
      <c r="H52" s="302"/>
      <c r="J52" s="117" t="s">
        <v>175</v>
      </c>
      <c r="K52" s="118">
        <f>IF(H46=1,G52,0)</f>
        <v>0</v>
      </c>
      <c r="L52" s="118">
        <f>IF(H46=2,G52,0)</f>
        <v>0</v>
      </c>
      <c r="M52" s="118">
        <f>IF(H46=3,G52,0)</f>
        <v>0</v>
      </c>
      <c r="N52" s="119">
        <f t="shared" si="5"/>
        <v>0</v>
      </c>
    </row>
    <row r="53" spans="1:14" s="43" customFormat="1" ht="13.5" customHeight="1" thickBot="1" thickTop="1">
      <c r="A53" s="311"/>
      <c r="B53" s="313"/>
      <c r="C53" s="48" t="s">
        <v>63</v>
      </c>
      <c r="D53" s="49" t="s">
        <v>202</v>
      </c>
      <c r="E53" s="49" t="s">
        <v>202</v>
      </c>
      <c r="F53" s="120" t="s">
        <v>202</v>
      </c>
      <c r="G53" s="121">
        <f>SUM(G46:G51)-G52</f>
        <v>0</v>
      </c>
      <c r="H53" s="303"/>
      <c r="J53" s="122" t="s">
        <v>63</v>
      </c>
      <c r="K53" s="123">
        <f>SUM(K46:K51)-K52</f>
        <v>0</v>
      </c>
      <c r="L53" s="123">
        <f>SUM(L46:L51)-L52</f>
        <v>0</v>
      </c>
      <c r="M53" s="123">
        <f>SUM(M46:M51)-M52</f>
        <v>0</v>
      </c>
      <c r="N53" s="124">
        <f>SUM(N46:N51)-N52</f>
        <v>0</v>
      </c>
    </row>
    <row r="54" spans="1:14" ht="13.5" customHeight="1">
      <c r="A54" s="306" t="s">
        <v>171</v>
      </c>
      <c r="B54" s="307"/>
      <c r="C54" s="13"/>
      <c r="D54" s="14"/>
      <c r="E54" s="15"/>
      <c r="F54" s="97"/>
      <c r="G54" s="98">
        <f>IF(F54&lt;&gt;"",D54*F54,"")</f>
      </c>
      <c r="H54" s="301">
        <v>1</v>
      </c>
      <c r="J54" s="353" t="s">
        <v>70</v>
      </c>
      <c r="K54" s="99">
        <f>IF(H54=1,G54,0)</f>
      </c>
      <c r="L54" s="100">
        <f>IF(H54=2,G54,0)</f>
        <v>0</v>
      </c>
      <c r="M54" s="125">
        <f>IF(H54=3,G54,0)</f>
        <v>0</v>
      </c>
      <c r="N54" s="125">
        <f aca="true" t="shared" si="6" ref="N54:N60">SUM(K54:M54)</f>
        <v>0</v>
      </c>
    </row>
    <row r="55" spans="1:14" ht="13.5" customHeight="1">
      <c r="A55" s="306"/>
      <c r="B55" s="307"/>
      <c r="C55" s="21"/>
      <c r="D55" s="22"/>
      <c r="E55" s="23"/>
      <c r="F55" s="102"/>
      <c r="G55" s="103">
        <f>IF(F55&lt;&gt;"",D55*F55,"")</f>
      </c>
      <c r="H55" s="302"/>
      <c r="J55" s="354"/>
      <c r="K55" s="104">
        <f>IF(H54=1,G55,0)</f>
      </c>
      <c r="L55" s="105">
        <f>IF(H54=2,G55,0)</f>
        <v>0</v>
      </c>
      <c r="M55" s="126">
        <f>IF(H54=3,G55,0)</f>
        <v>0</v>
      </c>
      <c r="N55" s="126">
        <f t="shared" si="6"/>
        <v>0</v>
      </c>
    </row>
    <row r="56" spans="1:14" ht="13.5" customHeight="1">
      <c r="A56" s="306"/>
      <c r="B56" s="307"/>
      <c r="C56" s="21"/>
      <c r="D56" s="22"/>
      <c r="E56" s="23"/>
      <c r="F56" s="102"/>
      <c r="G56" s="107">
        <f>IF(F56&lt;&gt;"",D56*F56,"")</f>
      </c>
      <c r="H56" s="302"/>
      <c r="J56" s="355"/>
      <c r="K56" s="104">
        <f>IF(H54=1,G56,0)</f>
      </c>
      <c r="L56" s="105">
        <f>IF(H54=2,G56,0)</f>
        <v>0</v>
      </c>
      <c r="M56" s="126">
        <f>IF(H54=3,G56,0)</f>
        <v>0</v>
      </c>
      <c r="N56" s="126">
        <f t="shared" si="6"/>
        <v>0</v>
      </c>
    </row>
    <row r="57" spans="1:14" ht="13.5" customHeight="1">
      <c r="A57" s="306"/>
      <c r="B57" s="307"/>
      <c r="C57" s="30" t="s">
        <v>29</v>
      </c>
      <c r="D57" s="31"/>
      <c r="E57" s="32" t="s">
        <v>202</v>
      </c>
      <c r="F57" s="108"/>
      <c r="G57" s="274">
        <f>IF(F57="","",D57*F57)</f>
      </c>
      <c r="H57" s="302"/>
      <c r="J57" s="127" t="s">
        <v>29</v>
      </c>
      <c r="K57" s="104">
        <f>IF(H54=1,G57,0)</f>
      </c>
      <c r="L57" s="105">
        <f>IF(H54=2,G57,0)</f>
        <v>0</v>
      </c>
      <c r="M57" s="126">
        <f>IF(H54=3,G57,0)</f>
        <v>0</v>
      </c>
      <c r="N57" s="126">
        <f t="shared" si="6"/>
        <v>0</v>
      </c>
    </row>
    <row r="58" spans="1:14" ht="13.5" customHeight="1">
      <c r="A58" s="308"/>
      <c r="B58" s="309"/>
      <c r="C58" s="30" t="s">
        <v>30</v>
      </c>
      <c r="D58" s="31">
        <f>'工事費見積書表紙'!$J$4</f>
        <v>0</v>
      </c>
      <c r="E58" s="208" t="s">
        <v>203</v>
      </c>
      <c r="F58" s="111" t="s">
        <v>202</v>
      </c>
      <c r="G58" s="109">
        <f>IF(G54&lt;&gt;"",ROUNDDOWN(SUM(G54:G57)*D58/100,0),"")</f>
      </c>
      <c r="H58" s="302"/>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02"/>
      <c r="J59" s="128" t="s">
        <v>31</v>
      </c>
      <c r="K59" s="114">
        <f>IF(H54=1,G59,0)</f>
      </c>
      <c r="L59" s="115">
        <f>IF(H54=2,G59,0)</f>
        <v>0</v>
      </c>
      <c r="M59" s="129">
        <f>IF(H54=3,G59,0)</f>
        <v>0</v>
      </c>
      <c r="N59" s="129">
        <f t="shared" si="6"/>
        <v>0</v>
      </c>
    </row>
    <row r="60" spans="1:14" s="43" customFormat="1" ht="13.5" customHeight="1" thickBot="1" thickTop="1">
      <c r="A60" s="310"/>
      <c r="B60" s="312" t="s">
        <v>117</v>
      </c>
      <c r="C60" s="78" t="s">
        <v>175</v>
      </c>
      <c r="D60" s="80" t="s">
        <v>188</v>
      </c>
      <c r="E60" s="76" t="s">
        <v>188</v>
      </c>
      <c r="F60" s="77" t="s">
        <v>188</v>
      </c>
      <c r="G60" s="79"/>
      <c r="H60" s="302"/>
      <c r="J60" s="117" t="s">
        <v>175</v>
      </c>
      <c r="K60" s="118">
        <f>IF(H54=1,G60,0)</f>
        <v>0</v>
      </c>
      <c r="L60" s="118">
        <f>IF(H54=2,G60,0)</f>
        <v>0</v>
      </c>
      <c r="M60" s="118">
        <f>IF(H54=3,G60,0)</f>
        <v>0</v>
      </c>
      <c r="N60" s="119">
        <f t="shared" si="6"/>
        <v>0</v>
      </c>
    </row>
    <row r="61" spans="1:14" s="43" customFormat="1" ht="13.5" customHeight="1" thickBot="1" thickTop="1">
      <c r="A61" s="311"/>
      <c r="B61" s="313"/>
      <c r="C61" s="48" t="s">
        <v>63</v>
      </c>
      <c r="D61" s="49" t="s">
        <v>202</v>
      </c>
      <c r="E61" s="49" t="s">
        <v>202</v>
      </c>
      <c r="F61" s="120" t="s">
        <v>202</v>
      </c>
      <c r="G61" s="121">
        <f>SUM(G54:G59)-G60</f>
        <v>0</v>
      </c>
      <c r="H61" s="303"/>
      <c r="J61" s="122" t="s">
        <v>63</v>
      </c>
      <c r="K61" s="123">
        <f>SUM(K54:K59)-K60</f>
        <v>0</v>
      </c>
      <c r="L61" s="123">
        <f>SUM(L54:L59)-L60</f>
        <v>0</v>
      </c>
      <c r="M61" s="123">
        <f>SUM(M54:M59)-M60</f>
        <v>0</v>
      </c>
      <c r="N61" s="124">
        <f>SUM(N54:N59)-N60</f>
        <v>0</v>
      </c>
    </row>
    <row r="62" spans="1:14" ht="13.5" customHeight="1">
      <c r="A62" s="318"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19"/>
      <c r="B63" s="56" t="s">
        <v>45</v>
      </c>
      <c r="J63" s="59" t="s">
        <v>71</v>
      </c>
      <c r="K63" s="60">
        <f aca="true" t="shared" si="7" ref="K63:M66">SUM(K9,K17,K25,K33,K41,K49,K57)</f>
        <v>0</v>
      </c>
      <c r="L63" s="60">
        <f t="shared" si="7"/>
        <v>0</v>
      </c>
      <c r="M63" s="60">
        <f t="shared" si="7"/>
        <v>0</v>
      </c>
      <c r="N63" s="60">
        <f>SUM(K63:M63)</f>
        <v>0</v>
      </c>
    </row>
    <row r="64" spans="1:14" ht="13.5" customHeight="1">
      <c r="A64" s="319"/>
      <c r="B64" s="56" t="s">
        <v>174</v>
      </c>
      <c r="J64" s="59" t="s">
        <v>72</v>
      </c>
      <c r="K64" s="60">
        <f t="shared" si="7"/>
        <v>0</v>
      </c>
      <c r="L64" s="60">
        <f t="shared" si="7"/>
        <v>0</v>
      </c>
      <c r="M64" s="60">
        <f t="shared" si="7"/>
        <v>0</v>
      </c>
      <c r="N64" s="60">
        <f>SUM(K64:M64)</f>
        <v>0</v>
      </c>
    </row>
    <row r="65" spans="8:14" ht="13.5" customHeight="1">
      <c r="H65" s="2" t="s">
        <v>153</v>
      </c>
      <c r="J65" s="59" t="s">
        <v>73</v>
      </c>
      <c r="K65" s="60">
        <f t="shared" si="7"/>
        <v>0</v>
      </c>
      <c r="L65" s="60">
        <f t="shared" si="7"/>
        <v>0</v>
      </c>
      <c r="M65" s="60">
        <f t="shared" si="7"/>
        <v>0</v>
      </c>
      <c r="N65" s="60">
        <f>SUM(K65:M65)</f>
        <v>0</v>
      </c>
    </row>
    <row r="66" spans="1:14" ht="18" customHeight="1" thickBot="1">
      <c r="A66" s="334" t="s">
        <v>192</v>
      </c>
      <c r="B66" s="334"/>
      <c r="C66" s="334"/>
      <c r="D66" s="334"/>
      <c r="E66" s="334"/>
      <c r="F66" s="334"/>
      <c r="G66" s="334"/>
      <c r="H66" s="334"/>
      <c r="J66" s="94" t="s">
        <v>178</v>
      </c>
      <c r="K66" s="95">
        <f t="shared" si="7"/>
        <v>0</v>
      </c>
      <c r="L66" s="95">
        <f t="shared" si="7"/>
        <v>0</v>
      </c>
      <c r="M66" s="95">
        <f t="shared" si="7"/>
        <v>0</v>
      </c>
      <c r="N66" s="95">
        <f>SUM(K66:M66)</f>
        <v>0</v>
      </c>
    </row>
    <row r="67" spans="4:11" ht="13.5" customHeight="1" thickBot="1">
      <c r="D67" s="5"/>
      <c r="J67" s="3"/>
      <c r="K67" s="4"/>
    </row>
    <row r="68" spans="1:11" ht="18" thickBot="1">
      <c r="A68" s="314" t="s">
        <v>114</v>
      </c>
      <c r="B68" s="315"/>
      <c r="J68" s="3"/>
      <c r="K68" s="4"/>
    </row>
    <row r="69" spans="1:14" ht="15.75" customHeight="1" thickBot="1">
      <c r="A69" s="316" t="s">
        <v>35</v>
      </c>
      <c r="B69" s="317"/>
      <c r="C69" s="7" t="s">
        <v>36</v>
      </c>
      <c r="D69" s="8" t="s">
        <v>59</v>
      </c>
      <c r="E69" s="8" t="s">
        <v>60</v>
      </c>
      <c r="F69" s="8" t="s">
        <v>61</v>
      </c>
      <c r="G69" s="9" t="s">
        <v>62</v>
      </c>
      <c r="H69" s="10" t="s">
        <v>56</v>
      </c>
      <c r="J69" s="10"/>
      <c r="K69" s="12" t="s">
        <v>126</v>
      </c>
      <c r="L69" s="12" t="s">
        <v>127</v>
      </c>
      <c r="M69" s="12" t="s">
        <v>91</v>
      </c>
      <c r="N69" s="10" t="s">
        <v>27</v>
      </c>
    </row>
    <row r="70" spans="1:14" ht="13.5" customHeight="1">
      <c r="A70" s="320"/>
      <c r="B70" s="321"/>
      <c r="C70" s="13"/>
      <c r="D70" s="14"/>
      <c r="E70" s="15"/>
      <c r="F70" s="97"/>
      <c r="G70" s="277">
        <f>IF(F70&lt;&gt;"",D70*F70,"")</f>
      </c>
      <c r="H70" s="301">
        <v>1</v>
      </c>
      <c r="J70" s="353" t="s">
        <v>70</v>
      </c>
      <c r="K70" s="99">
        <f>IF(H70=1,G70,0)</f>
      </c>
      <c r="L70" s="100">
        <f>IF(H70=2,G70,0)</f>
        <v>0</v>
      </c>
      <c r="M70" s="125">
        <f>IF(H70=3,G70,0)</f>
        <v>0</v>
      </c>
      <c r="N70" s="125">
        <f aca="true" t="shared" si="8" ref="N70:N76">SUM(K70:M70)</f>
        <v>0</v>
      </c>
    </row>
    <row r="71" spans="1:14" s="11" customFormat="1" ht="13.5" customHeight="1">
      <c r="A71" s="322"/>
      <c r="B71" s="323"/>
      <c r="C71" s="21"/>
      <c r="D71" s="22"/>
      <c r="E71" s="23"/>
      <c r="F71" s="102"/>
      <c r="G71" s="103">
        <f>IF(F71&lt;&gt;"",D71*F71,"")</f>
      </c>
      <c r="H71" s="302"/>
      <c r="J71" s="354"/>
      <c r="K71" s="104">
        <f>IF(H70=1,G71,0)</f>
      </c>
      <c r="L71" s="105">
        <f>IF(H70=2,G71,0)</f>
        <v>0</v>
      </c>
      <c r="M71" s="126">
        <f>IF(H70=3,G71,0)</f>
        <v>0</v>
      </c>
      <c r="N71" s="126">
        <f t="shared" si="8"/>
        <v>0</v>
      </c>
    </row>
    <row r="72" spans="1:14" ht="13.5" customHeight="1">
      <c r="A72" s="322"/>
      <c r="B72" s="323"/>
      <c r="C72" s="21"/>
      <c r="D72" s="22"/>
      <c r="E72" s="23"/>
      <c r="F72" s="102"/>
      <c r="G72" s="107">
        <f>IF(F72&lt;&gt;"",D72*F72,"")</f>
      </c>
      <c r="H72" s="302"/>
      <c r="J72" s="355"/>
      <c r="K72" s="104">
        <f>IF(H70=1,G72,0)</f>
      </c>
      <c r="L72" s="105">
        <f>IF(H70=2,G72,0)</f>
        <v>0</v>
      </c>
      <c r="M72" s="126">
        <f>IF(H70=3,G72,0)</f>
        <v>0</v>
      </c>
      <c r="N72" s="126">
        <f t="shared" si="8"/>
        <v>0</v>
      </c>
    </row>
    <row r="73" spans="1:14" ht="13.5" customHeight="1">
      <c r="A73" s="322"/>
      <c r="B73" s="323"/>
      <c r="C73" s="30" t="s">
        <v>29</v>
      </c>
      <c r="D73" s="31"/>
      <c r="E73" s="32" t="s">
        <v>202</v>
      </c>
      <c r="F73" s="108"/>
      <c r="G73" s="274">
        <f>IF(F73="","",D73*F73)</f>
      </c>
      <c r="H73" s="302"/>
      <c r="J73" s="127" t="s">
        <v>29</v>
      </c>
      <c r="K73" s="104">
        <f>IF(H70=1,G73,0)</f>
      </c>
      <c r="L73" s="105">
        <f>IF(H70=2,G73,0)</f>
        <v>0</v>
      </c>
      <c r="M73" s="126">
        <f>IF(H70=3,G73,0)</f>
        <v>0</v>
      </c>
      <c r="N73" s="126">
        <f t="shared" si="8"/>
        <v>0</v>
      </c>
    </row>
    <row r="74" spans="1:14" ht="13.5" customHeight="1">
      <c r="A74" s="324"/>
      <c r="B74" s="325"/>
      <c r="C74" s="30" t="s">
        <v>30</v>
      </c>
      <c r="D74" s="31">
        <f>'工事費見積書表紙'!$J$4</f>
        <v>0</v>
      </c>
      <c r="E74" s="208" t="s">
        <v>203</v>
      </c>
      <c r="F74" s="111" t="s">
        <v>202</v>
      </c>
      <c r="G74" s="109">
        <f>IF(G70&lt;&gt;"",ROUNDDOWN(SUM(G70:G73)*D74/100,0),"")</f>
      </c>
      <c r="H74" s="302"/>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02"/>
      <c r="J75" s="128" t="s">
        <v>31</v>
      </c>
      <c r="K75" s="114">
        <f>IF(H70=1,G75,0)</f>
      </c>
      <c r="L75" s="115">
        <f>IF(H70=2,G75,0)</f>
        <v>0</v>
      </c>
      <c r="M75" s="129">
        <f>IF(H70=3,G75,0)</f>
        <v>0</v>
      </c>
      <c r="N75" s="129">
        <f t="shared" si="8"/>
        <v>0</v>
      </c>
    </row>
    <row r="76" spans="1:14" ht="13.5" customHeight="1" thickBot="1" thickTop="1">
      <c r="A76" s="310"/>
      <c r="B76" s="326"/>
      <c r="C76" s="78" t="s">
        <v>175</v>
      </c>
      <c r="D76" s="80" t="s">
        <v>188</v>
      </c>
      <c r="E76" s="76" t="s">
        <v>188</v>
      </c>
      <c r="F76" s="77" t="s">
        <v>188</v>
      </c>
      <c r="G76" s="79"/>
      <c r="H76" s="302"/>
      <c r="J76" s="117" t="s">
        <v>175</v>
      </c>
      <c r="K76" s="118">
        <f>IF(H70=1,G76,0)</f>
        <v>0</v>
      </c>
      <c r="L76" s="118">
        <f>IF(H70=2,G76,0)</f>
        <v>0</v>
      </c>
      <c r="M76" s="118">
        <f>IF(H70=3,G76,0)</f>
        <v>0</v>
      </c>
      <c r="N76" s="119">
        <f t="shared" si="8"/>
        <v>0</v>
      </c>
    </row>
    <row r="77" spans="1:14" ht="13.5" customHeight="1" thickBot="1" thickTop="1">
      <c r="A77" s="311"/>
      <c r="B77" s="327"/>
      <c r="C77" s="48" t="s">
        <v>63</v>
      </c>
      <c r="D77" s="49" t="s">
        <v>69</v>
      </c>
      <c r="E77" s="49" t="s">
        <v>69</v>
      </c>
      <c r="F77" s="81" t="s">
        <v>69</v>
      </c>
      <c r="G77" s="121">
        <f>SUM(G70:G75)-G76</f>
        <v>0</v>
      </c>
      <c r="H77" s="303"/>
      <c r="J77" s="122" t="s">
        <v>63</v>
      </c>
      <c r="K77" s="123">
        <f>SUM(K70:K75)-K76</f>
        <v>0</v>
      </c>
      <c r="L77" s="123">
        <f>SUM(L70:L75)-L76</f>
        <v>0</v>
      </c>
      <c r="M77" s="123">
        <f>SUM(M70:M75)-M76</f>
        <v>0</v>
      </c>
      <c r="N77" s="124">
        <f>SUM(N70:N75)-N76</f>
        <v>0</v>
      </c>
    </row>
    <row r="78" spans="1:14" s="43" customFormat="1" ht="13.5" customHeight="1">
      <c r="A78" s="320"/>
      <c r="B78" s="321"/>
      <c r="C78" s="13"/>
      <c r="D78" s="14"/>
      <c r="E78" s="15"/>
      <c r="F78" s="97"/>
      <c r="G78" s="98">
        <f>IF(F78&lt;&gt;"",D78*F78,"")</f>
      </c>
      <c r="H78" s="301">
        <v>1</v>
      </c>
      <c r="J78" s="353" t="s">
        <v>70</v>
      </c>
      <c r="K78" s="99">
        <f>IF(H78=1,G78,0)</f>
      </c>
      <c r="L78" s="100">
        <f>IF(H78=2,G78,0)</f>
        <v>0</v>
      </c>
      <c r="M78" s="125">
        <f>IF(H78=3,G78,0)</f>
        <v>0</v>
      </c>
      <c r="N78" s="125">
        <f aca="true" t="shared" si="9" ref="N78:N84">SUM(K78:M78)</f>
        <v>0</v>
      </c>
    </row>
    <row r="79" spans="1:14" s="43" customFormat="1" ht="13.5" customHeight="1">
      <c r="A79" s="322"/>
      <c r="B79" s="323"/>
      <c r="C79" s="21"/>
      <c r="D79" s="22"/>
      <c r="E79" s="23"/>
      <c r="F79" s="102"/>
      <c r="G79" s="103">
        <f>IF(F79&lt;&gt;"",D79*F79,"")</f>
      </c>
      <c r="H79" s="302"/>
      <c r="J79" s="354"/>
      <c r="K79" s="104">
        <f>IF(H78=1,G79,0)</f>
      </c>
      <c r="L79" s="105">
        <f>IF(H78=2,G79,0)</f>
        <v>0</v>
      </c>
      <c r="M79" s="126">
        <f>IF(H78=3,G79,0)</f>
        <v>0</v>
      </c>
      <c r="N79" s="126">
        <f t="shared" si="9"/>
        <v>0</v>
      </c>
    </row>
    <row r="80" spans="1:14" ht="13.5" customHeight="1">
      <c r="A80" s="322"/>
      <c r="B80" s="323"/>
      <c r="C80" s="21"/>
      <c r="D80" s="22"/>
      <c r="E80" s="23"/>
      <c r="F80" s="102"/>
      <c r="G80" s="107">
        <f>IF(F80&lt;&gt;"",D80*F80,"")</f>
      </c>
      <c r="H80" s="302"/>
      <c r="J80" s="355"/>
      <c r="K80" s="104">
        <f>IF(H78=1,G80,0)</f>
      </c>
      <c r="L80" s="105">
        <f>IF(H78=2,G80,0)</f>
        <v>0</v>
      </c>
      <c r="M80" s="126">
        <f>IF(H78=3,G80,0)</f>
        <v>0</v>
      </c>
      <c r="N80" s="126">
        <f t="shared" si="9"/>
        <v>0</v>
      </c>
    </row>
    <row r="81" spans="1:14" ht="13.5" customHeight="1">
      <c r="A81" s="322"/>
      <c r="B81" s="323"/>
      <c r="C81" s="30" t="s">
        <v>29</v>
      </c>
      <c r="D81" s="31"/>
      <c r="E81" s="32" t="s">
        <v>202</v>
      </c>
      <c r="F81" s="108"/>
      <c r="G81" s="274">
        <f>IF(F81="","",D81*F81)</f>
      </c>
      <c r="H81" s="302"/>
      <c r="J81" s="127" t="s">
        <v>29</v>
      </c>
      <c r="K81" s="104">
        <f>IF(H78=1,G81,0)</f>
      </c>
      <c r="L81" s="105">
        <f>IF(H78=2,G81,0)</f>
        <v>0</v>
      </c>
      <c r="M81" s="126">
        <f>IF(H78=3,G81,0)</f>
        <v>0</v>
      </c>
      <c r="N81" s="126">
        <f t="shared" si="9"/>
        <v>0</v>
      </c>
    </row>
    <row r="82" spans="1:14" ht="13.5" customHeight="1">
      <c r="A82" s="324"/>
      <c r="B82" s="325"/>
      <c r="C82" s="30" t="s">
        <v>30</v>
      </c>
      <c r="D82" s="31">
        <f>'工事費見積書表紙'!$J$4</f>
        <v>0</v>
      </c>
      <c r="E82" s="208" t="s">
        <v>203</v>
      </c>
      <c r="F82" s="111" t="s">
        <v>202</v>
      </c>
      <c r="G82" s="109">
        <f>IF(G78&lt;&gt;"",ROUNDDOWN(SUM(G78:G81)*D82/100,0),"")</f>
      </c>
      <c r="H82" s="302"/>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02"/>
      <c r="J83" s="128" t="s">
        <v>31</v>
      </c>
      <c r="K83" s="114">
        <f>IF(H78=1,G83,0)</f>
      </c>
      <c r="L83" s="115">
        <f>IF(H78=2,G83,0)</f>
        <v>0</v>
      </c>
      <c r="M83" s="129">
        <f>IF(H78=3,G83,0)</f>
        <v>0</v>
      </c>
      <c r="N83" s="129">
        <f t="shared" si="9"/>
        <v>0</v>
      </c>
    </row>
    <row r="84" spans="1:14" ht="13.5" customHeight="1" thickBot="1" thickTop="1">
      <c r="A84" s="310"/>
      <c r="B84" s="326"/>
      <c r="C84" s="78" t="s">
        <v>175</v>
      </c>
      <c r="D84" s="80" t="s">
        <v>188</v>
      </c>
      <c r="E84" s="76" t="s">
        <v>188</v>
      </c>
      <c r="F84" s="77" t="s">
        <v>188</v>
      </c>
      <c r="G84" s="79"/>
      <c r="H84" s="302"/>
      <c r="J84" s="117" t="s">
        <v>175</v>
      </c>
      <c r="K84" s="118">
        <f>IF(H78=1,G84,0)</f>
        <v>0</v>
      </c>
      <c r="L84" s="118">
        <f>IF(H78=2,G84,0)</f>
        <v>0</v>
      </c>
      <c r="M84" s="118">
        <f>IF(H78=3,G84,0)</f>
        <v>0</v>
      </c>
      <c r="N84" s="119">
        <f t="shared" si="9"/>
        <v>0</v>
      </c>
    </row>
    <row r="85" spans="1:14" ht="13.5" customHeight="1" thickBot="1" thickTop="1">
      <c r="A85" s="311"/>
      <c r="B85" s="327"/>
      <c r="C85" s="48" t="s">
        <v>63</v>
      </c>
      <c r="D85" s="49" t="s">
        <v>69</v>
      </c>
      <c r="E85" s="49" t="s">
        <v>69</v>
      </c>
      <c r="F85" s="81" t="s">
        <v>69</v>
      </c>
      <c r="G85" s="121">
        <f>SUM(G78:G83)-G84</f>
        <v>0</v>
      </c>
      <c r="H85" s="303"/>
      <c r="J85" s="122" t="s">
        <v>63</v>
      </c>
      <c r="K85" s="123">
        <f>SUM(K78:K83)-K84</f>
        <v>0</v>
      </c>
      <c r="L85" s="123">
        <f>SUM(L78:L83)-L84</f>
        <v>0</v>
      </c>
      <c r="M85" s="123">
        <f>SUM(M78:M83)-M84</f>
        <v>0</v>
      </c>
      <c r="N85" s="124">
        <f>SUM(N78:N83)-N84</f>
        <v>0</v>
      </c>
    </row>
    <row r="86" spans="1:14" s="43" customFormat="1" ht="13.5" customHeight="1">
      <c r="A86" s="320"/>
      <c r="B86" s="321"/>
      <c r="C86" s="13"/>
      <c r="D86" s="14"/>
      <c r="E86" s="15"/>
      <c r="F86" s="97"/>
      <c r="G86" s="98">
        <f>IF(F86&lt;&gt;"",D86*F86,"")</f>
      </c>
      <c r="H86" s="301">
        <v>1</v>
      </c>
      <c r="J86" s="353" t="s">
        <v>70</v>
      </c>
      <c r="K86" s="99">
        <f>IF(H86=1,G86,0)</f>
      </c>
      <c r="L86" s="100">
        <f>IF(H86=2,G86,0)</f>
        <v>0</v>
      </c>
      <c r="M86" s="125">
        <f>IF(H86=3,G86,0)</f>
        <v>0</v>
      </c>
      <c r="N86" s="125">
        <f aca="true" t="shared" si="10" ref="N86:N92">SUM(K86:M86)</f>
        <v>0</v>
      </c>
    </row>
    <row r="87" spans="1:14" s="43" customFormat="1" ht="13.5" customHeight="1">
      <c r="A87" s="322"/>
      <c r="B87" s="323"/>
      <c r="C87" s="21"/>
      <c r="D87" s="22"/>
      <c r="E87" s="23"/>
      <c r="F87" s="102"/>
      <c r="G87" s="103">
        <f>IF(F87&lt;&gt;"",D87*F87,"")</f>
      </c>
      <c r="H87" s="302"/>
      <c r="J87" s="354"/>
      <c r="K87" s="104">
        <f>IF(H86=1,G87,0)</f>
      </c>
      <c r="L87" s="105">
        <f>IF(H86=2,G87,0)</f>
        <v>0</v>
      </c>
      <c r="M87" s="126">
        <f>IF(H86=3,G87,0)</f>
        <v>0</v>
      </c>
      <c r="N87" s="126">
        <f t="shared" si="10"/>
        <v>0</v>
      </c>
    </row>
    <row r="88" spans="1:14" ht="13.5" customHeight="1">
      <c r="A88" s="322"/>
      <c r="B88" s="323"/>
      <c r="C88" s="21"/>
      <c r="D88" s="22"/>
      <c r="E88" s="23"/>
      <c r="F88" s="102"/>
      <c r="G88" s="107">
        <f>IF(F88&lt;&gt;"",D88*F88,"")</f>
      </c>
      <c r="H88" s="302"/>
      <c r="J88" s="355"/>
      <c r="K88" s="104">
        <f>IF(H86=1,G88,0)</f>
      </c>
      <c r="L88" s="105">
        <f>IF(H86=2,G88,0)</f>
        <v>0</v>
      </c>
      <c r="M88" s="126">
        <f>IF(H86=3,G88,0)</f>
        <v>0</v>
      </c>
      <c r="N88" s="126">
        <f t="shared" si="10"/>
        <v>0</v>
      </c>
    </row>
    <row r="89" spans="1:14" ht="13.5" customHeight="1">
      <c r="A89" s="322"/>
      <c r="B89" s="323"/>
      <c r="C89" s="30" t="s">
        <v>29</v>
      </c>
      <c r="D89" s="31"/>
      <c r="E89" s="32" t="s">
        <v>202</v>
      </c>
      <c r="F89" s="108"/>
      <c r="G89" s="274">
        <f>IF(F89="","",D89*F89)</f>
      </c>
      <c r="H89" s="302"/>
      <c r="J89" s="127" t="s">
        <v>29</v>
      </c>
      <c r="K89" s="104">
        <f>IF(H86=1,G89,0)</f>
      </c>
      <c r="L89" s="105">
        <f>IF(H86=2,G89,0)</f>
        <v>0</v>
      </c>
      <c r="M89" s="126">
        <f>IF(H86=3,G89,0)</f>
        <v>0</v>
      </c>
      <c r="N89" s="126">
        <f t="shared" si="10"/>
        <v>0</v>
      </c>
    </row>
    <row r="90" spans="1:14" ht="13.5" customHeight="1">
      <c r="A90" s="324"/>
      <c r="B90" s="325"/>
      <c r="C90" s="30" t="s">
        <v>30</v>
      </c>
      <c r="D90" s="31">
        <f>'工事費見積書表紙'!$J$4</f>
        <v>0</v>
      </c>
      <c r="E90" s="208" t="s">
        <v>203</v>
      </c>
      <c r="F90" s="111" t="s">
        <v>202</v>
      </c>
      <c r="G90" s="109">
        <f>IF(G86&lt;&gt;"",ROUNDDOWN(SUM(G86:G89)*D90/100,0),"")</f>
      </c>
      <c r="H90" s="302"/>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02"/>
      <c r="J91" s="128" t="s">
        <v>31</v>
      </c>
      <c r="K91" s="114">
        <f>IF(H86=1,G91,0)</f>
      </c>
      <c r="L91" s="115">
        <f>IF(H86=2,G91,0)</f>
        <v>0</v>
      </c>
      <c r="M91" s="129">
        <f>IF(H86=3,G91,0)</f>
        <v>0</v>
      </c>
      <c r="N91" s="129">
        <f t="shared" si="10"/>
        <v>0</v>
      </c>
    </row>
    <row r="92" spans="1:14" ht="13.5" customHeight="1" thickBot="1" thickTop="1">
      <c r="A92" s="310"/>
      <c r="B92" s="326"/>
      <c r="C92" s="78" t="s">
        <v>175</v>
      </c>
      <c r="D92" s="80" t="s">
        <v>188</v>
      </c>
      <c r="E92" s="76" t="s">
        <v>188</v>
      </c>
      <c r="F92" s="77" t="s">
        <v>188</v>
      </c>
      <c r="G92" s="79"/>
      <c r="H92" s="302"/>
      <c r="J92" s="117" t="s">
        <v>175</v>
      </c>
      <c r="K92" s="118">
        <f>IF(H86=1,G92,0)</f>
        <v>0</v>
      </c>
      <c r="L92" s="118">
        <f>IF(H86=2,G92,0)</f>
        <v>0</v>
      </c>
      <c r="M92" s="118">
        <f>IF(H86=3,G92,0)</f>
        <v>0</v>
      </c>
      <c r="N92" s="119">
        <f t="shared" si="10"/>
        <v>0</v>
      </c>
    </row>
    <row r="93" spans="1:14" ht="13.5" customHeight="1" thickBot="1" thickTop="1">
      <c r="A93" s="311"/>
      <c r="B93" s="327"/>
      <c r="C93" s="48" t="s">
        <v>63</v>
      </c>
      <c r="D93" s="49" t="s">
        <v>69</v>
      </c>
      <c r="E93" s="49" t="s">
        <v>69</v>
      </c>
      <c r="F93" s="81" t="s">
        <v>69</v>
      </c>
      <c r="G93" s="121">
        <f>SUM(G86:G91)-G92</f>
        <v>0</v>
      </c>
      <c r="H93" s="303"/>
      <c r="J93" s="122" t="s">
        <v>63</v>
      </c>
      <c r="K93" s="123">
        <f>SUM(K86:K91)-K92</f>
        <v>0</v>
      </c>
      <c r="L93" s="123">
        <f>SUM(L86:L91)-L92</f>
        <v>0</v>
      </c>
      <c r="M93" s="123">
        <f>SUM(M86:M91)-M92</f>
        <v>0</v>
      </c>
      <c r="N93" s="124">
        <f>SUM(N86:N91)-N92</f>
        <v>0</v>
      </c>
    </row>
    <row r="94" spans="1:14" s="43" customFormat="1" ht="13.5" customHeight="1">
      <c r="A94" s="320"/>
      <c r="B94" s="321"/>
      <c r="C94" s="13"/>
      <c r="D94" s="14"/>
      <c r="E94" s="15"/>
      <c r="F94" s="97"/>
      <c r="G94" s="98">
        <f>IF(F94&lt;&gt;"",D94*F94,"")</f>
      </c>
      <c r="H94" s="301">
        <v>1</v>
      </c>
      <c r="J94" s="353" t="s">
        <v>70</v>
      </c>
      <c r="K94" s="99">
        <f>IF(H94=1,G94,0)</f>
      </c>
      <c r="L94" s="100">
        <f>IF(H94=2,G94,0)</f>
        <v>0</v>
      </c>
      <c r="M94" s="125">
        <f>IF(H94=3,G94,0)</f>
        <v>0</v>
      </c>
      <c r="N94" s="125">
        <f aca="true" t="shared" si="11" ref="N94:N100">SUM(K94:M94)</f>
        <v>0</v>
      </c>
    </row>
    <row r="95" spans="1:14" s="43" customFormat="1" ht="13.5" customHeight="1">
      <c r="A95" s="322"/>
      <c r="B95" s="323"/>
      <c r="C95" s="21"/>
      <c r="D95" s="22"/>
      <c r="E95" s="23"/>
      <c r="F95" s="102"/>
      <c r="G95" s="103">
        <f>IF(F95&lt;&gt;"",D95*F95,"")</f>
      </c>
      <c r="H95" s="302"/>
      <c r="J95" s="354"/>
      <c r="K95" s="104">
        <f>IF(H94=1,G95,0)</f>
      </c>
      <c r="L95" s="105">
        <f>IF(H94=2,G95,0)</f>
        <v>0</v>
      </c>
      <c r="M95" s="126">
        <f>IF(H94=3,G95,0)</f>
        <v>0</v>
      </c>
      <c r="N95" s="126">
        <f t="shared" si="11"/>
        <v>0</v>
      </c>
    </row>
    <row r="96" spans="1:14" ht="13.5" customHeight="1">
      <c r="A96" s="322"/>
      <c r="B96" s="323"/>
      <c r="C96" s="21"/>
      <c r="D96" s="22"/>
      <c r="E96" s="23"/>
      <c r="F96" s="102"/>
      <c r="G96" s="107">
        <f>IF(F96&lt;&gt;"",D96*F96,"")</f>
      </c>
      <c r="H96" s="302"/>
      <c r="J96" s="355"/>
      <c r="K96" s="104">
        <f>IF(H94=1,G96,0)</f>
      </c>
      <c r="L96" s="105">
        <f>IF(H94=2,G96,0)</f>
        <v>0</v>
      </c>
      <c r="M96" s="126">
        <f>IF(H94=3,G96,0)</f>
        <v>0</v>
      </c>
      <c r="N96" s="126">
        <f t="shared" si="11"/>
        <v>0</v>
      </c>
    </row>
    <row r="97" spans="1:14" ht="13.5" customHeight="1">
      <c r="A97" s="322"/>
      <c r="B97" s="323"/>
      <c r="C97" s="30" t="s">
        <v>29</v>
      </c>
      <c r="D97" s="31"/>
      <c r="E97" s="32" t="s">
        <v>202</v>
      </c>
      <c r="F97" s="108"/>
      <c r="G97" s="274">
        <f>IF(F97="","",D97*F97)</f>
      </c>
      <c r="H97" s="302"/>
      <c r="J97" s="127" t="s">
        <v>29</v>
      </c>
      <c r="K97" s="104">
        <f>IF(H94=1,G97,0)</f>
      </c>
      <c r="L97" s="105">
        <f>IF(H94=2,G97,0)</f>
        <v>0</v>
      </c>
      <c r="M97" s="126">
        <f>IF(H94=3,G97,0)</f>
        <v>0</v>
      </c>
      <c r="N97" s="126">
        <f t="shared" si="11"/>
        <v>0</v>
      </c>
    </row>
    <row r="98" spans="1:14" ht="13.5" customHeight="1">
      <c r="A98" s="324"/>
      <c r="B98" s="325"/>
      <c r="C98" s="30" t="s">
        <v>30</v>
      </c>
      <c r="D98" s="31">
        <f>'工事費見積書表紙'!$J$4</f>
        <v>0</v>
      </c>
      <c r="E98" s="208" t="s">
        <v>203</v>
      </c>
      <c r="F98" s="111" t="s">
        <v>202</v>
      </c>
      <c r="G98" s="109">
        <f>IF(G94&lt;&gt;"",ROUNDDOWN(SUM(G94:G97)*D98/100,0),"")</f>
      </c>
      <c r="H98" s="302"/>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02"/>
      <c r="J99" s="128" t="s">
        <v>31</v>
      </c>
      <c r="K99" s="114">
        <f>IF(H94=1,G99,0)</f>
      </c>
      <c r="L99" s="115">
        <f>IF(H94=2,G99,0)</f>
        <v>0</v>
      </c>
      <c r="M99" s="129">
        <f>IF(H94=3,G99,0)</f>
        <v>0</v>
      </c>
      <c r="N99" s="129">
        <f t="shared" si="11"/>
        <v>0</v>
      </c>
    </row>
    <row r="100" spans="1:14" ht="13.5" customHeight="1" thickBot="1" thickTop="1">
      <c r="A100" s="310"/>
      <c r="B100" s="326"/>
      <c r="C100" s="78" t="s">
        <v>175</v>
      </c>
      <c r="D100" s="80" t="s">
        <v>188</v>
      </c>
      <c r="E100" s="76" t="s">
        <v>188</v>
      </c>
      <c r="F100" s="77" t="s">
        <v>188</v>
      </c>
      <c r="G100" s="79"/>
      <c r="H100" s="302"/>
      <c r="J100" s="117" t="s">
        <v>175</v>
      </c>
      <c r="K100" s="118">
        <f>IF(H94=1,G100,0)</f>
        <v>0</v>
      </c>
      <c r="L100" s="118">
        <f>IF(H94=2,G100,0)</f>
        <v>0</v>
      </c>
      <c r="M100" s="118">
        <f>IF(H94=3,G100,0)</f>
        <v>0</v>
      </c>
      <c r="N100" s="119">
        <f t="shared" si="11"/>
        <v>0</v>
      </c>
    </row>
    <row r="101" spans="1:14" ht="13.5" customHeight="1" thickBot="1" thickTop="1">
      <c r="A101" s="311"/>
      <c r="B101" s="327"/>
      <c r="C101" s="48" t="s">
        <v>63</v>
      </c>
      <c r="D101" s="49" t="s">
        <v>69</v>
      </c>
      <c r="E101" s="49" t="s">
        <v>69</v>
      </c>
      <c r="F101" s="81" t="s">
        <v>69</v>
      </c>
      <c r="G101" s="121">
        <f>SUM(G94:G99)-G100</f>
        <v>0</v>
      </c>
      <c r="H101" s="303"/>
      <c r="J101" s="122" t="s">
        <v>63</v>
      </c>
      <c r="K101" s="123">
        <f>SUM(K94:K99)-K100</f>
        <v>0</v>
      </c>
      <c r="L101" s="123">
        <f>SUM(L94:L99)-L100</f>
        <v>0</v>
      </c>
      <c r="M101" s="123">
        <f>SUM(M94:M99)-M100</f>
        <v>0</v>
      </c>
      <c r="N101" s="124">
        <f>SUM(N94:N99)-N100</f>
        <v>0</v>
      </c>
    </row>
    <row r="102" spans="1:14" s="43" customFormat="1" ht="13.5" customHeight="1">
      <c r="A102" s="320"/>
      <c r="B102" s="321"/>
      <c r="C102" s="13"/>
      <c r="D102" s="14"/>
      <c r="E102" s="15"/>
      <c r="F102" s="97"/>
      <c r="G102" s="98">
        <f>IF(F102&lt;&gt;"",D102*F102,"")</f>
      </c>
      <c r="H102" s="301">
        <v>1</v>
      </c>
      <c r="J102" s="353" t="s">
        <v>70</v>
      </c>
      <c r="K102" s="99">
        <f>IF(H102=1,G102,0)</f>
      </c>
      <c r="L102" s="100">
        <f>IF(H102=2,G102,0)</f>
        <v>0</v>
      </c>
      <c r="M102" s="125">
        <f>IF(H102=3,G102,0)</f>
        <v>0</v>
      </c>
      <c r="N102" s="125">
        <f aca="true" t="shared" si="12" ref="N102:N108">SUM(K102:M102)</f>
        <v>0</v>
      </c>
    </row>
    <row r="103" spans="1:14" s="43" customFormat="1" ht="13.5" customHeight="1">
      <c r="A103" s="322"/>
      <c r="B103" s="323"/>
      <c r="C103" s="21"/>
      <c r="D103" s="22"/>
      <c r="E103" s="23"/>
      <c r="F103" s="102"/>
      <c r="G103" s="103">
        <f>IF(F103&lt;&gt;"",D103*F103,"")</f>
      </c>
      <c r="H103" s="302"/>
      <c r="J103" s="354"/>
      <c r="K103" s="104">
        <f>IF(H102=1,G103,0)</f>
      </c>
      <c r="L103" s="105">
        <f>IF(H102=2,G103,0)</f>
        <v>0</v>
      </c>
      <c r="M103" s="126">
        <f>IF(H102=3,G103,0)</f>
        <v>0</v>
      </c>
      <c r="N103" s="126">
        <f t="shared" si="12"/>
        <v>0</v>
      </c>
    </row>
    <row r="104" spans="1:14" ht="13.5" customHeight="1">
      <c r="A104" s="322"/>
      <c r="B104" s="323"/>
      <c r="C104" s="21"/>
      <c r="D104" s="22"/>
      <c r="E104" s="23"/>
      <c r="F104" s="102"/>
      <c r="G104" s="107">
        <f>IF(F104&lt;&gt;"",D104*F104,"")</f>
      </c>
      <c r="H104" s="302"/>
      <c r="J104" s="355"/>
      <c r="K104" s="104">
        <f>IF(H102=1,G104,0)</f>
      </c>
      <c r="L104" s="105">
        <f>IF(H102=2,G104,0)</f>
        <v>0</v>
      </c>
      <c r="M104" s="126">
        <f>IF(H102=3,G104,0)</f>
        <v>0</v>
      </c>
      <c r="N104" s="126">
        <f t="shared" si="12"/>
        <v>0</v>
      </c>
    </row>
    <row r="105" spans="1:14" ht="13.5" customHeight="1">
      <c r="A105" s="322"/>
      <c r="B105" s="323"/>
      <c r="C105" s="30" t="s">
        <v>29</v>
      </c>
      <c r="D105" s="31"/>
      <c r="E105" s="32" t="s">
        <v>202</v>
      </c>
      <c r="F105" s="108"/>
      <c r="G105" s="274">
        <f>IF(F105="","",D105*F105)</f>
      </c>
      <c r="H105" s="302"/>
      <c r="J105" s="127" t="s">
        <v>29</v>
      </c>
      <c r="K105" s="104">
        <f>IF(H102=1,G105,0)</f>
      </c>
      <c r="L105" s="105">
        <f>IF(H102=2,G105,0)</f>
        <v>0</v>
      </c>
      <c r="M105" s="126">
        <f>IF(H102=3,G105,0)</f>
        <v>0</v>
      </c>
      <c r="N105" s="126">
        <f t="shared" si="12"/>
        <v>0</v>
      </c>
    </row>
    <row r="106" spans="1:14" ht="13.5" customHeight="1">
      <c r="A106" s="324"/>
      <c r="B106" s="325"/>
      <c r="C106" s="30" t="s">
        <v>30</v>
      </c>
      <c r="D106" s="31">
        <f>'工事費見積書表紙'!$J$4</f>
        <v>0</v>
      </c>
      <c r="E106" s="208" t="s">
        <v>203</v>
      </c>
      <c r="F106" s="111" t="s">
        <v>202</v>
      </c>
      <c r="G106" s="109">
        <f>IF(G102&lt;&gt;"",ROUNDDOWN(SUM(G102:G105)*D106/100,0),"")</f>
      </c>
      <c r="H106" s="302"/>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02"/>
      <c r="J107" s="128" t="s">
        <v>31</v>
      </c>
      <c r="K107" s="114">
        <f>IF(H102=1,G107,0)</f>
      </c>
      <c r="L107" s="115">
        <f>IF(H102=2,G107,0)</f>
        <v>0</v>
      </c>
      <c r="M107" s="129">
        <f>IF(H102=3,G107,0)</f>
        <v>0</v>
      </c>
      <c r="N107" s="129">
        <f t="shared" si="12"/>
        <v>0</v>
      </c>
    </row>
    <row r="108" spans="1:14" ht="13.5" customHeight="1" thickBot="1" thickTop="1">
      <c r="A108" s="310"/>
      <c r="B108" s="326"/>
      <c r="C108" s="78" t="s">
        <v>175</v>
      </c>
      <c r="D108" s="80" t="s">
        <v>188</v>
      </c>
      <c r="E108" s="76" t="s">
        <v>188</v>
      </c>
      <c r="F108" s="77" t="s">
        <v>188</v>
      </c>
      <c r="G108" s="79"/>
      <c r="H108" s="302"/>
      <c r="J108" s="117" t="s">
        <v>175</v>
      </c>
      <c r="K108" s="118">
        <f>IF(H102=1,G108,0)</f>
        <v>0</v>
      </c>
      <c r="L108" s="118">
        <f>IF(H102=2,G108,0)</f>
        <v>0</v>
      </c>
      <c r="M108" s="118">
        <f>IF(H102=3,G108,0)</f>
        <v>0</v>
      </c>
      <c r="N108" s="119">
        <f t="shared" si="12"/>
        <v>0</v>
      </c>
    </row>
    <row r="109" spans="1:14" ht="13.5" customHeight="1" thickBot="1" thickTop="1">
      <c r="A109" s="311"/>
      <c r="B109" s="327"/>
      <c r="C109" s="48" t="s">
        <v>63</v>
      </c>
      <c r="D109" s="49" t="s">
        <v>69</v>
      </c>
      <c r="E109" s="49" t="s">
        <v>69</v>
      </c>
      <c r="F109" s="81" t="s">
        <v>69</v>
      </c>
      <c r="G109" s="121">
        <f>SUM(G102:G107)-G108</f>
        <v>0</v>
      </c>
      <c r="H109" s="303"/>
      <c r="J109" s="122" t="s">
        <v>63</v>
      </c>
      <c r="K109" s="123">
        <f>SUM(K102:K107)-K108</f>
        <v>0</v>
      </c>
      <c r="L109" s="123">
        <f>SUM(L102:L107)-L108</f>
        <v>0</v>
      </c>
      <c r="M109" s="123">
        <f>SUM(M102:M107)-M108</f>
        <v>0</v>
      </c>
      <c r="N109" s="124">
        <f>SUM(N102:N107)-N108</f>
        <v>0</v>
      </c>
    </row>
    <row r="110" spans="1:14" s="43" customFormat="1" ht="13.5" customHeight="1">
      <c r="A110" s="320"/>
      <c r="B110" s="321"/>
      <c r="C110" s="13"/>
      <c r="D110" s="14"/>
      <c r="E110" s="15"/>
      <c r="F110" s="97"/>
      <c r="G110" s="98">
        <f>IF(F110&lt;&gt;"",D110*F110,"")</f>
      </c>
      <c r="H110" s="301">
        <v>1</v>
      </c>
      <c r="J110" s="353" t="s">
        <v>70</v>
      </c>
      <c r="K110" s="99">
        <f>IF(H110=1,G110,0)</f>
      </c>
      <c r="L110" s="100">
        <f>IF(H110=2,G110,0)</f>
        <v>0</v>
      </c>
      <c r="M110" s="125">
        <f>IF(H110=3,G110,0)</f>
        <v>0</v>
      </c>
      <c r="N110" s="125">
        <f aca="true" t="shared" si="13" ref="N110:N116">SUM(K110:M110)</f>
        <v>0</v>
      </c>
    </row>
    <row r="111" spans="1:14" s="43" customFormat="1" ht="13.5" customHeight="1">
      <c r="A111" s="322"/>
      <c r="B111" s="323"/>
      <c r="C111" s="21"/>
      <c r="D111" s="22"/>
      <c r="E111" s="23"/>
      <c r="F111" s="102"/>
      <c r="G111" s="103">
        <f>IF(F111&lt;&gt;"",D111*F111,"")</f>
      </c>
      <c r="H111" s="302"/>
      <c r="J111" s="354"/>
      <c r="K111" s="104">
        <f>IF(H110=1,G111,0)</f>
      </c>
      <c r="L111" s="105">
        <f>IF(H110=2,G111,0)</f>
        <v>0</v>
      </c>
      <c r="M111" s="126">
        <f>IF(H110=3,G111,0)</f>
        <v>0</v>
      </c>
      <c r="N111" s="126">
        <f t="shared" si="13"/>
        <v>0</v>
      </c>
    </row>
    <row r="112" spans="1:14" ht="13.5" customHeight="1">
      <c r="A112" s="322"/>
      <c r="B112" s="323"/>
      <c r="C112" s="21"/>
      <c r="D112" s="22"/>
      <c r="E112" s="23"/>
      <c r="F112" s="102"/>
      <c r="G112" s="107">
        <f>IF(F112&lt;&gt;"",D112*F112,"")</f>
      </c>
      <c r="H112" s="302"/>
      <c r="J112" s="355"/>
      <c r="K112" s="104">
        <f>IF(H110=1,G112,0)</f>
      </c>
      <c r="L112" s="105">
        <f>IF(H110=2,G112,0)</f>
        <v>0</v>
      </c>
      <c r="M112" s="126">
        <f>IF(H110=3,G112,0)</f>
        <v>0</v>
      </c>
      <c r="N112" s="126">
        <f t="shared" si="13"/>
        <v>0</v>
      </c>
    </row>
    <row r="113" spans="1:14" ht="13.5" customHeight="1">
      <c r="A113" s="322"/>
      <c r="B113" s="323"/>
      <c r="C113" s="30" t="s">
        <v>29</v>
      </c>
      <c r="D113" s="31"/>
      <c r="E113" s="32" t="s">
        <v>202</v>
      </c>
      <c r="F113" s="108"/>
      <c r="G113" s="274">
        <f>IF(F113="","",D113*F113)</f>
      </c>
      <c r="H113" s="302"/>
      <c r="J113" s="127" t="s">
        <v>29</v>
      </c>
      <c r="K113" s="104">
        <f>IF(H110=1,G113,0)</f>
      </c>
      <c r="L113" s="105">
        <f>IF(H110=2,G113,0)</f>
        <v>0</v>
      </c>
      <c r="M113" s="126">
        <f>IF(H110=3,G113,0)</f>
        <v>0</v>
      </c>
      <c r="N113" s="126">
        <f t="shared" si="13"/>
        <v>0</v>
      </c>
    </row>
    <row r="114" spans="1:14" ht="13.5" customHeight="1">
      <c r="A114" s="324"/>
      <c r="B114" s="325"/>
      <c r="C114" s="30" t="s">
        <v>30</v>
      </c>
      <c r="D114" s="31">
        <f>'工事費見積書表紙'!$J$4</f>
        <v>0</v>
      </c>
      <c r="E114" s="208" t="s">
        <v>203</v>
      </c>
      <c r="F114" s="111" t="s">
        <v>202</v>
      </c>
      <c r="G114" s="109">
        <f>IF(G110&lt;&gt;"",ROUNDDOWN(SUM(G110:G113)*D114/100,0),"")</f>
      </c>
      <c r="H114" s="302"/>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02"/>
      <c r="J115" s="128" t="s">
        <v>31</v>
      </c>
      <c r="K115" s="114">
        <f>IF(H110=1,G115,0)</f>
      </c>
      <c r="L115" s="115">
        <f>IF(H110=2,G115,0)</f>
        <v>0</v>
      </c>
      <c r="M115" s="129">
        <f>IF(H110=3,G115,0)</f>
        <v>0</v>
      </c>
      <c r="N115" s="129">
        <f t="shared" si="13"/>
        <v>0</v>
      </c>
    </row>
    <row r="116" spans="1:14" ht="13.5" customHeight="1" thickBot="1" thickTop="1">
      <c r="A116" s="310"/>
      <c r="B116" s="326"/>
      <c r="C116" s="78" t="s">
        <v>175</v>
      </c>
      <c r="D116" s="80" t="s">
        <v>188</v>
      </c>
      <c r="E116" s="76" t="s">
        <v>188</v>
      </c>
      <c r="F116" s="77" t="s">
        <v>188</v>
      </c>
      <c r="G116" s="79"/>
      <c r="H116" s="302"/>
      <c r="J116" s="117" t="s">
        <v>175</v>
      </c>
      <c r="K116" s="118">
        <f>IF(H110=1,G116,0)</f>
        <v>0</v>
      </c>
      <c r="L116" s="118">
        <f>IF(H110=2,G116,0)</f>
        <v>0</v>
      </c>
      <c r="M116" s="118">
        <f>IF(H110=3,G116,0)</f>
        <v>0</v>
      </c>
      <c r="N116" s="119">
        <f t="shared" si="13"/>
        <v>0</v>
      </c>
    </row>
    <row r="117" spans="1:14" ht="13.5" customHeight="1" thickBot="1" thickTop="1">
      <c r="A117" s="311"/>
      <c r="B117" s="327"/>
      <c r="C117" s="48" t="s">
        <v>63</v>
      </c>
      <c r="D117" s="49" t="s">
        <v>69</v>
      </c>
      <c r="E117" s="49" t="s">
        <v>69</v>
      </c>
      <c r="F117" s="81" t="s">
        <v>69</v>
      </c>
      <c r="G117" s="121">
        <f>SUM(G110:G115)-G116</f>
        <v>0</v>
      </c>
      <c r="H117" s="303"/>
      <c r="J117" s="122" t="s">
        <v>63</v>
      </c>
      <c r="K117" s="123">
        <f>SUM(K110:K115)-K116</f>
        <v>0</v>
      </c>
      <c r="L117" s="123">
        <f>SUM(L110:L115)-L116</f>
        <v>0</v>
      </c>
      <c r="M117" s="123">
        <f>SUM(M110:M115)-M116</f>
        <v>0</v>
      </c>
      <c r="N117" s="124">
        <f>SUM(N110:N115)-N116</f>
        <v>0</v>
      </c>
    </row>
    <row r="118" spans="1:14" s="43" customFormat="1" ht="13.5" customHeight="1">
      <c r="A118" s="338" t="s">
        <v>204</v>
      </c>
      <c r="B118" s="339"/>
      <c r="C118" s="344" t="s">
        <v>47</v>
      </c>
      <c r="D118" s="61" t="s">
        <v>193</v>
      </c>
      <c r="E118" s="61" t="s">
        <v>193</v>
      </c>
      <c r="F118" s="61" t="s">
        <v>193</v>
      </c>
      <c r="G118" s="350">
        <f>N123</f>
        <v>0</v>
      </c>
      <c r="H118" s="335"/>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40"/>
      <c r="B119" s="341"/>
      <c r="C119" s="345"/>
      <c r="D119" s="61" t="s">
        <v>194</v>
      </c>
      <c r="E119" s="61" t="s">
        <v>194</v>
      </c>
      <c r="F119" s="61" t="s">
        <v>194</v>
      </c>
      <c r="G119" s="351"/>
      <c r="H119" s="336"/>
      <c r="J119" s="59" t="s">
        <v>76</v>
      </c>
      <c r="K119" s="60">
        <f aca="true" t="shared" si="15" ref="K119:M120">SUM(K73,K81,K89,K97,K105,K113)</f>
        <v>0</v>
      </c>
      <c r="L119" s="60">
        <f t="shared" si="15"/>
        <v>0</v>
      </c>
      <c r="M119" s="60">
        <f t="shared" si="15"/>
        <v>0</v>
      </c>
      <c r="N119" s="60">
        <f t="shared" si="14"/>
        <v>0</v>
      </c>
    </row>
    <row r="120" spans="1:14" ht="13.5" customHeight="1">
      <c r="A120" s="340"/>
      <c r="B120" s="341"/>
      <c r="C120" s="346"/>
      <c r="D120" s="61" t="s">
        <v>69</v>
      </c>
      <c r="E120" s="61" t="s">
        <v>69</v>
      </c>
      <c r="F120" s="61" t="s">
        <v>69</v>
      </c>
      <c r="G120" s="352"/>
      <c r="H120" s="336"/>
      <c r="J120" s="59" t="s">
        <v>77</v>
      </c>
      <c r="K120" s="60">
        <f t="shared" si="15"/>
        <v>0</v>
      </c>
      <c r="L120" s="60">
        <f t="shared" si="15"/>
        <v>0</v>
      </c>
      <c r="M120" s="60">
        <f t="shared" si="15"/>
        <v>0</v>
      </c>
      <c r="N120" s="60">
        <f t="shared" si="14"/>
        <v>0</v>
      </c>
    </row>
    <row r="121" spans="1:14" ht="13.5" customHeight="1">
      <c r="A121" s="340"/>
      <c r="B121" s="341"/>
      <c r="C121" s="30" t="s">
        <v>29</v>
      </c>
      <c r="D121" s="32" t="s">
        <v>202</v>
      </c>
      <c r="E121" s="32" t="s">
        <v>202</v>
      </c>
      <c r="F121" s="111" t="s">
        <v>202</v>
      </c>
      <c r="G121" s="130">
        <f>N124</f>
        <v>0</v>
      </c>
      <c r="H121" s="336"/>
      <c r="J121" s="59" t="s">
        <v>78</v>
      </c>
      <c r="K121" s="60">
        <f>SUM(K75,K83,K91,K99,K107,K115)</f>
        <v>0</v>
      </c>
      <c r="L121" s="60">
        <f>SUM(L67,L75,L83,L91,L99,L107,L115)</f>
        <v>0</v>
      </c>
      <c r="M121" s="60">
        <f>SUM(M67,M75,M83,M91,M99,M107,M115)</f>
        <v>0</v>
      </c>
      <c r="N121" s="60">
        <f t="shared" si="14"/>
        <v>0</v>
      </c>
    </row>
    <row r="122" spans="1:14" ht="13.5" customHeight="1" thickBot="1">
      <c r="A122" s="340"/>
      <c r="B122" s="341"/>
      <c r="C122" s="30" t="s">
        <v>30</v>
      </c>
      <c r="D122" s="62">
        <f>'工事費見積書表紙'!$J$4</f>
        <v>0</v>
      </c>
      <c r="E122" s="32" t="s">
        <v>203</v>
      </c>
      <c r="F122" s="111" t="s">
        <v>202</v>
      </c>
      <c r="G122" s="130">
        <f>N125</f>
        <v>0</v>
      </c>
      <c r="H122" s="336"/>
      <c r="J122" s="94" t="s">
        <v>179</v>
      </c>
      <c r="K122" s="95">
        <f>SUM(K76,K84,K92,K100,K108,K116)</f>
        <v>0</v>
      </c>
      <c r="L122" s="95">
        <f>SUM(L68,L76,L84,L92,L100,L108,L116)</f>
        <v>0</v>
      </c>
      <c r="M122" s="95">
        <f>SUM(M68,M76,M84,M92,M100,M108,M116)</f>
        <v>0</v>
      </c>
      <c r="N122" s="95">
        <f t="shared" si="14"/>
        <v>0</v>
      </c>
    </row>
    <row r="123" spans="1:14" ht="13.5" customHeight="1" thickBot="1">
      <c r="A123" s="340"/>
      <c r="B123" s="341"/>
      <c r="C123" s="39" t="s">
        <v>31</v>
      </c>
      <c r="D123" s="40">
        <f>'工事費見積書表紙'!$J$6</f>
        <v>10</v>
      </c>
      <c r="E123" s="41" t="s">
        <v>195</v>
      </c>
      <c r="F123" s="112" t="s">
        <v>188</v>
      </c>
      <c r="G123" s="131">
        <f>N126</f>
        <v>0</v>
      </c>
      <c r="H123" s="336"/>
      <c r="J123" s="64" t="s">
        <v>92</v>
      </c>
      <c r="K123" s="65">
        <f aca="true" t="shared" si="16" ref="K123:M127">SUM(K62,K118)</f>
        <v>0</v>
      </c>
      <c r="L123" s="65">
        <f t="shared" si="16"/>
        <v>0</v>
      </c>
      <c r="M123" s="65">
        <f t="shared" si="16"/>
        <v>0</v>
      </c>
      <c r="N123" s="65">
        <f t="shared" si="14"/>
        <v>0</v>
      </c>
    </row>
    <row r="124" spans="1:14" ht="13.5" customHeight="1" thickBot="1" thickTop="1">
      <c r="A124" s="342"/>
      <c r="B124" s="343"/>
      <c r="C124" s="78" t="s">
        <v>175</v>
      </c>
      <c r="D124" s="80" t="s">
        <v>188</v>
      </c>
      <c r="E124" s="76" t="s">
        <v>188</v>
      </c>
      <c r="F124" s="77" t="s">
        <v>188</v>
      </c>
      <c r="G124" s="209">
        <f>N127</f>
        <v>0</v>
      </c>
      <c r="H124" s="336"/>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202</v>
      </c>
      <c r="E125" s="49" t="s">
        <v>202</v>
      </c>
      <c r="F125" s="49" t="s">
        <v>202</v>
      </c>
      <c r="G125" s="121">
        <f>SUM(G118:G123)-G124</f>
        <v>0</v>
      </c>
      <c r="H125" s="337"/>
      <c r="J125" s="66" t="s">
        <v>94</v>
      </c>
      <c r="K125" s="67">
        <f t="shared" si="16"/>
        <v>0</v>
      </c>
      <c r="L125" s="67">
        <f t="shared" si="16"/>
        <v>0</v>
      </c>
      <c r="M125" s="67">
        <f t="shared" si="16"/>
        <v>0</v>
      </c>
      <c r="N125" s="67">
        <f t="shared" si="14"/>
        <v>0</v>
      </c>
    </row>
    <row r="126" spans="1:14" s="43" customFormat="1" ht="13.5" customHeight="1" thickBot="1">
      <c r="A126" s="318"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19"/>
      <c r="B127" s="56" t="s">
        <v>45</v>
      </c>
      <c r="J127" s="70" t="s">
        <v>182</v>
      </c>
      <c r="K127" s="71">
        <f t="shared" si="16"/>
        <v>0</v>
      </c>
      <c r="L127" s="71">
        <f t="shared" si="16"/>
        <v>0</v>
      </c>
      <c r="M127" s="71">
        <f t="shared" si="16"/>
        <v>0</v>
      </c>
      <c r="N127" s="71">
        <f t="shared" si="14"/>
        <v>0</v>
      </c>
    </row>
    <row r="128" spans="1:14" ht="13.5" customHeight="1" thickBot="1" thickTop="1">
      <c r="A128" s="319"/>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password="C994" sheet="1" objects="1" scenarios="1"/>
  <mergeCells count="77">
    <mergeCell ref="A62:A64"/>
    <mergeCell ref="B116:B117"/>
    <mergeCell ref="C118:C120"/>
    <mergeCell ref="G118:G120"/>
    <mergeCell ref="A92:A93"/>
    <mergeCell ref="B92:B93"/>
    <mergeCell ref="A100:A101"/>
    <mergeCell ref="B100:B101"/>
    <mergeCell ref="A94:B98"/>
    <mergeCell ref="A84:A85"/>
    <mergeCell ref="J110:J112"/>
    <mergeCell ref="A2:H2"/>
    <mergeCell ref="A66:H66"/>
    <mergeCell ref="J78:J80"/>
    <mergeCell ref="J86:J88"/>
    <mergeCell ref="J94:J96"/>
    <mergeCell ref="J102:J104"/>
    <mergeCell ref="A12:A13"/>
    <mergeCell ref="B12:B13"/>
    <mergeCell ref="A20:A21"/>
    <mergeCell ref="J30:J32"/>
    <mergeCell ref="J38:J40"/>
    <mergeCell ref="J46:J48"/>
    <mergeCell ref="J54:J56"/>
    <mergeCell ref="J70:J72"/>
    <mergeCell ref="H30:H37"/>
    <mergeCell ref="H38:H45"/>
    <mergeCell ref="H46:H53"/>
    <mergeCell ref="H54:H61"/>
    <mergeCell ref="A126:A128"/>
    <mergeCell ref="A102:B106"/>
    <mergeCell ref="B44:B45"/>
    <mergeCell ref="A52:A53"/>
    <mergeCell ref="A70:B74"/>
    <mergeCell ref="A69:B69"/>
    <mergeCell ref="B52:B53"/>
    <mergeCell ref="A118:B124"/>
    <mergeCell ref="A68:B68"/>
    <mergeCell ref="B76:B77"/>
    <mergeCell ref="B84:B85"/>
    <mergeCell ref="H102:H109"/>
    <mergeCell ref="A110:B114"/>
    <mergeCell ref="H110:H117"/>
    <mergeCell ref="A108:A109"/>
    <mergeCell ref="B108:B109"/>
    <mergeCell ref="A116:A117"/>
    <mergeCell ref="H94:H101"/>
    <mergeCell ref="H78:H85"/>
    <mergeCell ref="H14:H21"/>
    <mergeCell ref="A22:B26"/>
    <mergeCell ref="H22:H29"/>
    <mergeCell ref="A28:A29"/>
    <mergeCell ref="H118:H125"/>
    <mergeCell ref="A86:B90"/>
    <mergeCell ref="H86:H93"/>
    <mergeCell ref="A76:A77"/>
    <mergeCell ref="H70:H77"/>
    <mergeCell ref="A78:B82"/>
    <mergeCell ref="B28:B29"/>
    <mergeCell ref="A4:B4"/>
    <mergeCell ref="A6:B10"/>
    <mergeCell ref="A5:B5"/>
    <mergeCell ref="J6:J8"/>
    <mergeCell ref="J14:J16"/>
    <mergeCell ref="J22:J24"/>
    <mergeCell ref="B20:B21"/>
    <mergeCell ref="A14:B18"/>
    <mergeCell ref="H6:H13"/>
    <mergeCell ref="A60:A61"/>
    <mergeCell ref="B60:B61"/>
    <mergeCell ref="A54:B58"/>
    <mergeCell ref="A30:B34"/>
    <mergeCell ref="A46:B50"/>
    <mergeCell ref="A38:B42"/>
    <mergeCell ref="A36:A37"/>
    <mergeCell ref="B36:B37"/>
    <mergeCell ref="A44:A45"/>
  </mergeCells>
  <dataValidations count="2">
    <dataValidation type="list" allowBlank="1" showInputMessage="1" showErrorMessage="1" sqref="B12:B13 B20:B21 B28:B29 B36:B37 B44:B45 B52:B53 B60:B61 B76:B77 B84:B85 B92:B93 B100:B101 B108:B109 B116:B117">
      <formula1>"（１）,（２）,（３）,（４）,（５）,（６）,（７）"</formula1>
    </dataValidation>
    <dataValidation allowBlank="1" showInputMessage="1" showErrorMessage="1" sqref="D6:D12 F6:G12 D14:D20 F14:G20 D22:D28 F22:G28 D30:D36 F30:G36 D38:D44 F38:G44 D46:D52 F46:G52 D54:D60 F54:G60 D70:D76 F70:G76 D78:D84 F78:G84 D86:D92 F86:G92 D94:D100 F94:G100 D102:D108 F102:G108 D110:D116 F110:G116 D124 F124:G124"/>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6.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1" sqref="A1"/>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154</v>
      </c>
      <c r="J1" s="3"/>
      <c r="K1" s="4"/>
    </row>
    <row r="2" spans="1:11" ht="18" customHeight="1">
      <c r="A2" s="334" t="s">
        <v>147</v>
      </c>
      <c r="B2" s="334"/>
      <c r="C2" s="334"/>
      <c r="D2" s="334"/>
      <c r="E2" s="334"/>
      <c r="F2" s="334"/>
      <c r="G2" s="334"/>
      <c r="H2" s="334"/>
      <c r="J2" s="3"/>
      <c r="K2" s="4"/>
    </row>
    <row r="3" spans="4:11" ht="13.5" customHeight="1" thickBot="1">
      <c r="D3" s="5"/>
      <c r="J3" s="3"/>
      <c r="K3" s="4"/>
    </row>
    <row r="4" spans="1:11" ht="18" customHeight="1" thickBot="1">
      <c r="A4" s="314" t="s">
        <v>115</v>
      </c>
      <c r="B4" s="315"/>
      <c r="J4" s="3"/>
      <c r="K4" s="4"/>
    </row>
    <row r="5" spans="1:14" s="11" customFormat="1" ht="15.75" customHeight="1" thickBot="1">
      <c r="A5" s="316" t="s">
        <v>35</v>
      </c>
      <c r="B5" s="317"/>
      <c r="C5" s="7" t="s">
        <v>36</v>
      </c>
      <c r="D5" s="8" t="s">
        <v>59</v>
      </c>
      <c r="E5" s="8" t="s">
        <v>60</v>
      </c>
      <c r="F5" s="8" t="s">
        <v>61</v>
      </c>
      <c r="G5" s="9" t="s">
        <v>62</v>
      </c>
      <c r="H5" s="10" t="s">
        <v>56</v>
      </c>
      <c r="J5" s="10"/>
      <c r="K5" s="12" t="s">
        <v>126</v>
      </c>
      <c r="L5" s="12" t="s">
        <v>127</v>
      </c>
      <c r="M5" s="90" t="s">
        <v>91</v>
      </c>
      <c r="N5" s="10" t="s">
        <v>27</v>
      </c>
    </row>
    <row r="6" spans="1:14" ht="13.5" customHeight="1">
      <c r="A6" s="304" t="s">
        <v>205</v>
      </c>
      <c r="B6" s="305"/>
      <c r="C6" s="13"/>
      <c r="D6" s="14"/>
      <c r="E6" s="15"/>
      <c r="F6" s="97"/>
      <c r="G6" s="98">
        <f>IF(F6&lt;&gt;"",D6*F6,"")</f>
      </c>
      <c r="H6" s="301">
        <v>1</v>
      </c>
      <c r="J6" s="356" t="s">
        <v>70</v>
      </c>
      <c r="K6" s="99">
        <f>IF(H6=1,G6,0)</f>
      </c>
      <c r="L6" s="100">
        <f>IF(H6=2,G6,0)</f>
        <v>0</v>
      </c>
      <c r="M6" s="101">
        <f>IF(H6=3,G6,0)</f>
        <v>0</v>
      </c>
      <c r="N6" s="100">
        <f aca="true" t="shared" si="0" ref="N6:N12">SUM(K6:M6)</f>
        <v>0</v>
      </c>
    </row>
    <row r="7" spans="1:14" ht="13.5" customHeight="1">
      <c r="A7" s="306"/>
      <c r="B7" s="307"/>
      <c r="C7" s="21"/>
      <c r="D7" s="22"/>
      <c r="E7" s="23"/>
      <c r="F7" s="102"/>
      <c r="G7" s="103">
        <f>IF(F7&lt;&gt;"",D7*F7,"")</f>
      </c>
      <c r="H7" s="302"/>
      <c r="J7" s="357"/>
      <c r="K7" s="104">
        <f>IF(H6=1,G7,0)</f>
      </c>
      <c r="L7" s="105">
        <f>IF(H6=2,G7,0)</f>
        <v>0</v>
      </c>
      <c r="M7" s="106">
        <f>IF(H6=3,G7,0)</f>
        <v>0</v>
      </c>
      <c r="N7" s="105">
        <f t="shared" si="0"/>
        <v>0</v>
      </c>
    </row>
    <row r="8" spans="1:14" ht="13.5" customHeight="1">
      <c r="A8" s="306"/>
      <c r="B8" s="307"/>
      <c r="C8" s="21"/>
      <c r="D8" s="22"/>
      <c r="E8" s="23"/>
      <c r="F8" s="102"/>
      <c r="G8" s="107">
        <f>IF(F8&lt;&gt;"",D8*F8,"")</f>
      </c>
      <c r="H8" s="302"/>
      <c r="J8" s="358"/>
      <c r="K8" s="104">
        <f>IF(H6=1,G8,0)</f>
      </c>
      <c r="L8" s="105">
        <f>IF(H6=2,G8,0)</f>
        <v>0</v>
      </c>
      <c r="M8" s="106">
        <f>IF(H6=3,G8,0)</f>
        <v>0</v>
      </c>
      <c r="N8" s="105">
        <f t="shared" si="0"/>
        <v>0</v>
      </c>
    </row>
    <row r="9" spans="1:14" ht="13.5" customHeight="1">
      <c r="A9" s="306"/>
      <c r="B9" s="307"/>
      <c r="C9" s="30" t="s">
        <v>29</v>
      </c>
      <c r="D9" s="31"/>
      <c r="E9" s="32" t="s">
        <v>206</v>
      </c>
      <c r="F9" s="108"/>
      <c r="G9" s="274">
        <f>IF(F9="","",D9*F9)</f>
      </c>
      <c r="H9" s="302"/>
      <c r="J9" s="110" t="s">
        <v>29</v>
      </c>
      <c r="K9" s="104">
        <f>IF(H6=1,G9,0)</f>
      </c>
      <c r="L9" s="105">
        <f>IF(H6=2,G9,0)</f>
        <v>0</v>
      </c>
      <c r="M9" s="106">
        <f>IF(H6=3,G9,0)</f>
        <v>0</v>
      </c>
      <c r="N9" s="105">
        <f t="shared" si="0"/>
        <v>0</v>
      </c>
    </row>
    <row r="10" spans="1:14" ht="13.5" customHeight="1">
      <c r="A10" s="308"/>
      <c r="B10" s="309"/>
      <c r="C10" s="30" t="s">
        <v>30</v>
      </c>
      <c r="D10" s="31">
        <f>'工事費見積書表紙'!$J$4</f>
        <v>0</v>
      </c>
      <c r="E10" s="208" t="s">
        <v>207</v>
      </c>
      <c r="F10" s="111" t="s">
        <v>206</v>
      </c>
      <c r="G10" s="109">
        <f>IF(G6&lt;&gt;"",ROUNDDOWN(SUM(G6:G9)*D10/100,0),"")</f>
      </c>
      <c r="H10" s="302"/>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02"/>
      <c r="J11" s="113" t="s">
        <v>31</v>
      </c>
      <c r="K11" s="114">
        <f>IF(H6=1,G11,0)</f>
      </c>
      <c r="L11" s="115">
        <f>IF(H6=2,G11,0)</f>
        <v>0</v>
      </c>
      <c r="M11" s="116">
        <f>IF(H6=3,G11,0)</f>
        <v>0</v>
      </c>
      <c r="N11" s="115">
        <f t="shared" si="0"/>
        <v>0</v>
      </c>
    </row>
    <row r="12" spans="1:14" s="43" customFormat="1" ht="13.5" customHeight="1" thickBot="1" thickTop="1">
      <c r="A12" s="310"/>
      <c r="B12" s="312" t="s">
        <v>54</v>
      </c>
      <c r="C12" s="82" t="s">
        <v>175</v>
      </c>
      <c r="D12" s="83" t="s">
        <v>188</v>
      </c>
      <c r="E12" s="84" t="s">
        <v>188</v>
      </c>
      <c r="F12" s="85" t="s">
        <v>188</v>
      </c>
      <c r="G12" s="86"/>
      <c r="H12" s="302"/>
      <c r="J12" s="117" t="s">
        <v>175</v>
      </c>
      <c r="K12" s="118">
        <f>IF(H6=1,G12,0)</f>
        <v>0</v>
      </c>
      <c r="L12" s="118">
        <f>IF(H6=2,G12,0)</f>
        <v>0</v>
      </c>
      <c r="M12" s="118">
        <f>IF(H6=3,G12,0)</f>
        <v>0</v>
      </c>
      <c r="N12" s="119">
        <f t="shared" si="0"/>
        <v>0</v>
      </c>
    </row>
    <row r="13" spans="1:14" s="43" customFormat="1" ht="13.5" customHeight="1" thickBot="1" thickTop="1">
      <c r="A13" s="311"/>
      <c r="B13" s="313"/>
      <c r="C13" s="48" t="s">
        <v>63</v>
      </c>
      <c r="D13" s="49" t="s">
        <v>206</v>
      </c>
      <c r="E13" s="49" t="s">
        <v>206</v>
      </c>
      <c r="F13" s="120" t="s">
        <v>206</v>
      </c>
      <c r="G13" s="121">
        <f>SUM(G6:G11)-G12</f>
        <v>0</v>
      </c>
      <c r="H13" s="303"/>
      <c r="J13" s="122" t="s">
        <v>63</v>
      </c>
      <c r="K13" s="123">
        <f>SUM(K6:K11)-K12</f>
        <v>0</v>
      </c>
      <c r="L13" s="123">
        <f>SUM(L6:L11)-L12</f>
        <v>0</v>
      </c>
      <c r="M13" s="123">
        <f>SUM(M6:M11)-M12</f>
        <v>0</v>
      </c>
      <c r="N13" s="124">
        <f>SUM(N6:N11)-N12</f>
        <v>0</v>
      </c>
    </row>
    <row r="14" spans="1:14" ht="13.5" customHeight="1">
      <c r="A14" s="304" t="s">
        <v>208</v>
      </c>
      <c r="B14" s="305"/>
      <c r="C14" s="13"/>
      <c r="D14" s="14"/>
      <c r="E14" s="15"/>
      <c r="F14" s="97"/>
      <c r="G14" s="98">
        <f>IF(F14&lt;&gt;"",D14*F14,"")</f>
      </c>
      <c r="H14" s="301">
        <v>1</v>
      </c>
      <c r="J14" s="353" t="s">
        <v>70</v>
      </c>
      <c r="K14" s="99">
        <f>IF(H14=1,G14,0)</f>
      </c>
      <c r="L14" s="100">
        <f>IF(H14=2,G14,0)</f>
        <v>0</v>
      </c>
      <c r="M14" s="125">
        <f>IF(H14=3,G14,0)</f>
        <v>0</v>
      </c>
      <c r="N14" s="125">
        <f aca="true" t="shared" si="1" ref="N14:N20">SUM(K14:M14)</f>
        <v>0</v>
      </c>
    </row>
    <row r="15" spans="1:14" ht="13.5" customHeight="1">
      <c r="A15" s="306"/>
      <c r="B15" s="307"/>
      <c r="C15" s="21"/>
      <c r="D15" s="22"/>
      <c r="E15" s="23"/>
      <c r="F15" s="102"/>
      <c r="G15" s="103">
        <f>IF(F15&lt;&gt;"",D15*F15,"")</f>
      </c>
      <c r="H15" s="302"/>
      <c r="J15" s="354"/>
      <c r="K15" s="104">
        <f>IF(H14=1,G15,0)</f>
      </c>
      <c r="L15" s="105">
        <f>IF(H14=2,G15,0)</f>
        <v>0</v>
      </c>
      <c r="M15" s="126">
        <f>IF(H14=3,G15,0)</f>
        <v>0</v>
      </c>
      <c r="N15" s="126">
        <f t="shared" si="1"/>
        <v>0</v>
      </c>
    </row>
    <row r="16" spans="1:14" ht="13.5" customHeight="1">
      <c r="A16" s="306"/>
      <c r="B16" s="307"/>
      <c r="C16" s="21"/>
      <c r="D16" s="22"/>
      <c r="E16" s="23"/>
      <c r="F16" s="102"/>
      <c r="G16" s="107">
        <f>IF(F16&lt;&gt;"",D16*F16,"")</f>
      </c>
      <c r="H16" s="302"/>
      <c r="J16" s="355"/>
      <c r="K16" s="104">
        <f>IF(H14=1,G16,0)</f>
      </c>
      <c r="L16" s="105">
        <f>IF(H14=2,G16,0)</f>
        <v>0</v>
      </c>
      <c r="M16" s="126">
        <f>IF(H14=3,G16,0)</f>
        <v>0</v>
      </c>
      <c r="N16" s="126">
        <f t="shared" si="1"/>
        <v>0</v>
      </c>
    </row>
    <row r="17" spans="1:14" ht="13.5" customHeight="1">
      <c r="A17" s="306"/>
      <c r="B17" s="307"/>
      <c r="C17" s="30" t="s">
        <v>29</v>
      </c>
      <c r="D17" s="31"/>
      <c r="E17" s="32" t="s">
        <v>206</v>
      </c>
      <c r="F17" s="108"/>
      <c r="G17" s="274">
        <f>IF(F17="","",D17*F17)</f>
      </c>
      <c r="H17" s="302"/>
      <c r="J17" s="127" t="s">
        <v>29</v>
      </c>
      <c r="K17" s="104">
        <f>IF(H14=1,G17,0)</f>
      </c>
      <c r="L17" s="105">
        <f>IF(H14=2,G17,0)</f>
        <v>0</v>
      </c>
      <c r="M17" s="126">
        <f>IF(H14=3,G17,0)</f>
        <v>0</v>
      </c>
      <c r="N17" s="126">
        <f t="shared" si="1"/>
        <v>0</v>
      </c>
    </row>
    <row r="18" spans="1:14" ht="13.5" customHeight="1">
      <c r="A18" s="308"/>
      <c r="B18" s="309"/>
      <c r="C18" s="30" t="s">
        <v>30</v>
      </c>
      <c r="D18" s="31">
        <f>'工事費見積書表紙'!$J$4</f>
        <v>0</v>
      </c>
      <c r="E18" s="208" t="s">
        <v>207</v>
      </c>
      <c r="F18" s="111" t="s">
        <v>206</v>
      </c>
      <c r="G18" s="109">
        <f>IF(G14&lt;&gt;"",ROUNDDOWN(SUM(G14:G17)*D18/100,0),"")</f>
      </c>
      <c r="H18" s="302"/>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02"/>
      <c r="J19" s="128" t="s">
        <v>31</v>
      </c>
      <c r="K19" s="114">
        <f>IF(H14=1,G19,0)</f>
      </c>
      <c r="L19" s="115">
        <f>IF(H14=2,G19,0)</f>
        <v>0</v>
      </c>
      <c r="M19" s="129">
        <f>IF(H14=3,G19,0)</f>
        <v>0</v>
      </c>
      <c r="N19" s="129">
        <f t="shared" si="1"/>
        <v>0</v>
      </c>
    </row>
    <row r="20" spans="1:14" s="43" customFormat="1" ht="13.5" customHeight="1" thickBot="1" thickTop="1">
      <c r="A20" s="310"/>
      <c r="B20" s="312" t="s">
        <v>54</v>
      </c>
      <c r="C20" s="78" t="s">
        <v>175</v>
      </c>
      <c r="D20" s="80" t="s">
        <v>188</v>
      </c>
      <c r="E20" s="76" t="s">
        <v>188</v>
      </c>
      <c r="F20" s="77" t="s">
        <v>188</v>
      </c>
      <c r="G20" s="79"/>
      <c r="H20" s="302"/>
      <c r="J20" s="117" t="s">
        <v>175</v>
      </c>
      <c r="K20" s="118">
        <f>IF(H14=1,G20,0)</f>
        <v>0</v>
      </c>
      <c r="L20" s="118">
        <f>IF(H14=2,G20,0)</f>
        <v>0</v>
      </c>
      <c r="M20" s="118">
        <f>IF(H14=3,G20,0)</f>
        <v>0</v>
      </c>
      <c r="N20" s="119">
        <f t="shared" si="1"/>
        <v>0</v>
      </c>
    </row>
    <row r="21" spans="1:14" s="43" customFormat="1" ht="13.5" customHeight="1" thickBot="1" thickTop="1">
      <c r="A21" s="311"/>
      <c r="B21" s="313"/>
      <c r="C21" s="48" t="s">
        <v>63</v>
      </c>
      <c r="D21" s="49" t="s">
        <v>206</v>
      </c>
      <c r="E21" s="49" t="s">
        <v>206</v>
      </c>
      <c r="F21" s="120" t="s">
        <v>206</v>
      </c>
      <c r="G21" s="121">
        <f>SUM(G14:G19)-G20</f>
        <v>0</v>
      </c>
      <c r="H21" s="303"/>
      <c r="J21" s="122" t="s">
        <v>63</v>
      </c>
      <c r="K21" s="123">
        <f>SUM(K14:K19)-K20</f>
        <v>0</v>
      </c>
      <c r="L21" s="123">
        <f>SUM(L14:L19)-L20</f>
        <v>0</v>
      </c>
      <c r="M21" s="123">
        <f>SUM(M14:M19)-M20</f>
        <v>0</v>
      </c>
      <c r="N21" s="124">
        <f>SUM(N14:N19)-N20</f>
        <v>0</v>
      </c>
    </row>
    <row r="22" spans="1:14" ht="13.5" customHeight="1">
      <c r="A22" s="304" t="s">
        <v>209</v>
      </c>
      <c r="B22" s="305"/>
      <c r="C22" s="13"/>
      <c r="D22" s="14"/>
      <c r="E22" s="15"/>
      <c r="F22" s="97"/>
      <c r="G22" s="98">
        <f>IF(F22&lt;&gt;"",D22*F22,"")</f>
      </c>
      <c r="H22" s="301">
        <v>1</v>
      </c>
      <c r="J22" s="353" t="s">
        <v>70</v>
      </c>
      <c r="K22" s="99">
        <f>IF(H22=1,G22,0)</f>
      </c>
      <c r="L22" s="100">
        <f>IF(H22=2,G22,0)</f>
        <v>0</v>
      </c>
      <c r="M22" s="125">
        <f>IF(H22=3,G22,0)</f>
        <v>0</v>
      </c>
      <c r="N22" s="125">
        <f aca="true" t="shared" si="2" ref="N22:N28">SUM(K22:M22)</f>
        <v>0</v>
      </c>
    </row>
    <row r="23" spans="1:14" ht="13.5" customHeight="1">
      <c r="A23" s="306"/>
      <c r="B23" s="307"/>
      <c r="C23" s="21"/>
      <c r="D23" s="22"/>
      <c r="E23" s="23"/>
      <c r="F23" s="102"/>
      <c r="G23" s="103">
        <f>IF(F23&lt;&gt;"",D23*F23,"")</f>
      </c>
      <c r="H23" s="302"/>
      <c r="J23" s="354"/>
      <c r="K23" s="104">
        <f>IF(H22=1,G23,0)</f>
      </c>
      <c r="L23" s="105">
        <f>IF(H22=2,G23,0)</f>
        <v>0</v>
      </c>
      <c r="M23" s="126">
        <f>IF(H22=3,G23,0)</f>
        <v>0</v>
      </c>
      <c r="N23" s="126">
        <f t="shared" si="2"/>
        <v>0</v>
      </c>
    </row>
    <row r="24" spans="1:14" ht="13.5" customHeight="1">
      <c r="A24" s="306"/>
      <c r="B24" s="307"/>
      <c r="C24" s="21"/>
      <c r="D24" s="22"/>
      <c r="E24" s="23"/>
      <c r="F24" s="102"/>
      <c r="G24" s="107">
        <f>IF(F24&lt;&gt;"",D24*F24,"")</f>
      </c>
      <c r="H24" s="302"/>
      <c r="J24" s="355"/>
      <c r="K24" s="104">
        <f>IF(H22=1,G24,0)</f>
      </c>
      <c r="L24" s="105">
        <f>IF(H22=2,G24,0)</f>
        <v>0</v>
      </c>
      <c r="M24" s="126">
        <f>IF(H22=3,G24,0)</f>
        <v>0</v>
      </c>
      <c r="N24" s="126">
        <f t="shared" si="2"/>
        <v>0</v>
      </c>
    </row>
    <row r="25" spans="1:14" ht="13.5" customHeight="1">
      <c r="A25" s="306"/>
      <c r="B25" s="307"/>
      <c r="C25" s="30" t="s">
        <v>29</v>
      </c>
      <c r="D25" s="31"/>
      <c r="E25" s="32" t="s">
        <v>206</v>
      </c>
      <c r="F25" s="108"/>
      <c r="G25" s="274">
        <f>IF(F25="","",D25*F25)</f>
      </c>
      <c r="H25" s="302"/>
      <c r="J25" s="127" t="s">
        <v>29</v>
      </c>
      <c r="K25" s="104">
        <f>IF(H22=1,G25,0)</f>
      </c>
      <c r="L25" s="105">
        <f>IF(H22=2,G25,0)</f>
        <v>0</v>
      </c>
      <c r="M25" s="126">
        <f>IF(H22=3,G25,0)</f>
        <v>0</v>
      </c>
      <c r="N25" s="126">
        <f t="shared" si="2"/>
        <v>0</v>
      </c>
    </row>
    <row r="26" spans="1:14" ht="13.5" customHeight="1">
      <c r="A26" s="308"/>
      <c r="B26" s="309"/>
      <c r="C26" s="30" t="s">
        <v>30</v>
      </c>
      <c r="D26" s="31">
        <f>'工事費見積書表紙'!$J$4</f>
        <v>0</v>
      </c>
      <c r="E26" s="208" t="s">
        <v>207</v>
      </c>
      <c r="F26" s="111" t="s">
        <v>206</v>
      </c>
      <c r="G26" s="109">
        <f>IF(G22&lt;&gt;"",ROUNDDOWN(SUM(G22:G25)*D26/100,0),"")</f>
      </c>
      <c r="H26" s="302"/>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02"/>
      <c r="J27" s="128" t="s">
        <v>31</v>
      </c>
      <c r="K27" s="114">
        <f>IF(H22=1,G27,0)</f>
      </c>
      <c r="L27" s="115">
        <f>IF(H22=2,G27,0)</f>
        <v>0</v>
      </c>
      <c r="M27" s="129">
        <f>IF(H22=3,G27,0)</f>
        <v>0</v>
      </c>
      <c r="N27" s="129">
        <f t="shared" si="2"/>
        <v>0</v>
      </c>
    </row>
    <row r="28" spans="1:14" s="43" customFormat="1" ht="13.5" customHeight="1" thickBot="1" thickTop="1">
      <c r="A28" s="310"/>
      <c r="B28" s="312" t="s">
        <v>54</v>
      </c>
      <c r="C28" s="78" t="s">
        <v>175</v>
      </c>
      <c r="D28" s="80" t="s">
        <v>188</v>
      </c>
      <c r="E28" s="76" t="s">
        <v>188</v>
      </c>
      <c r="F28" s="77" t="s">
        <v>188</v>
      </c>
      <c r="G28" s="79"/>
      <c r="H28" s="302"/>
      <c r="J28" s="117" t="s">
        <v>175</v>
      </c>
      <c r="K28" s="118">
        <f>IF(H22=1,G28,0)</f>
        <v>0</v>
      </c>
      <c r="L28" s="118">
        <f>IF(H22=2,G28,0)</f>
        <v>0</v>
      </c>
      <c r="M28" s="118">
        <f>IF(H22=3,G28,0)</f>
        <v>0</v>
      </c>
      <c r="N28" s="119">
        <f t="shared" si="2"/>
        <v>0</v>
      </c>
    </row>
    <row r="29" spans="1:14" s="43" customFormat="1" ht="13.5" customHeight="1" thickBot="1" thickTop="1">
      <c r="A29" s="311"/>
      <c r="B29" s="313"/>
      <c r="C29" s="48" t="s">
        <v>63</v>
      </c>
      <c r="D29" s="49" t="s">
        <v>206</v>
      </c>
      <c r="E29" s="49" t="s">
        <v>206</v>
      </c>
      <c r="F29" s="120" t="s">
        <v>206</v>
      </c>
      <c r="G29" s="121">
        <f>SUM(G22:G27)-G28</f>
        <v>0</v>
      </c>
      <c r="H29" s="303"/>
      <c r="J29" s="122" t="s">
        <v>63</v>
      </c>
      <c r="K29" s="123">
        <f>SUM(K22:K27)-K28</f>
        <v>0</v>
      </c>
      <c r="L29" s="123">
        <f>SUM(L22:L27)-L28</f>
        <v>0</v>
      </c>
      <c r="M29" s="123">
        <f>SUM(M22:M27)-M28</f>
        <v>0</v>
      </c>
      <c r="N29" s="124">
        <f>SUM(N22:N27)-N28</f>
        <v>0</v>
      </c>
    </row>
    <row r="30" spans="1:14" ht="13.5" customHeight="1">
      <c r="A30" s="304" t="s">
        <v>210</v>
      </c>
      <c r="B30" s="305"/>
      <c r="C30" s="13"/>
      <c r="D30" s="14"/>
      <c r="E30" s="15"/>
      <c r="F30" s="97"/>
      <c r="G30" s="98">
        <f>IF(F30&lt;&gt;"",D30*F30,"")</f>
      </c>
      <c r="H30" s="301">
        <v>1</v>
      </c>
      <c r="J30" s="353" t="s">
        <v>70</v>
      </c>
      <c r="K30" s="99">
        <f>IF(H30=1,G30,0)</f>
      </c>
      <c r="L30" s="100">
        <f>IF(H30=2,G30,0)</f>
        <v>0</v>
      </c>
      <c r="M30" s="125">
        <f>IF(H30=3,G30,0)</f>
        <v>0</v>
      </c>
      <c r="N30" s="125">
        <f aca="true" t="shared" si="3" ref="N30:N36">SUM(K30:M30)</f>
        <v>0</v>
      </c>
    </row>
    <row r="31" spans="1:14" ht="13.5" customHeight="1">
      <c r="A31" s="306"/>
      <c r="B31" s="307"/>
      <c r="C31" s="21"/>
      <c r="D31" s="22"/>
      <c r="E31" s="23"/>
      <c r="F31" s="102"/>
      <c r="G31" s="103">
        <f>IF(F31&lt;&gt;"",D31*F31,"")</f>
      </c>
      <c r="H31" s="302"/>
      <c r="J31" s="354"/>
      <c r="K31" s="104">
        <f>IF(H30=1,G31,0)</f>
      </c>
      <c r="L31" s="105">
        <f>IF(H30=2,G31,0)</f>
        <v>0</v>
      </c>
      <c r="M31" s="126">
        <f>IF(H30=3,G31,0)</f>
        <v>0</v>
      </c>
      <c r="N31" s="126">
        <f t="shared" si="3"/>
        <v>0</v>
      </c>
    </row>
    <row r="32" spans="1:14" ht="13.5" customHeight="1">
      <c r="A32" s="306"/>
      <c r="B32" s="307"/>
      <c r="C32" s="21"/>
      <c r="D32" s="22"/>
      <c r="E32" s="23"/>
      <c r="F32" s="102"/>
      <c r="G32" s="107">
        <f>IF(F32&lt;&gt;"",D32*F32,"")</f>
      </c>
      <c r="H32" s="302"/>
      <c r="J32" s="355"/>
      <c r="K32" s="104">
        <f>IF(H30=1,G32,0)</f>
      </c>
      <c r="L32" s="105">
        <f>IF(H30=2,G32,0)</f>
        <v>0</v>
      </c>
      <c r="M32" s="126">
        <f>IF(H30=3,G32,0)</f>
        <v>0</v>
      </c>
      <c r="N32" s="126">
        <f t="shared" si="3"/>
        <v>0</v>
      </c>
    </row>
    <row r="33" spans="1:14" ht="13.5" customHeight="1">
      <c r="A33" s="306"/>
      <c r="B33" s="307"/>
      <c r="C33" s="30" t="s">
        <v>29</v>
      </c>
      <c r="D33" s="31"/>
      <c r="E33" s="32" t="s">
        <v>206</v>
      </c>
      <c r="F33" s="108"/>
      <c r="G33" s="274">
        <f>IF(F33="","",D33*F33)</f>
      </c>
      <c r="H33" s="302"/>
      <c r="J33" s="127" t="s">
        <v>29</v>
      </c>
      <c r="K33" s="104">
        <f>IF(H30=1,G33,0)</f>
      </c>
      <c r="L33" s="105">
        <f>IF(H30=2,G33,0)</f>
        <v>0</v>
      </c>
      <c r="M33" s="126">
        <f>IF(H30=3,G33,0)</f>
        <v>0</v>
      </c>
      <c r="N33" s="126">
        <f t="shared" si="3"/>
        <v>0</v>
      </c>
    </row>
    <row r="34" spans="1:14" ht="13.5" customHeight="1">
      <c r="A34" s="308"/>
      <c r="B34" s="309"/>
      <c r="C34" s="30" t="s">
        <v>30</v>
      </c>
      <c r="D34" s="31">
        <f>'工事費見積書表紙'!$J$4</f>
        <v>0</v>
      </c>
      <c r="E34" s="208" t="s">
        <v>207</v>
      </c>
      <c r="F34" s="111" t="s">
        <v>206</v>
      </c>
      <c r="G34" s="109">
        <f>IF(G30&lt;&gt;"",ROUNDDOWN(SUM(G30:G33)*D34/100,0),"")</f>
      </c>
      <c r="H34" s="302"/>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02"/>
      <c r="J35" s="128" t="s">
        <v>31</v>
      </c>
      <c r="K35" s="114">
        <f>IF(H30=1,G35,0)</f>
      </c>
      <c r="L35" s="115">
        <f>IF(H30=2,G35,0)</f>
        <v>0</v>
      </c>
      <c r="M35" s="129">
        <f>IF(H30=3,G35,0)</f>
        <v>0</v>
      </c>
      <c r="N35" s="129">
        <f t="shared" si="3"/>
        <v>0</v>
      </c>
    </row>
    <row r="36" spans="1:14" s="43" customFormat="1" ht="13.5" customHeight="1" thickBot="1" thickTop="1">
      <c r="A36" s="310"/>
      <c r="B36" s="312" t="s">
        <v>54</v>
      </c>
      <c r="C36" s="78" t="s">
        <v>175</v>
      </c>
      <c r="D36" s="80" t="s">
        <v>188</v>
      </c>
      <c r="E36" s="76" t="s">
        <v>188</v>
      </c>
      <c r="F36" s="77" t="s">
        <v>188</v>
      </c>
      <c r="G36" s="79"/>
      <c r="H36" s="302"/>
      <c r="J36" s="117" t="s">
        <v>175</v>
      </c>
      <c r="K36" s="118">
        <f>IF(H30=1,G36,0)</f>
        <v>0</v>
      </c>
      <c r="L36" s="118">
        <f>IF(H30=2,G36,0)</f>
        <v>0</v>
      </c>
      <c r="M36" s="118">
        <f>IF(H30=3,G36,0)</f>
        <v>0</v>
      </c>
      <c r="N36" s="119">
        <f t="shared" si="3"/>
        <v>0</v>
      </c>
    </row>
    <row r="37" spans="1:14" s="43" customFormat="1" ht="13.5" customHeight="1" thickBot="1" thickTop="1">
      <c r="A37" s="311"/>
      <c r="B37" s="313"/>
      <c r="C37" s="48" t="s">
        <v>63</v>
      </c>
      <c r="D37" s="49" t="s">
        <v>206</v>
      </c>
      <c r="E37" s="49" t="s">
        <v>206</v>
      </c>
      <c r="F37" s="120" t="s">
        <v>206</v>
      </c>
      <c r="G37" s="121">
        <f>SUM(G30:G35)-G36</f>
        <v>0</v>
      </c>
      <c r="H37" s="303"/>
      <c r="J37" s="122" t="s">
        <v>63</v>
      </c>
      <c r="K37" s="123">
        <f>SUM(K30:K35)-K36</f>
        <v>0</v>
      </c>
      <c r="L37" s="123">
        <f>SUM(L30:L35)-L36</f>
        <v>0</v>
      </c>
      <c r="M37" s="123">
        <f>SUM(M30:M35)-M36</f>
        <v>0</v>
      </c>
      <c r="N37" s="124">
        <f>SUM(N30:N35)-N36</f>
        <v>0</v>
      </c>
    </row>
    <row r="38" spans="1:14" ht="13.5" customHeight="1">
      <c r="A38" s="304" t="s">
        <v>116</v>
      </c>
      <c r="B38" s="305"/>
      <c r="C38" s="13"/>
      <c r="D38" s="14"/>
      <c r="E38" s="15"/>
      <c r="F38" s="97"/>
      <c r="G38" s="98">
        <f>IF(F38&lt;&gt;"",D38*F38,"")</f>
      </c>
      <c r="H38" s="301">
        <v>1</v>
      </c>
      <c r="J38" s="353" t="s">
        <v>70</v>
      </c>
      <c r="K38" s="99">
        <f>IF(H38=1,G38,0)</f>
      </c>
      <c r="L38" s="100">
        <f>IF(H38=2,G38,0)</f>
        <v>0</v>
      </c>
      <c r="M38" s="125">
        <f>IF(H38=3,G38,0)</f>
        <v>0</v>
      </c>
      <c r="N38" s="125">
        <f aca="true" t="shared" si="4" ref="N38:N44">SUM(K38:M38)</f>
        <v>0</v>
      </c>
    </row>
    <row r="39" spans="1:14" ht="13.5" customHeight="1">
      <c r="A39" s="306"/>
      <c r="B39" s="307"/>
      <c r="C39" s="21"/>
      <c r="D39" s="22"/>
      <c r="E39" s="23"/>
      <c r="F39" s="102"/>
      <c r="G39" s="103">
        <f>IF(F39&lt;&gt;"",D39*F39,"")</f>
      </c>
      <c r="H39" s="302"/>
      <c r="J39" s="354"/>
      <c r="K39" s="104">
        <f>IF(H38=1,G39,0)</f>
      </c>
      <c r="L39" s="105">
        <f>IF(H38=2,G39,0)</f>
        <v>0</v>
      </c>
      <c r="M39" s="126">
        <f>IF(H38=3,G39,0)</f>
        <v>0</v>
      </c>
      <c r="N39" s="126">
        <f t="shared" si="4"/>
        <v>0</v>
      </c>
    </row>
    <row r="40" spans="1:14" ht="13.5" customHeight="1">
      <c r="A40" s="306"/>
      <c r="B40" s="307"/>
      <c r="C40" s="21"/>
      <c r="D40" s="22"/>
      <c r="E40" s="23"/>
      <c r="F40" s="102"/>
      <c r="G40" s="107">
        <f>IF(F40&lt;&gt;"",D40*F40,"")</f>
      </c>
      <c r="H40" s="302"/>
      <c r="J40" s="355"/>
      <c r="K40" s="104">
        <f>IF(H38=1,G40,0)</f>
      </c>
      <c r="L40" s="105">
        <f>IF(H38=2,G40,0)</f>
        <v>0</v>
      </c>
      <c r="M40" s="126">
        <f>IF(H38=3,G40,0)</f>
        <v>0</v>
      </c>
      <c r="N40" s="126">
        <f t="shared" si="4"/>
        <v>0</v>
      </c>
    </row>
    <row r="41" spans="1:14" ht="13.5" customHeight="1">
      <c r="A41" s="306"/>
      <c r="B41" s="307"/>
      <c r="C41" s="30" t="s">
        <v>29</v>
      </c>
      <c r="D41" s="31"/>
      <c r="E41" s="32" t="s">
        <v>206</v>
      </c>
      <c r="F41" s="108"/>
      <c r="G41" s="274">
        <f>IF(F41="","",D41*F41)</f>
      </c>
      <c r="H41" s="302"/>
      <c r="J41" s="127" t="s">
        <v>29</v>
      </c>
      <c r="K41" s="104">
        <f>IF(H38=1,G41,0)</f>
      </c>
      <c r="L41" s="105">
        <f>IF(H38=2,G41,0)</f>
        <v>0</v>
      </c>
      <c r="M41" s="126">
        <f>IF(H38=3,G41,0)</f>
        <v>0</v>
      </c>
      <c r="N41" s="126">
        <f t="shared" si="4"/>
        <v>0</v>
      </c>
    </row>
    <row r="42" spans="1:14" ht="13.5" customHeight="1">
      <c r="A42" s="308"/>
      <c r="B42" s="309"/>
      <c r="C42" s="30" t="s">
        <v>30</v>
      </c>
      <c r="D42" s="31">
        <f>'工事費見積書表紙'!$J$4</f>
        <v>0</v>
      </c>
      <c r="E42" s="208" t="s">
        <v>207</v>
      </c>
      <c r="F42" s="111" t="s">
        <v>206</v>
      </c>
      <c r="G42" s="109">
        <f>IF(G38&lt;&gt;"",ROUNDDOWN(SUM(G38:G41)*D42/100,0),"")</f>
      </c>
      <c r="H42" s="302"/>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02"/>
      <c r="J43" s="128" t="s">
        <v>31</v>
      </c>
      <c r="K43" s="114">
        <f>IF(H38=1,G43,0)</f>
      </c>
      <c r="L43" s="115">
        <f>IF(H38=2,G43,0)</f>
        <v>0</v>
      </c>
      <c r="M43" s="129">
        <f>IF(H38=3,G43,0)</f>
        <v>0</v>
      </c>
      <c r="N43" s="129">
        <f t="shared" si="4"/>
        <v>0</v>
      </c>
    </row>
    <row r="44" spans="1:14" s="43" customFormat="1" ht="13.5" customHeight="1" thickBot="1" thickTop="1">
      <c r="A44" s="310"/>
      <c r="B44" s="312" t="s">
        <v>55</v>
      </c>
      <c r="C44" s="78" t="s">
        <v>175</v>
      </c>
      <c r="D44" s="80" t="s">
        <v>188</v>
      </c>
      <c r="E44" s="76" t="s">
        <v>188</v>
      </c>
      <c r="F44" s="77" t="s">
        <v>188</v>
      </c>
      <c r="G44" s="79"/>
      <c r="H44" s="302"/>
      <c r="J44" s="117" t="s">
        <v>175</v>
      </c>
      <c r="K44" s="118">
        <f>IF(H38=1,G44,0)</f>
        <v>0</v>
      </c>
      <c r="L44" s="118">
        <f>IF(H38=2,G44,0)</f>
        <v>0</v>
      </c>
      <c r="M44" s="118">
        <f>IF(H38=3,G44,0)</f>
        <v>0</v>
      </c>
      <c r="N44" s="119">
        <f t="shared" si="4"/>
        <v>0</v>
      </c>
    </row>
    <row r="45" spans="1:14" s="43" customFormat="1" ht="13.5" customHeight="1" thickBot="1" thickTop="1">
      <c r="A45" s="311"/>
      <c r="B45" s="313"/>
      <c r="C45" s="48" t="s">
        <v>63</v>
      </c>
      <c r="D45" s="49" t="s">
        <v>206</v>
      </c>
      <c r="E45" s="49" t="s">
        <v>206</v>
      </c>
      <c r="F45" s="120" t="s">
        <v>206</v>
      </c>
      <c r="G45" s="121">
        <f>SUM(G38:G43)-G44</f>
        <v>0</v>
      </c>
      <c r="H45" s="303"/>
      <c r="J45" s="122" t="s">
        <v>63</v>
      </c>
      <c r="K45" s="123">
        <f>SUM(K38:K43)-K44</f>
        <v>0</v>
      </c>
      <c r="L45" s="123">
        <f>SUM(L38:L43)-L44</f>
        <v>0</v>
      </c>
      <c r="M45" s="123">
        <f>SUM(M38:M43)-M44</f>
        <v>0</v>
      </c>
      <c r="N45" s="124">
        <f>SUM(N38:N43)-N44</f>
        <v>0</v>
      </c>
    </row>
    <row r="46" spans="1:14" ht="13.5" customHeight="1">
      <c r="A46" s="304" t="s">
        <v>172</v>
      </c>
      <c r="B46" s="305"/>
      <c r="C46" s="13"/>
      <c r="D46" s="14"/>
      <c r="E46" s="15"/>
      <c r="F46" s="97"/>
      <c r="G46" s="98">
        <f>IF(F46&lt;&gt;"",D46*F46,"")</f>
      </c>
      <c r="H46" s="301">
        <v>1</v>
      </c>
      <c r="J46" s="353" t="s">
        <v>70</v>
      </c>
      <c r="K46" s="99">
        <f>IF(H46=1,G46,0)</f>
      </c>
      <c r="L46" s="100">
        <f>IF(H46=2,G46,0)</f>
        <v>0</v>
      </c>
      <c r="M46" s="125">
        <f>IF(H46=3,G46,0)</f>
        <v>0</v>
      </c>
      <c r="N46" s="125">
        <f aca="true" t="shared" si="5" ref="N46:N52">SUM(K46:M46)</f>
        <v>0</v>
      </c>
    </row>
    <row r="47" spans="1:14" ht="13.5" customHeight="1">
      <c r="A47" s="306"/>
      <c r="B47" s="307"/>
      <c r="C47" s="21"/>
      <c r="D47" s="22"/>
      <c r="E47" s="23"/>
      <c r="F47" s="102"/>
      <c r="G47" s="103">
        <f>IF(F47&lt;&gt;"",D47*F47,"")</f>
      </c>
      <c r="H47" s="302"/>
      <c r="J47" s="354"/>
      <c r="K47" s="104">
        <f>IF(H46=1,G47,0)</f>
      </c>
      <c r="L47" s="105">
        <f>IF(H46=2,G47,0)</f>
        <v>0</v>
      </c>
      <c r="M47" s="126">
        <f>IF(H46=3,G47,0)</f>
        <v>0</v>
      </c>
      <c r="N47" s="126">
        <f t="shared" si="5"/>
        <v>0</v>
      </c>
    </row>
    <row r="48" spans="1:14" ht="13.5" customHeight="1">
      <c r="A48" s="306"/>
      <c r="B48" s="307"/>
      <c r="C48" s="21"/>
      <c r="D48" s="22"/>
      <c r="E48" s="23"/>
      <c r="F48" s="102"/>
      <c r="G48" s="107">
        <f>IF(F48&lt;&gt;"",D48*F48,"")</f>
      </c>
      <c r="H48" s="302"/>
      <c r="J48" s="355"/>
      <c r="K48" s="104">
        <f>IF(H46=1,G48,0)</f>
      </c>
      <c r="L48" s="105">
        <f>IF(H46=2,G48,0)</f>
        <v>0</v>
      </c>
      <c r="M48" s="126">
        <f>IF(H46=3,G48,0)</f>
        <v>0</v>
      </c>
      <c r="N48" s="126">
        <f t="shared" si="5"/>
        <v>0</v>
      </c>
    </row>
    <row r="49" spans="1:14" ht="13.5" customHeight="1">
      <c r="A49" s="306"/>
      <c r="B49" s="307"/>
      <c r="C49" s="30" t="s">
        <v>29</v>
      </c>
      <c r="D49" s="31"/>
      <c r="E49" s="32" t="s">
        <v>206</v>
      </c>
      <c r="F49" s="108"/>
      <c r="G49" s="274">
        <f>IF(F49="","",D49*F49)</f>
      </c>
      <c r="H49" s="302"/>
      <c r="J49" s="127" t="s">
        <v>29</v>
      </c>
      <c r="K49" s="104">
        <f>IF(H46=1,G49,0)</f>
      </c>
      <c r="L49" s="105">
        <f>IF(H46=2,G49,0)</f>
        <v>0</v>
      </c>
      <c r="M49" s="126">
        <f>IF(H46=3,G49,0)</f>
        <v>0</v>
      </c>
      <c r="N49" s="126">
        <f t="shared" si="5"/>
        <v>0</v>
      </c>
    </row>
    <row r="50" spans="1:14" ht="13.5" customHeight="1">
      <c r="A50" s="308"/>
      <c r="B50" s="309"/>
      <c r="C50" s="30" t="s">
        <v>30</v>
      </c>
      <c r="D50" s="31">
        <f>'工事費見積書表紙'!$J$4</f>
        <v>0</v>
      </c>
      <c r="E50" s="208" t="s">
        <v>207</v>
      </c>
      <c r="F50" s="111" t="s">
        <v>206</v>
      </c>
      <c r="G50" s="109">
        <f>IF(G46&lt;&gt;"",ROUNDDOWN(SUM(G46:G49)*D50/100,0),"")</f>
      </c>
      <c r="H50" s="302"/>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02"/>
      <c r="J51" s="128" t="s">
        <v>31</v>
      </c>
      <c r="K51" s="114">
        <f>IF(H46=1,G51,0)</f>
      </c>
      <c r="L51" s="115">
        <f>IF(H46=2,G51,0)</f>
        <v>0</v>
      </c>
      <c r="M51" s="129">
        <f>IF(H46=3,G51,0)</f>
        <v>0</v>
      </c>
      <c r="N51" s="129">
        <f t="shared" si="5"/>
        <v>0</v>
      </c>
    </row>
    <row r="52" spans="1:14" s="43" customFormat="1" ht="13.5" customHeight="1" thickBot="1" thickTop="1">
      <c r="A52" s="310"/>
      <c r="B52" s="312" t="s">
        <v>55</v>
      </c>
      <c r="C52" s="78" t="s">
        <v>175</v>
      </c>
      <c r="D52" s="80" t="s">
        <v>188</v>
      </c>
      <c r="E52" s="76" t="s">
        <v>188</v>
      </c>
      <c r="F52" s="77" t="s">
        <v>188</v>
      </c>
      <c r="G52" s="79"/>
      <c r="H52" s="302"/>
      <c r="J52" s="117" t="s">
        <v>175</v>
      </c>
      <c r="K52" s="118">
        <f>IF(H46=1,G52,0)</f>
        <v>0</v>
      </c>
      <c r="L52" s="118">
        <f>IF(H46=2,G52,0)</f>
        <v>0</v>
      </c>
      <c r="M52" s="118">
        <f>IF(H46=3,G52,0)</f>
        <v>0</v>
      </c>
      <c r="N52" s="119">
        <f t="shared" si="5"/>
        <v>0</v>
      </c>
    </row>
    <row r="53" spans="1:14" s="43" customFormat="1" ht="13.5" customHeight="1" thickBot="1" thickTop="1">
      <c r="A53" s="311"/>
      <c r="B53" s="313"/>
      <c r="C53" s="48" t="s">
        <v>63</v>
      </c>
      <c r="D53" s="49" t="s">
        <v>206</v>
      </c>
      <c r="E53" s="49" t="s">
        <v>206</v>
      </c>
      <c r="F53" s="120" t="s">
        <v>206</v>
      </c>
      <c r="G53" s="121">
        <f>SUM(G46:G51)-G52</f>
        <v>0</v>
      </c>
      <c r="H53" s="303"/>
      <c r="J53" s="122" t="s">
        <v>63</v>
      </c>
      <c r="K53" s="123">
        <f>SUM(K46:K51)-K52</f>
        <v>0</v>
      </c>
      <c r="L53" s="123">
        <f>SUM(L46:L51)-L52</f>
        <v>0</v>
      </c>
      <c r="M53" s="123">
        <f>SUM(M46:M51)-M52</f>
        <v>0</v>
      </c>
      <c r="N53" s="124">
        <f>SUM(N46:N51)-N52</f>
        <v>0</v>
      </c>
    </row>
    <row r="54" spans="1:14" ht="13.5" customHeight="1">
      <c r="A54" s="306" t="s">
        <v>171</v>
      </c>
      <c r="B54" s="307"/>
      <c r="C54" s="13"/>
      <c r="D54" s="14"/>
      <c r="E54" s="15"/>
      <c r="F54" s="97"/>
      <c r="G54" s="98">
        <f>IF(F54&lt;&gt;"",D54*F54,"")</f>
      </c>
      <c r="H54" s="301">
        <v>1</v>
      </c>
      <c r="J54" s="353" t="s">
        <v>70</v>
      </c>
      <c r="K54" s="99">
        <f>IF(H54=1,G54,0)</f>
      </c>
      <c r="L54" s="100">
        <f>IF(H54=2,G54,0)</f>
        <v>0</v>
      </c>
      <c r="M54" s="125">
        <f>IF(H54=3,G54,0)</f>
        <v>0</v>
      </c>
      <c r="N54" s="125">
        <f aca="true" t="shared" si="6" ref="N54:N60">SUM(K54:M54)</f>
        <v>0</v>
      </c>
    </row>
    <row r="55" spans="1:14" ht="13.5" customHeight="1">
      <c r="A55" s="306"/>
      <c r="B55" s="307"/>
      <c r="C55" s="21"/>
      <c r="D55" s="22"/>
      <c r="E55" s="23"/>
      <c r="F55" s="102"/>
      <c r="G55" s="103">
        <f>IF(F55&lt;&gt;"",D55*F55,"")</f>
      </c>
      <c r="H55" s="302"/>
      <c r="J55" s="354"/>
      <c r="K55" s="104">
        <f>IF(H54=1,G55,0)</f>
      </c>
      <c r="L55" s="105">
        <f>IF(H54=2,G55,0)</f>
        <v>0</v>
      </c>
      <c r="M55" s="126">
        <f>IF(H54=3,G55,0)</f>
        <v>0</v>
      </c>
      <c r="N55" s="126">
        <f t="shared" si="6"/>
        <v>0</v>
      </c>
    </row>
    <row r="56" spans="1:14" ht="13.5" customHeight="1">
      <c r="A56" s="306"/>
      <c r="B56" s="307"/>
      <c r="C56" s="21"/>
      <c r="D56" s="22"/>
      <c r="E56" s="23"/>
      <c r="F56" s="102"/>
      <c r="G56" s="107">
        <f>IF(F56&lt;&gt;"",D56*F56,"")</f>
      </c>
      <c r="H56" s="302"/>
      <c r="J56" s="355"/>
      <c r="K56" s="104">
        <f>IF(H54=1,G56,0)</f>
      </c>
      <c r="L56" s="105">
        <f>IF(H54=2,G56,0)</f>
        <v>0</v>
      </c>
      <c r="M56" s="126">
        <f>IF(H54=3,G56,0)</f>
        <v>0</v>
      </c>
      <c r="N56" s="126">
        <f t="shared" si="6"/>
        <v>0</v>
      </c>
    </row>
    <row r="57" spans="1:14" ht="13.5" customHeight="1">
      <c r="A57" s="306"/>
      <c r="B57" s="307"/>
      <c r="C57" s="30" t="s">
        <v>29</v>
      </c>
      <c r="D57" s="31"/>
      <c r="E57" s="32" t="s">
        <v>206</v>
      </c>
      <c r="F57" s="108"/>
      <c r="G57" s="274">
        <f>IF(F57="","",D57*F57)</f>
      </c>
      <c r="H57" s="302"/>
      <c r="J57" s="127" t="s">
        <v>29</v>
      </c>
      <c r="K57" s="104">
        <f>IF(H54=1,G57,0)</f>
      </c>
      <c r="L57" s="105">
        <f>IF(H54=2,G57,0)</f>
        <v>0</v>
      </c>
      <c r="M57" s="126">
        <f>IF(H54=3,G57,0)</f>
        <v>0</v>
      </c>
      <c r="N57" s="126">
        <f t="shared" si="6"/>
        <v>0</v>
      </c>
    </row>
    <row r="58" spans="1:14" ht="13.5" customHeight="1">
      <c r="A58" s="308"/>
      <c r="B58" s="309"/>
      <c r="C58" s="30" t="s">
        <v>30</v>
      </c>
      <c r="D58" s="31">
        <f>'工事費見積書表紙'!$J$4</f>
        <v>0</v>
      </c>
      <c r="E58" s="208" t="s">
        <v>207</v>
      </c>
      <c r="F58" s="111" t="s">
        <v>206</v>
      </c>
      <c r="G58" s="109">
        <f>IF(G54&lt;&gt;"",ROUNDDOWN(SUM(G54:G57)*D58/100,0),"")</f>
      </c>
      <c r="H58" s="302"/>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02"/>
      <c r="J59" s="128" t="s">
        <v>31</v>
      </c>
      <c r="K59" s="114">
        <f>IF(H54=1,G59,0)</f>
      </c>
      <c r="L59" s="115">
        <f>IF(H54=2,G59,0)</f>
        <v>0</v>
      </c>
      <c r="M59" s="129">
        <f>IF(H54=3,G59,0)</f>
        <v>0</v>
      </c>
      <c r="N59" s="129">
        <f t="shared" si="6"/>
        <v>0</v>
      </c>
    </row>
    <row r="60" spans="1:14" s="43" customFormat="1" ht="13.5" customHeight="1" thickBot="1" thickTop="1">
      <c r="A60" s="310"/>
      <c r="B60" s="312" t="s">
        <v>117</v>
      </c>
      <c r="C60" s="78" t="s">
        <v>175</v>
      </c>
      <c r="D60" s="80" t="s">
        <v>188</v>
      </c>
      <c r="E60" s="76" t="s">
        <v>188</v>
      </c>
      <c r="F60" s="77" t="s">
        <v>188</v>
      </c>
      <c r="G60" s="79"/>
      <c r="H60" s="302"/>
      <c r="J60" s="117" t="s">
        <v>175</v>
      </c>
      <c r="K60" s="118">
        <f>IF(H54=1,G60,0)</f>
        <v>0</v>
      </c>
      <c r="L60" s="118">
        <f>IF(H54=2,G60,0)</f>
        <v>0</v>
      </c>
      <c r="M60" s="118">
        <f>IF(H54=3,G60,0)</f>
        <v>0</v>
      </c>
      <c r="N60" s="119">
        <f t="shared" si="6"/>
        <v>0</v>
      </c>
    </row>
    <row r="61" spans="1:14" s="43" customFormat="1" ht="13.5" customHeight="1" thickBot="1" thickTop="1">
      <c r="A61" s="311"/>
      <c r="B61" s="313"/>
      <c r="C61" s="48" t="s">
        <v>63</v>
      </c>
      <c r="D61" s="49" t="s">
        <v>206</v>
      </c>
      <c r="E61" s="49" t="s">
        <v>206</v>
      </c>
      <c r="F61" s="120" t="s">
        <v>206</v>
      </c>
      <c r="G61" s="121">
        <f>SUM(G54:G59)-G60</f>
        <v>0</v>
      </c>
      <c r="H61" s="303"/>
      <c r="J61" s="122" t="s">
        <v>63</v>
      </c>
      <c r="K61" s="123">
        <f>SUM(K54:K59)-K60</f>
        <v>0</v>
      </c>
      <c r="L61" s="123">
        <f>SUM(L54:L59)-L60</f>
        <v>0</v>
      </c>
      <c r="M61" s="123">
        <f>SUM(M54:M59)-M60</f>
        <v>0</v>
      </c>
      <c r="N61" s="124">
        <f>SUM(N54:N59)-N60</f>
        <v>0</v>
      </c>
    </row>
    <row r="62" spans="1:14" ht="13.5" customHeight="1">
      <c r="A62" s="318"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19"/>
      <c r="B63" s="56" t="s">
        <v>45</v>
      </c>
      <c r="J63" s="59" t="s">
        <v>71</v>
      </c>
      <c r="K63" s="60">
        <f aca="true" t="shared" si="7" ref="K63:M66">SUM(K9,K17,K25,K33,K41,K49,K57)</f>
        <v>0</v>
      </c>
      <c r="L63" s="60">
        <f t="shared" si="7"/>
        <v>0</v>
      </c>
      <c r="M63" s="60">
        <f t="shared" si="7"/>
        <v>0</v>
      </c>
      <c r="N63" s="60">
        <f>SUM(K63:M63)</f>
        <v>0</v>
      </c>
    </row>
    <row r="64" spans="1:14" ht="13.5" customHeight="1">
      <c r="A64" s="319"/>
      <c r="B64" s="56" t="s">
        <v>174</v>
      </c>
      <c r="J64" s="59" t="s">
        <v>72</v>
      </c>
      <c r="K64" s="60">
        <f t="shared" si="7"/>
        <v>0</v>
      </c>
      <c r="L64" s="60">
        <f t="shared" si="7"/>
        <v>0</v>
      </c>
      <c r="M64" s="60">
        <f t="shared" si="7"/>
        <v>0</v>
      </c>
      <c r="N64" s="60">
        <f>SUM(K64:M64)</f>
        <v>0</v>
      </c>
    </row>
    <row r="65" spans="8:14" ht="13.5" customHeight="1">
      <c r="H65" s="2" t="s">
        <v>155</v>
      </c>
      <c r="J65" s="59" t="s">
        <v>73</v>
      </c>
      <c r="K65" s="60">
        <f t="shared" si="7"/>
        <v>0</v>
      </c>
      <c r="L65" s="60">
        <f t="shared" si="7"/>
        <v>0</v>
      </c>
      <c r="M65" s="60">
        <f t="shared" si="7"/>
        <v>0</v>
      </c>
      <c r="N65" s="60">
        <f>SUM(K65:M65)</f>
        <v>0</v>
      </c>
    </row>
    <row r="66" spans="1:14" ht="18" customHeight="1" thickBot="1">
      <c r="A66" s="334" t="s">
        <v>192</v>
      </c>
      <c r="B66" s="334"/>
      <c r="C66" s="334"/>
      <c r="D66" s="334"/>
      <c r="E66" s="334"/>
      <c r="F66" s="334"/>
      <c r="G66" s="334"/>
      <c r="H66" s="334"/>
      <c r="J66" s="94" t="s">
        <v>178</v>
      </c>
      <c r="K66" s="95">
        <f t="shared" si="7"/>
        <v>0</v>
      </c>
      <c r="L66" s="95">
        <f t="shared" si="7"/>
        <v>0</v>
      </c>
      <c r="M66" s="95">
        <f t="shared" si="7"/>
        <v>0</v>
      </c>
      <c r="N66" s="95">
        <f>SUM(K66:M66)</f>
        <v>0</v>
      </c>
    </row>
    <row r="67" spans="4:11" ht="13.5" customHeight="1" thickBot="1">
      <c r="D67" s="5"/>
      <c r="J67" s="3"/>
      <c r="K67" s="4"/>
    </row>
    <row r="68" spans="1:11" ht="18" thickBot="1">
      <c r="A68" s="314" t="s">
        <v>118</v>
      </c>
      <c r="B68" s="315"/>
      <c r="J68" s="3"/>
      <c r="K68" s="4"/>
    </row>
    <row r="69" spans="1:14" ht="15.75" customHeight="1" thickBot="1">
      <c r="A69" s="316" t="s">
        <v>35</v>
      </c>
      <c r="B69" s="317"/>
      <c r="C69" s="7" t="s">
        <v>36</v>
      </c>
      <c r="D69" s="8" t="s">
        <v>59</v>
      </c>
      <c r="E69" s="8" t="s">
        <v>60</v>
      </c>
      <c r="F69" s="8" t="s">
        <v>61</v>
      </c>
      <c r="G69" s="9" t="s">
        <v>62</v>
      </c>
      <c r="H69" s="10" t="s">
        <v>56</v>
      </c>
      <c r="J69" s="10"/>
      <c r="K69" s="12" t="s">
        <v>126</v>
      </c>
      <c r="L69" s="12" t="s">
        <v>127</v>
      </c>
      <c r="M69" s="12" t="s">
        <v>91</v>
      </c>
      <c r="N69" s="10" t="s">
        <v>27</v>
      </c>
    </row>
    <row r="70" spans="1:14" ht="13.5" customHeight="1">
      <c r="A70" s="304" t="s">
        <v>102</v>
      </c>
      <c r="B70" s="305"/>
      <c r="C70" s="13"/>
      <c r="D70" s="14"/>
      <c r="E70" s="15"/>
      <c r="F70" s="97"/>
      <c r="G70" s="98">
        <f>IF(F70&lt;&gt;"",D70*F70,"")</f>
      </c>
      <c r="H70" s="301">
        <v>1</v>
      </c>
      <c r="J70" s="353" t="s">
        <v>70</v>
      </c>
      <c r="K70" s="99">
        <f>IF(H70=1,G70,0)</f>
      </c>
      <c r="L70" s="100">
        <f>IF(H70=2,G70,0)</f>
        <v>0</v>
      </c>
      <c r="M70" s="125">
        <f>IF(H70=3,G70,0)</f>
        <v>0</v>
      </c>
      <c r="N70" s="125">
        <f aca="true" t="shared" si="8" ref="N70:N76">SUM(K70:M70)</f>
        <v>0</v>
      </c>
    </row>
    <row r="71" spans="1:14" s="11" customFormat="1" ht="13.5" customHeight="1">
      <c r="A71" s="306"/>
      <c r="B71" s="307"/>
      <c r="C71" s="21"/>
      <c r="D71" s="22"/>
      <c r="E71" s="23"/>
      <c r="F71" s="102"/>
      <c r="G71" s="103">
        <f>IF(F71&lt;&gt;"",D71*F71,"")</f>
      </c>
      <c r="H71" s="302"/>
      <c r="J71" s="354"/>
      <c r="K71" s="104">
        <f>IF(H70=1,G71,0)</f>
      </c>
      <c r="L71" s="105">
        <f>IF(H70=2,G71,0)</f>
        <v>0</v>
      </c>
      <c r="M71" s="126">
        <f>IF(H70=3,G71,0)</f>
        <v>0</v>
      </c>
      <c r="N71" s="126">
        <f t="shared" si="8"/>
        <v>0</v>
      </c>
    </row>
    <row r="72" spans="1:14" ht="13.5" customHeight="1">
      <c r="A72" s="306"/>
      <c r="B72" s="307"/>
      <c r="C72" s="21"/>
      <c r="D72" s="22"/>
      <c r="E72" s="23"/>
      <c r="F72" s="102"/>
      <c r="G72" s="107">
        <f>IF(F72&lt;&gt;"",D72*F72,"")</f>
      </c>
      <c r="H72" s="302"/>
      <c r="J72" s="355"/>
      <c r="K72" s="104">
        <f>IF(H70=1,G72,0)</f>
      </c>
      <c r="L72" s="105">
        <f>IF(H70=2,G72,0)</f>
        <v>0</v>
      </c>
      <c r="M72" s="126">
        <f>IF(H70=3,G72,0)</f>
        <v>0</v>
      </c>
      <c r="N72" s="126">
        <f t="shared" si="8"/>
        <v>0</v>
      </c>
    </row>
    <row r="73" spans="1:14" ht="13.5" customHeight="1">
      <c r="A73" s="306"/>
      <c r="B73" s="307"/>
      <c r="C73" s="30" t="s">
        <v>29</v>
      </c>
      <c r="D73" s="31"/>
      <c r="E73" s="32" t="s">
        <v>206</v>
      </c>
      <c r="F73" s="108"/>
      <c r="G73" s="274">
        <f>IF(F73="","",D73*F73)</f>
      </c>
      <c r="H73" s="302"/>
      <c r="J73" s="127" t="s">
        <v>29</v>
      </c>
      <c r="K73" s="104">
        <f>IF(H70=1,G73,0)</f>
      </c>
      <c r="L73" s="105">
        <f>IF(H70=2,G73,0)</f>
        <v>0</v>
      </c>
      <c r="M73" s="126">
        <f>IF(H70=3,G73,0)</f>
        <v>0</v>
      </c>
      <c r="N73" s="126">
        <f t="shared" si="8"/>
        <v>0</v>
      </c>
    </row>
    <row r="74" spans="1:14" ht="13.5" customHeight="1">
      <c r="A74" s="308"/>
      <c r="B74" s="309"/>
      <c r="C74" s="30" t="s">
        <v>30</v>
      </c>
      <c r="D74" s="31">
        <f>'工事費見積書表紙'!$J$4</f>
        <v>0</v>
      </c>
      <c r="E74" s="208" t="s">
        <v>207</v>
      </c>
      <c r="F74" s="111" t="s">
        <v>206</v>
      </c>
      <c r="G74" s="109">
        <f>IF(G70&lt;&gt;"",ROUNDDOWN(SUM(G70:G73)*D74/100,0),"")</f>
      </c>
      <c r="H74" s="302"/>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02"/>
      <c r="J75" s="128" t="s">
        <v>31</v>
      </c>
      <c r="K75" s="114">
        <f>IF(H70=1,G75,0)</f>
      </c>
      <c r="L75" s="115">
        <f>IF(H70=2,G75,0)</f>
        <v>0</v>
      </c>
      <c r="M75" s="129">
        <f>IF(H70=3,G75,0)</f>
        <v>0</v>
      </c>
      <c r="N75" s="129">
        <f t="shared" si="8"/>
        <v>0</v>
      </c>
    </row>
    <row r="76" spans="1:14" ht="13.5" customHeight="1" thickBot="1" thickTop="1">
      <c r="A76" s="310"/>
      <c r="B76" s="312" t="s">
        <v>57</v>
      </c>
      <c r="C76" s="78" t="s">
        <v>175</v>
      </c>
      <c r="D76" s="80" t="s">
        <v>188</v>
      </c>
      <c r="E76" s="76" t="s">
        <v>188</v>
      </c>
      <c r="F76" s="77" t="s">
        <v>188</v>
      </c>
      <c r="G76" s="79"/>
      <c r="H76" s="302"/>
      <c r="J76" s="117" t="s">
        <v>175</v>
      </c>
      <c r="K76" s="118">
        <f>IF(H70=1,G76,0)</f>
        <v>0</v>
      </c>
      <c r="L76" s="118">
        <f>IF(H70=2,G76,0)</f>
        <v>0</v>
      </c>
      <c r="M76" s="118">
        <f>IF(H70=3,G76,0)</f>
        <v>0</v>
      </c>
      <c r="N76" s="119">
        <f t="shared" si="8"/>
        <v>0</v>
      </c>
    </row>
    <row r="77" spans="1:14" ht="13.5" customHeight="1" thickBot="1" thickTop="1">
      <c r="A77" s="311"/>
      <c r="B77" s="313"/>
      <c r="C77" s="48" t="s">
        <v>63</v>
      </c>
      <c r="D77" s="49" t="s">
        <v>69</v>
      </c>
      <c r="E77" s="49" t="s">
        <v>69</v>
      </c>
      <c r="F77" s="81" t="s">
        <v>69</v>
      </c>
      <c r="G77" s="121">
        <f>SUM(G70:G75)-G76</f>
        <v>0</v>
      </c>
      <c r="H77" s="303"/>
      <c r="J77" s="122" t="s">
        <v>63</v>
      </c>
      <c r="K77" s="123">
        <f>SUM(K70:K75)-K76</f>
        <v>0</v>
      </c>
      <c r="L77" s="123">
        <f>SUM(L70:L75)-L76</f>
        <v>0</v>
      </c>
      <c r="M77" s="123">
        <f>SUM(M70:M75)-M76</f>
        <v>0</v>
      </c>
      <c r="N77" s="124">
        <f>SUM(N70:N75)-N76</f>
        <v>0</v>
      </c>
    </row>
    <row r="78" spans="1:14" s="43" customFormat="1" ht="13.5" customHeight="1">
      <c r="A78" s="304" t="s">
        <v>162</v>
      </c>
      <c r="B78" s="305"/>
      <c r="C78" s="13"/>
      <c r="D78" s="14"/>
      <c r="E78" s="15"/>
      <c r="F78" s="97"/>
      <c r="G78" s="98">
        <f>IF(F78&lt;&gt;"",D78*F78,"")</f>
      </c>
      <c r="H78" s="301">
        <v>1</v>
      </c>
      <c r="J78" s="353" t="s">
        <v>70</v>
      </c>
      <c r="K78" s="99">
        <f>IF(H78=1,G78,0)</f>
      </c>
      <c r="L78" s="100">
        <f>IF(H78=2,G78,0)</f>
        <v>0</v>
      </c>
      <c r="M78" s="125">
        <f>IF(H78=3,G78,0)</f>
        <v>0</v>
      </c>
      <c r="N78" s="125">
        <f aca="true" t="shared" si="9" ref="N78:N84">SUM(K78:M78)</f>
        <v>0</v>
      </c>
    </row>
    <row r="79" spans="1:14" s="43" customFormat="1" ht="13.5" customHeight="1">
      <c r="A79" s="306"/>
      <c r="B79" s="307"/>
      <c r="C79" s="21"/>
      <c r="D79" s="22"/>
      <c r="E79" s="23"/>
      <c r="F79" s="102"/>
      <c r="G79" s="103">
        <f>IF(F79&lt;&gt;"",D79*F79,"")</f>
      </c>
      <c r="H79" s="302"/>
      <c r="J79" s="354"/>
      <c r="K79" s="104">
        <f>IF(H78=1,G79,0)</f>
      </c>
      <c r="L79" s="105">
        <f>IF(H78=2,G79,0)</f>
        <v>0</v>
      </c>
      <c r="M79" s="126">
        <f>IF(H78=3,G79,0)</f>
        <v>0</v>
      </c>
      <c r="N79" s="126">
        <f t="shared" si="9"/>
        <v>0</v>
      </c>
    </row>
    <row r="80" spans="1:14" ht="13.5" customHeight="1">
      <c r="A80" s="306"/>
      <c r="B80" s="307"/>
      <c r="C80" s="21"/>
      <c r="D80" s="22"/>
      <c r="E80" s="23"/>
      <c r="F80" s="102"/>
      <c r="G80" s="107">
        <f>IF(F80&lt;&gt;"",D80*F80,"")</f>
      </c>
      <c r="H80" s="302"/>
      <c r="J80" s="355"/>
      <c r="K80" s="104">
        <f>IF(H78=1,G80,0)</f>
      </c>
      <c r="L80" s="105">
        <f>IF(H78=2,G80,0)</f>
        <v>0</v>
      </c>
      <c r="M80" s="126">
        <f>IF(H78=3,G80,0)</f>
        <v>0</v>
      </c>
      <c r="N80" s="126">
        <f t="shared" si="9"/>
        <v>0</v>
      </c>
    </row>
    <row r="81" spans="1:14" ht="13.5" customHeight="1">
      <c r="A81" s="306"/>
      <c r="B81" s="307"/>
      <c r="C81" s="30" t="s">
        <v>29</v>
      </c>
      <c r="D81" s="31"/>
      <c r="E81" s="32" t="s">
        <v>206</v>
      </c>
      <c r="F81" s="108"/>
      <c r="G81" s="274">
        <f>IF(F81="","",D81*F81)</f>
      </c>
      <c r="H81" s="302"/>
      <c r="J81" s="127" t="s">
        <v>29</v>
      </c>
      <c r="K81" s="104">
        <f>IF(H78=1,G81,0)</f>
      </c>
      <c r="L81" s="105">
        <f>IF(H78=2,G81,0)</f>
        <v>0</v>
      </c>
      <c r="M81" s="126">
        <f>IF(H78=3,G81,0)</f>
        <v>0</v>
      </c>
      <c r="N81" s="126">
        <f t="shared" si="9"/>
        <v>0</v>
      </c>
    </row>
    <row r="82" spans="1:14" ht="13.5" customHeight="1">
      <c r="A82" s="308"/>
      <c r="B82" s="309"/>
      <c r="C82" s="30" t="s">
        <v>30</v>
      </c>
      <c r="D82" s="31">
        <f>'工事費見積書表紙'!$J$4</f>
        <v>0</v>
      </c>
      <c r="E82" s="208" t="s">
        <v>207</v>
      </c>
      <c r="F82" s="111" t="s">
        <v>206</v>
      </c>
      <c r="G82" s="109">
        <f>IF(G78&lt;&gt;"",ROUNDDOWN(SUM(G78:G81)*D82/100,0),"")</f>
      </c>
      <c r="H82" s="302"/>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02"/>
      <c r="J83" s="128" t="s">
        <v>31</v>
      </c>
      <c r="K83" s="114">
        <f>IF(H78=1,G83,0)</f>
      </c>
      <c r="L83" s="115">
        <f>IF(H78=2,G83,0)</f>
        <v>0</v>
      </c>
      <c r="M83" s="129">
        <f>IF(H78=3,G83,0)</f>
        <v>0</v>
      </c>
      <c r="N83" s="129">
        <f t="shared" si="9"/>
        <v>0</v>
      </c>
    </row>
    <row r="84" spans="1:14" ht="13.5" customHeight="1" thickBot="1" thickTop="1">
      <c r="A84" s="310"/>
      <c r="B84" s="312" t="s">
        <v>57</v>
      </c>
      <c r="C84" s="78" t="s">
        <v>175</v>
      </c>
      <c r="D84" s="80" t="s">
        <v>188</v>
      </c>
      <c r="E84" s="76" t="s">
        <v>188</v>
      </c>
      <c r="F84" s="77" t="s">
        <v>188</v>
      </c>
      <c r="G84" s="79"/>
      <c r="H84" s="302"/>
      <c r="J84" s="117" t="s">
        <v>175</v>
      </c>
      <c r="K84" s="118">
        <f>IF(H78=1,G84,0)</f>
        <v>0</v>
      </c>
      <c r="L84" s="118">
        <f>IF(H78=2,G84,0)</f>
        <v>0</v>
      </c>
      <c r="M84" s="118">
        <f>IF(H78=3,G84,0)</f>
        <v>0</v>
      </c>
      <c r="N84" s="119">
        <f t="shared" si="9"/>
        <v>0</v>
      </c>
    </row>
    <row r="85" spans="1:14" ht="13.5" customHeight="1" thickBot="1" thickTop="1">
      <c r="A85" s="311"/>
      <c r="B85" s="313"/>
      <c r="C85" s="48" t="s">
        <v>63</v>
      </c>
      <c r="D85" s="49" t="s">
        <v>69</v>
      </c>
      <c r="E85" s="49" t="s">
        <v>69</v>
      </c>
      <c r="F85" s="81" t="s">
        <v>69</v>
      </c>
      <c r="G85" s="121">
        <f>SUM(G78:G83)-G84</f>
        <v>0</v>
      </c>
      <c r="H85" s="303"/>
      <c r="J85" s="122" t="s">
        <v>63</v>
      </c>
      <c r="K85" s="123">
        <f>SUM(K78:K83)-K84</f>
        <v>0</v>
      </c>
      <c r="L85" s="123">
        <f>SUM(L78:L83)-L84</f>
        <v>0</v>
      </c>
      <c r="M85" s="123">
        <f>SUM(M78:M83)-M84</f>
        <v>0</v>
      </c>
      <c r="N85" s="124">
        <f>SUM(N78:N83)-N84</f>
        <v>0</v>
      </c>
    </row>
    <row r="86" spans="1:14" s="43" customFormat="1" ht="13.5" customHeight="1">
      <c r="A86" s="304" t="s">
        <v>163</v>
      </c>
      <c r="B86" s="305"/>
      <c r="C86" s="13"/>
      <c r="D86" s="14"/>
      <c r="E86" s="15"/>
      <c r="F86" s="97"/>
      <c r="G86" s="98">
        <f>IF(F86&lt;&gt;"",D86*F86,"")</f>
      </c>
      <c r="H86" s="301">
        <v>1</v>
      </c>
      <c r="J86" s="353" t="s">
        <v>70</v>
      </c>
      <c r="K86" s="99">
        <f>IF(H86=1,G86,0)</f>
      </c>
      <c r="L86" s="100">
        <f>IF(H86=2,G86,0)</f>
        <v>0</v>
      </c>
      <c r="M86" s="125">
        <f>IF(H86=3,G86,0)</f>
        <v>0</v>
      </c>
      <c r="N86" s="125">
        <f aca="true" t="shared" si="10" ref="N86:N92">SUM(K86:M86)</f>
        <v>0</v>
      </c>
    </row>
    <row r="87" spans="1:14" s="43" customFormat="1" ht="13.5" customHeight="1">
      <c r="A87" s="306"/>
      <c r="B87" s="307"/>
      <c r="C87" s="21"/>
      <c r="D87" s="22"/>
      <c r="E87" s="23"/>
      <c r="F87" s="102"/>
      <c r="G87" s="103">
        <f>IF(F87&lt;&gt;"",D87*F87,"")</f>
      </c>
      <c r="H87" s="302"/>
      <c r="J87" s="354"/>
      <c r="K87" s="104">
        <f>IF(H86=1,G87,0)</f>
      </c>
      <c r="L87" s="105">
        <f>IF(H86=2,G87,0)</f>
        <v>0</v>
      </c>
      <c r="M87" s="126">
        <f>IF(H86=3,G87,0)</f>
        <v>0</v>
      </c>
      <c r="N87" s="126">
        <f t="shared" si="10"/>
        <v>0</v>
      </c>
    </row>
    <row r="88" spans="1:14" ht="13.5" customHeight="1">
      <c r="A88" s="306"/>
      <c r="B88" s="307"/>
      <c r="C88" s="21"/>
      <c r="D88" s="22"/>
      <c r="E88" s="23"/>
      <c r="F88" s="102"/>
      <c r="G88" s="107">
        <f>IF(F88&lt;&gt;"",D88*F88,"")</f>
      </c>
      <c r="H88" s="302"/>
      <c r="J88" s="355"/>
      <c r="K88" s="104">
        <f>IF(H86=1,G88,0)</f>
      </c>
      <c r="L88" s="105">
        <f>IF(H86=2,G88,0)</f>
        <v>0</v>
      </c>
      <c r="M88" s="126">
        <f>IF(H86=3,G88,0)</f>
        <v>0</v>
      </c>
      <c r="N88" s="126">
        <f t="shared" si="10"/>
        <v>0</v>
      </c>
    </row>
    <row r="89" spans="1:14" ht="13.5" customHeight="1">
      <c r="A89" s="306"/>
      <c r="B89" s="307"/>
      <c r="C89" s="30" t="s">
        <v>29</v>
      </c>
      <c r="D89" s="31"/>
      <c r="E89" s="32" t="s">
        <v>206</v>
      </c>
      <c r="F89" s="108"/>
      <c r="G89" s="274">
        <f>IF(F89="","",D89*F89)</f>
      </c>
      <c r="H89" s="302"/>
      <c r="J89" s="127" t="s">
        <v>29</v>
      </c>
      <c r="K89" s="104">
        <f>IF(H86=1,G89,0)</f>
      </c>
      <c r="L89" s="105">
        <f>IF(H86=2,G89,0)</f>
        <v>0</v>
      </c>
      <c r="M89" s="126">
        <f>IF(H86=3,G89,0)</f>
        <v>0</v>
      </c>
      <c r="N89" s="126">
        <f t="shared" si="10"/>
        <v>0</v>
      </c>
    </row>
    <row r="90" spans="1:14" ht="13.5" customHeight="1">
      <c r="A90" s="308"/>
      <c r="B90" s="309"/>
      <c r="C90" s="30" t="s">
        <v>30</v>
      </c>
      <c r="D90" s="31">
        <f>'工事費見積書表紙'!$J$4</f>
        <v>0</v>
      </c>
      <c r="E90" s="208" t="s">
        <v>207</v>
      </c>
      <c r="F90" s="111" t="s">
        <v>206</v>
      </c>
      <c r="G90" s="109">
        <f>IF(G86&lt;&gt;"",ROUNDDOWN(SUM(G86:G89)*D90/100,0),"")</f>
      </c>
      <c r="H90" s="302"/>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02"/>
      <c r="J91" s="128" t="s">
        <v>31</v>
      </c>
      <c r="K91" s="114">
        <f>IF(H86=1,G91,0)</f>
      </c>
      <c r="L91" s="115">
        <f>IF(H86=2,G91,0)</f>
        <v>0</v>
      </c>
      <c r="M91" s="129">
        <f>IF(H86=3,G91,0)</f>
        <v>0</v>
      </c>
      <c r="N91" s="129">
        <f t="shared" si="10"/>
        <v>0</v>
      </c>
    </row>
    <row r="92" spans="1:14" ht="13.5" customHeight="1" thickBot="1" thickTop="1">
      <c r="A92" s="310"/>
      <c r="B92" s="312" t="s">
        <v>57</v>
      </c>
      <c r="C92" s="78" t="s">
        <v>175</v>
      </c>
      <c r="D92" s="80" t="s">
        <v>188</v>
      </c>
      <c r="E92" s="76" t="s">
        <v>188</v>
      </c>
      <c r="F92" s="77" t="s">
        <v>188</v>
      </c>
      <c r="G92" s="79"/>
      <c r="H92" s="302"/>
      <c r="J92" s="117" t="s">
        <v>175</v>
      </c>
      <c r="K92" s="118">
        <f>IF(H86=1,G92,0)</f>
        <v>0</v>
      </c>
      <c r="L92" s="118">
        <f>IF(H86=2,G92,0)</f>
        <v>0</v>
      </c>
      <c r="M92" s="118">
        <f>IF(H86=3,G92,0)</f>
        <v>0</v>
      </c>
      <c r="N92" s="119">
        <f t="shared" si="10"/>
        <v>0</v>
      </c>
    </row>
    <row r="93" spans="1:14" ht="13.5" customHeight="1" thickBot="1" thickTop="1">
      <c r="A93" s="311"/>
      <c r="B93" s="313"/>
      <c r="C93" s="48" t="s">
        <v>63</v>
      </c>
      <c r="D93" s="49" t="s">
        <v>69</v>
      </c>
      <c r="E93" s="49" t="s">
        <v>69</v>
      </c>
      <c r="F93" s="81" t="s">
        <v>69</v>
      </c>
      <c r="G93" s="121">
        <f>SUM(G86:G91)-G92</f>
        <v>0</v>
      </c>
      <c r="H93" s="303"/>
      <c r="J93" s="122" t="s">
        <v>63</v>
      </c>
      <c r="K93" s="123">
        <f>SUM(K86:K91)-K92</f>
        <v>0</v>
      </c>
      <c r="L93" s="123">
        <f>SUM(L86:L91)-L92</f>
        <v>0</v>
      </c>
      <c r="M93" s="123">
        <f>SUM(M86:M91)-M92</f>
        <v>0</v>
      </c>
      <c r="N93" s="124">
        <f>SUM(N86:N91)-N92</f>
        <v>0</v>
      </c>
    </row>
    <row r="94" spans="1:14" s="43" customFormat="1" ht="13.5" customHeight="1">
      <c r="A94" s="304" t="s">
        <v>173</v>
      </c>
      <c r="B94" s="305"/>
      <c r="C94" s="13"/>
      <c r="D94" s="14"/>
      <c r="E94" s="15"/>
      <c r="F94" s="97"/>
      <c r="G94" s="98">
        <f>IF(F94&lt;&gt;"",D94*F94,"")</f>
      </c>
      <c r="H94" s="301">
        <v>1</v>
      </c>
      <c r="J94" s="353" t="s">
        <v>70</v>
      </c>
      <c r="K94" s="99">
        <f>IF(H94=1,G94,0)</f>
      </c>
      <c r="L94" s="100">
        <f>IF(H94=2,G94,0)</f>
        <v>0</v>
      </c>
      <c r="M94" s="125">
        <f>IF(H94=3,G94,0)</f>
        <v>0</v>
      </c>
      <c r="N94" s="125">
        <f aca="true" t="shared" si="11" ref="N94:N100">SUM(K94:M94)</f>
        <v>0</v>
      </c>
    </row>
    <row r="95" spans="1:14" s="43" customFormat="1" ht="13.5" customHeight="1">
      <c r="A95" s="306"/>
      <c r="B95" s="307"/>
      <c r="C95" s="21"/>
      <c r="D95" s="22"/>
      <c r="E95" s="23"/>
      <c r="F95" s="102"/>
      <c r="G95" s="103">
        <f>IF(F95&lt;&gt;"",D95*F95,"")</f>
      </c>
      <c r="H95" s="302"/>
      <c r="J95" s="354"/>
      <c r="K95" s="104">
        <f>IF(H94=1,G95,0)</f>
      </c>
      <c r="L95" s="105">
        <f>IF(H94=2,G95,0)</f>
        <v>0</v>
      </c>
      <c r="M95" s="126">
        <f>IF(H94=3,G95,0)</f>
        <v>0</v>
      </c>
      <c r="N95" s="126">
        <f t="shared" si="11"/>
        <v>0</v>
      </c>
    </row>
    <row r="96" spans="1:14" ht="13.5" customHeight="1">
      <c r="A96" s="306"/>
      <c r="B96" s="307"/>
      <c r="C96" s="21"/>
      <c r="D96" s="22"/>
      <c r="E96" s="23"/>
      <c r="F96" s="102"/>
      <c r="G96" s="107">
        <f>IF(F96&lt;&gt;"",D96*F96,"")</f>
      </c>
      <c r="H96" s="302"/>
      <c r="J96" s="355"/>
      <c r="K96" s="104">
        <f>IF(H94=1,G96,0)</f>
      </c>
      <c r="L96" s="105">
        <f>IF(H94=2,G96,0)</f>
        <v>0</v>
      </c>
      <c r="M96" s="126">
        <f>IF(H94=3,G96,0)</f>
        <v>0</v>
      </c>
      <c r="N96" s="126">
        <f t="shared" si="11"/>
        <v>0</v>
      </c>
    </row>
    <row r="97" spans="1:14" ht="13.5" customHeight="1">
      <c r="A97" s="306"/>
      <c r="B97" s="307"/>
      <c r="C97" s="30" t="s">
        <v>29</v>
      </c>
      <c r="D97" s="31"/>
      <c r="E97" s="32" t="s">
        <v>206</v>
      </c>
      <c r="F97" s="108"/>
      <c r="G97" s="274">
        <f>IF(F97="","",D97*F97)</f>
      </c>
      <c r="H97" s="302"/>
      <c r="J97" s="127" t="s">
        <v>29</v>
      </c>
      <c r="K97" s="104">
        <f>IF(H94=1,G97,0)</f>
      </c>
      <c r="L97" s="105">
        <f>IF(H94=2,G97,0)</f>
        <v>0</v>
      </c>
      <c r="M97" s="126">
        <f>IF(H94=3,G97,0)</f>
        <v>0</v>
      </c>
      <c r="N97" s="126">
        <f t="shared" si="11"/>
        <v>0</v>
      </c>
    </row>
    <row r="98" spans="1:14" ht="13.5" customHeight="1">
      <c r="A98" s="308"/>
      <c r="B98" s="309"/>
      <c r="C98" s="30" t="s">
        <v>30</v>
      </c>
      <c r="D98" s="31">
        <f>'工事費見積書表紙'!$J$4</f>
        <v>0</v>
      </c>
      <c r="E98" s="208" t="s">
        <v>207</v>
      </c>
      <c r="F98" s="111" t="s">
        <v>206</v>
      </c>
      <c r="G98" s="109">
        <f>IF(G94&lt;&gt;"",ROUNDDOWN(SUM(G94:G97)*D98/100,0),"")</f>
      </c>
      <c r="H98" s="302"/>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02"/>
      <c r="J99" s="128" t="s">
        <v>31</v>
      </c>
      <c r="K99" s="114">
        <f>IF(H94=1,G99,0)</f>
      </c>
      <c r="L99" s="115">
        <f>IF(H94=2,G99,0)</f>
        <v>0</v>
      </c>
      <c r="M99" s="129">
        <f>IF(H94=3,G99,0)</f>
        <v>0</v>
      </c>
      <c r="N99" s="129">
        <f t="shared" si="11"/>
        <v>0</v>
      </c>
    </row>
    <row r="100" spans="1:14" ht="13.5" customHeight="1" thickBot="1" thickTop="1">
      <c r="A100" s="310"/>
      <c r="B100" s="312" t="s">
        <v>57</v>
      </c>
      <c r="C100" s="78" t="s">
        <v>175</v>
      </c>
      <c r="D100" s="80" t="s">
        <v>188</v>
      </c>
      <c r="E100" s="76" t="s">
        <v>188</v>
      </c>
      <c r="F100" s="77" t="s">
        <v>188</v>
      </c>
      <c r="G100" s="79"/>
      <c r="H100" s="302"/>
      <c r="J100" s="117" t="s">
        <v>175</v>
      </c>
      <c r="K100" s="118">
        <f>IF(H94=1,G100,0)</f>
        <v>0</v>
      </c>
      <c r="L100" s="118">
        <f>IF(H94=2,G100,0)</f>
        <v>0</v>
      </c>
      <c r="M100" s="118">
        <f>IF(H94=3,G100,0)</f>
        <v>0</v>
      </c>
      <c r="N100" s="119">
        <f t="shared" si="11"/>
        <v>0</v>
      </c>
    </row>
    <row r="101" spans="1:14" ht="13.5" customHeight="1" thickBot="1" thickTop="1">
      <c r="A101" s="311"/>
      <c r="B101" s="313"/>
      <c r="C101" s="48" t="s">
        <v>63</v>
      </c>
      <c r="D101" s="49" t="s">
        <v>69</v>
      </c>
      <c r="E101" s="49" t="s">
        <v>69</v>
      </c>
      <c r="F101" s="81" t="s">
        <v>69</v>
      </c>
      <c r="G101" s="121">
        <f>SUM(G94:G99)-G100</f>
        <v>0</v>
      </c>
      <c r="H101" s="303"/>
      <c r="J101" s="122" t="s">
        <v>63</v>
      </c>
      <c r="K101" s="123">
        <f>SUM(K94:K99)-K100</f>
        <v>0</v>
      </c>
      <c r="L101" s="123">
        <f>SUM(L94:L99)-L100</f>
        <v>0</v>
      </c>
      <c r="M101" s="123">
        <f>SUM(M94:M99)-M100</f>
        <v>0</v>
      </c>
      <c r="N101" s="124">
        <f>SUM(N94:N99)-N100</f>
        <v>0</v>
      </c>
    </row>
    <row r="102" spans="1:14" s="43" customFormat="1" ht="13.5" customHeight="1">
      <c r="A102" s="320"/>
      <c r="B102" s="321"/>
      <c r="C102" s="13"/>
      <c r="D102" s="14"/>
      <c r="E102" s="15"/>
      <c r="F102" s="97"/>
      <c r="G102" s="98">
        <f>IF(F102&lt;&gt;"",D102*F102,"")</f>
      </c>
      <c r="H102" s="301">
        <v>1</v>
      </c>
      <c r="J102" s="353" t="s">
        <v>70</v>
      </c>
      <c r="K102" s="99">
        <f>IF(H102=1,G102,0)</f>
      </c>
      <c r="L102" s="100">
        <f>IF(H102=2,G102,0)</f>
        <v>0</v>
      </c>
      <c r="M102" s="125">
        <f>IF(H102=3,G102,0)</f>
        <v>0</v>
      </c>
      <c r="N102" s="125">
        <f aca="true" t="shared" si="12" ref="N102:N108">SUM(K102:M102)</f>
        <v>0</v>
      </c>
    </row>
    <row r="103" spans="1:14" s="43" customFormat="1" ht="13.5" customHeight="1">
      <c r="A103" s="322"/>
      <c r="B103" s="323"/>
      <c r="C103" s="21"/>
      <c r="D103" s="22"/>
      <c r="E103" s="23"/>
      <c r="F103" s="102"/>
      <c r="G103" s="103">
        <f>IF(F103&lt;&gt;"",D103*F103,"")</f>
      </c>
      <c r="H103" s="302"/>
      <c r="J103" s="354"/>
      <c r="K103" s="104">
        <f>IF(H102=1,G103,0)</f>
      </c>
      <c r="L103" s="105">
        <f>IF(H102=2,G103,0)</f>
        <v>0</v>
      </c>
      <c r="M103" s="126">
        <f>IF(H102=3,G103,0)</f>
        <v>0</v>
      </c>
      <c r="N103" s="126">
        <f t="shared" si="12"/>
        <v>0</v>
      </c>
    </row>
    <row r="104" spans="1:14" ht="13.5" customHeight="1">
      <c r="A104" s="322"/>
      <c r="B104" s="323"/>
      <c r="C104" s="21"/>
      <c r="D104" s="22"/>
      <c r="E104" s="23"/>
      <c r="F104" s="102"/>
      <c r="G104" s="107">
        <f>IF(F104&lt;&gt;"",D104*F104,"")</f>
      </c>
      <c r="H104" s="302"/>
      <c r="J104" s="355"/>
      <c r="K104" s="104">
        <f>IF(H102=1,G104,0)</f>
      </c>
      <c r="L104" s="105">
        <f>IF(H102=2,G104,0)</f>
        <v>0</v>
      </c>
      <c r="M104" s="126">
        <f>IF(H102=3,G104,0)</f>
        <v>0</v>
      </c>
      <c r="N104" s="126">
        <f t="shared" si="12"/>
        <v>0</v>
      </c>
    </row>
    <row r="105" spans="1:14" ht="13.5" customHeight="1">
      <c r="A105" s="322"/>
      <c r="B105" s="323"/>
      <c r="C105" s="30" t="s">
        <v>29</v>
      </c>
      <c r="D105" s="31"/>
      <c r="E105" s="32" t="s">
        <v>206</v>
      </c>
      <c r="F105" s="108"/>
      <c r="G105" s="274">
        <f>IF(F105="","",D105*F105)</f>
      </c>
      <c r="H105" s="302"/>
      <c r="J105" s="127" t="s">
        <v>29</v>
      </c>
      <c r="K105" s="104">
        <f>IF(H102=1,G105,0)</f>
      </c>
      <c r="L105" s="105">
        <f>IF(H102=2,G105,0)</f>
        <v>0</v>
      </c>
      <c r="M105" s="126">
        <f>IF(H102=3,G105,0)</f>
        <v>0</v>
      </c>
      <c r="N105" s="126">
        <f t="shared" si="12"/>
        <v>0</v>
      </c>
    </row>
    <row r="106" spans="1:14" ht="13.5" customHeight="1">
      <c r="A106" s="324"/>
      <c r="B106" s="325"/>
      <c r="C106" s="30" t="s">
        <v>30</v>
      </c>
      <c r="D106" s="31">
        <f>'工事費見積書表紙'!$J$4</f>
        <v>0</v>
      </c>
      <c r="E106" s="208" t="s">
        <v>207</v>
      </c>
      <c r="F106" s="111" t="s">
        <v>206</v>
      </c>
      <c r="G106" s="109">
        <f>IF(G102&lt;&gt;"",ROUNDDOWN(SUM(G102:G105)*D106/100,0),"")</f>
      </c>
      <c r="H106" s="302"/>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02"/>
      <c r="J107" s="128" t="s">
        <v>31</v>
      </c>
      <c r="K107" s="114">
        <f>IF(H102=1,G107,0)</f>
      </c>
      <c r="L107" s="115">
        <f>IF(H102=2,G107,0)</f>
        <v>0</v>
      </c>
      <c r="M107" s="129">
        <f>IF(H102=3,G107,0)</f>
        <v>0</v>
      </c>
      <c r="N107" s="129">
        <f t="shared" si="12"/>
        <v>0</v>
      </c>
    </row>
    <row r="108" spans="1:14" ht="13.5" customHeight="1" thickBot="1" thickTop="1">
      <c r="A108" s="310"/>
      <c r="B108" s="326"/>
      <c r="C108" s="78" t="s">
        <v>175</v>
      </c>
      <c r="D108" s="80" t="s">
        <v>188</v>
      </c>
      <c r="E108" s="76" t="s">
        <v>188</v>
      </c>
      <c r="F108" s="77" t="s">
        <v>188</v>
      </c>
      <c r="G108" s="79"/>
      <c r="H108" s="302"/>
      <c r="J108" s="117" t="s">
        <v>175</v>
      </c>
      <c r="K108" s="118">
        <f>IF(H102=1,G108,0)</f>
        <v>0</v>
      </c>
      <c r="L108" s="118">
        <f>IF(H102=2,G108,0)</f>
        <v>0</v>
      </c>
      <c r="M108" s="118">
        <f>IF(H102=3,G108,0)</f>
        <v>0</v>
      </c>
      <c r="N108" s="119">
        <f t="shared" si="12"/>
        <v>0</v>
      </c>
    </row>
    <row r="109" spans="1:14" ht="13.5" customHeight="1" thickBot="1" thickTop="1">
      <c r="A109" s="311"/>
      <c r="B109" s="327"/>
      <c r="C109" s="48" t="s">
        <v>63</v>
      </c>
      <c r="D109" s="49" t="s">
        <v>69</v>
      </c>
      <c r="E109" s="49" t="s">
        <v>69</v>
      </c>
      <c r="F109" s="81" t="s">
        <v>69</v>
      </c>
      <c r="G109" s="121">
        <f>SUM(G102:G107)-G108</f>
        <v>0</v>
      </c>
      <c r="H109" s="303"/>
      <c r="J109" s="122" t="s">
        <v>63</v>
      </c>
      <c r="K109" s="123">
        <f>SUM(K102:K107)-K108</f>
        <v>0</v>
      </c>
      <c r="L109" s="123">
        <f>SUM(L102:L107)-L108</f>
        <v>0</v>
      </c>
      <c r="M109" s="123">
        <f>SUM(M102:M107)-M108</f>
        <v>0</v>
      </c>
      <c r="N109" s="124">
        <f>SUM(N102:N107)-N108</f>
        <v>0</v>
      </c>
    </row>
    <row r="110" spans="1:14" s="43" customFormat="1" ht="13.5" customHeight="1">
      <c r="A110" s="320"/>
      <c r="B110" s="321"/>
      <c r="C110" s="13"/>
      <c r="D110" s="14"/>
      <c r="E110" s="15"/>
      <c r="F110" s="97"/>
      <c r="G110" s="98">
        <f>IF(F110&lt;&gt;"",D110*F110,"")</f>
      </c>
      <c r="H110" s="301">
        <v>1</v>
      </c>
      <c r="J110" s="353" t="s">
        <v>70</v>
      </c>
      <c r="K110" s="99">
        <f>IF(H110=1,G110,0)</f>
      </c>
      <c r="L110" s="100">
        <f>IF(H110=2,G110,0)</f>
        <v>0</v>
      </c>
      <c r="M110" s="125">
        <f>IF(H110=3,G110,0)</f>
        <v>0</v>
      </c>
      <c r="N110" s="125">
        <f aca="true" t="shared" si="13" ref="N110:N116">SUM(K110:M110)</f>
        <v>0</v>
      </c>
    </row>
    <row r="111" spans="1:14" s="43" customFormat="1" ht="13.5" customHeight="1">
      <c r="A111" s="322"/>
      <c r="B111" s="323"/>
      <c r="C111" s="21"/>
      <c r="D111" s="22"/>
      <c r="E111" s="23"/>
      <c r="F111" s="102"/>
      <c r="G111" s="103">
        <f>IF(F111&lt;&gt;"",D111*F111,"")</f>
      </c>
      <c r="H111" s="302"/>
      <c r="J111" s="354"/>
      <c r="K111" s="104">
        <f>IF(H110=1,G111,0)</f>
      </c>
      <c r="L111" s="105">
        <f>IF(H110=2,G111,0)</f>
        <v>0</v>
      </c>
      <c r="M111" s="126">
        <f>IF(H110=3,G111,0)</f>
        <v>0</v>
      </c>
      <c r="N111" s="126">
        <f t="shared" si="13"/>
        <v>0</v>
      </c>
    </row>
    <row r="112" spans="1:14" ht="13.5" customHeight="1">
      <c r="A112" s="322"/>
      <c r="B112" s="323"/>
      <c r="C112" s="21"/>
      <c r="D112" s="22"/>
      <c r="E112" s="23"/>
      <c r="F112" s="102"/>
      <c r="G112" s="107">
        <f>IF(F112&lt;&gt;"",D112*F112,"")</f>
      </c>
      <c r="H112" s="302"/>
      <c r="J112" s="355"/>
      <c r="K112" s="104">
        <f>IF(H110=1,G112,0)</f>
      </c>
      <c r="L112" s="105">
        <f>IF(H110=2,G112,0)</f>
        <v>0</v>
      </c>
      <c r="M112" s="126">
        <f>IF(H110=3,G112,0)</f>
        <v>0</v>
      </c>
      <c r="N112" s="126">
        <f t="shared" si="13"/>
        <v>0</v>
      </c>
    </row>
    <row r="113" spans="1:14" ht="13.5" customHeight="1">
      <c r="A113" s="322"/>
      <c r="B113" s="323"/>
      <c r="C113" s="30" t="s">
        <v>29</v>
      </c>
      <c r="D113" s="31"/>
      <c r="E113" s="32" t="s">
        <v>206</v>
      </c>
      <c r="F113" s="108"/>
      <c r="G113" s="274">
        <f>IF(F113="","",D113*F113)</f>
      </c>
      <c r="H113" s="302"/>
      <c r="J113" s="127" t="s">
        <v>29</v>
      </c>
      <c r="K113" s="104">
        <f>IF(H110=1,G113,0)</f>
      </c>
      <c r="L113" s="105">
        <f>IF(H110=2,G113,0)</f>
        <v>0</v>
      </c>
      <c r="M113" s="126">
        <f>IF(H110=3,G113,0)</f>
        <v>0</v>
      </c>
      <c r="N113" s="126">
        <f t="shared" si="13"/>
        <v>0</v>
      </c>
    </row>
    <row r="114" spans="1:14" ht="13.5" customHeight="1">
      <c r="A114" s="324"/>
      <c r="B114" s="325"/>
      <c r="C114" s="30" t="s">
        <v>30</v>
      </c>
      <c r="D114" s="31">
        <f>'工事費見積書表紙'!$J$4</f>
        <v>0</v>
      </c>
      <c r="E114" s="208" t="s">
        <v>207</v>
      </c>
      <c r="F114" s="111" t="s">
        <v>206</v>
      </c>
      <c r="G114" s="109">
        <f>IF(G110&lt;&gt;"",ROUNDDOWN(SUM(G110:G113)*D114/100,0),"")</f>
      </c>
      <c r="H114" s="302"/>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02"/>
      <c r="J115" s="128" t="s">
        <v>31</v>
      </c>
      <c r="K115" s="114">
        <f>IF(H110=1,G115,0)</f>
      </c>
      <c r="L115" s="115">
        <f>IF(H110=2,G115,0)</f>
        <v>0</v>
      </c>
      <c r="M115" s="129">
        <f>IF(H110=3,G115,0)</f>
        <v>0</v>
      </c>
      <c r="N115" s="129">
        <f t="shared" si="13"/>
        <v>0</v>
      </c>
    </row>
    <row r="116" spans="1:14" ht="13.5" customHeight="1" thickBot="1" thickTop="1">
      <c r="A116" s="310"/>
      <c r="B116" s="326"/>
      <c r="C116" s="78" t="s">
        <v>175</v>
      </c>
      <c r="D116" s="80" t="s">
        <v>188</v>
      </c>
      <c r="E116" s="76" t="s">
        <v>188</v>
      </c>
      <c r="F116" s="77" t="s">
        <v>188</v>
      </c>
      <c r="G116" s="79"/>
      <c r="H116" s="302"/>
      <c r="J116" s="117" t="s">
        <v>175</v>
      </c>
      <c r="K116" s="118">
        <f>IF(H110=1,G116,0)</f>
        <v>0</v>
      </c>
      <c r="L116" s="118">
        <f>IF(H110=2,G116,0)</f>
        <v>0</v>
      </c>
      <c r="M116" s="118">
        <f>IF(H110=3,G116,0)</f>
        <v>0</v>
      </c>
      <c r="N116" s="119">
        <f t="shared" si="13"/>
        <v>0</v>
      </c>
    </row>
    <row r="117" spans="1:14" ht="13.5" customHeight="1" thickBot="1" thickTop="1">
      <c r="A117" s="311"/>
      <c r="B117" s="327"/>
      <c r="C117" s="48" t="s">
        <v>63</v>
      </c>
      <c r="D117" s="49" t="s">
        <v>69</v>
      </c>
      <c r="E117" s="49" t="s">
        <v>69</v>
      </c>
      <c r="F117" s="81" t="s">
        <v>69</v>
      </c>
      <c r="G117" s="121">
        <f>SUM(G110:G115)-G116</f>
        <v>0</v>
      </c>
      <c r="H117" s="303"/>
      <c r="J117" s="122" t="s">
        <v>63</v>
      </c>
      <c r="K117" s="123">
        <f>SUM(K110:K115)-K116</f>
        <v>0</v>
      </c>
      <c r="L117" s="123">
        <f>SUM(L110:L115)-L116</f>
        <v>0</v>
      </c>
      <c r="M117" s="123">
        <f>SUM(M110:M115)-M116</f>
        <v>0</v>
      </c>
      <c r="N117" s="124">
        <f>SUM(N110:N115)-N116</f>
        <v>0</v>
      </c>
    </row>
    <row r="118" spans="1:14" s="43" customFormat="1" ht="13.5" customHeight="1">
      <c r="A118" s="338" t="s">
        <v>211</v>
      </c>
      <c r="B118" s="339"/>
      <c r="C118" s="344" t="s">
        <v>47</v>
      </c>
      <c r="D118" s="61" t="s">
        <v>193</v>
      </c>
      <c r="E118" s="61" t="s">
        <v>193</v>
      </c>
      <c r="F118" s="61" t="s">
        <v>193</v>
      </c>
      <c r="G118" s="350">
        <f>N123</f>
        <v>0</v>
      </c>
      <c r="H118" s="335"/>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40"/>
      <c r="B119" s="341"/>
      <c r="C119" s="345"/>
      <c r="D119" s="61" t="s">
        <v>194</v>
      </c>
      <c r="E119" s="61" t="s">
        <v>194</v>
      </c>
      <c r="F119" s="61" t="s">
        <v>194</v>
      </c>
      <c r="G119" s="351"/>
      <c r="H119" s="336"/>
      <c r="J119" s="59" t="s">
        <v>76</v>
      </c>
      <c r="K119" s="60">
        <f aca="true" t="shared" si="15" ref="K119:M120">SUM(K73,K81,K89,K97,K105,K113)</f>
        <v>0</v>
      </c>
      <c r="L119" s="60">
        <f t="shared" si="15"/>
        <v>0</v>
      </c>
      <c r="M119" s="60">
        <f t="shared" si="15"/>
        <v>0</v>
      </c>
      <c r="N119" s="60">
        <f t="shared" si="14"/>
        <v>0</v>
      </c>
    </row>
    <row r="120" spans="1:14" ht="13.5" customHeight="1">
      <c r="A120" s="340"/>
      <c r="B120" s="341"/>
      <c r="C120" s="346"/>
      <c r="D120" s="61" t="s">
        <v>69</v>
      </c>
      <c r="E120" s="61" t="s">
        <v>69</v>
      </c>
      <c r="F120" s="61" t="s">
        <v>69</v>
      </c>
      <c r="G120" s="352"/>
      <c r="H120" s="336"/>
      <c r="J120" s="59" t="s">
        <v>77</v>
      </c>
      <c r="K120" s="60">
        <f t="shared" si="15"/>
        <v>0</v>
      </c>
      <c r="L120" s="60">
        <f t="shared" si="15"/>
        <v>0</v>
      </c>
      <c r="M120" s="60">
        <f t="shared" si="15"/>
        <v>0</v>
      </c>
      <c r="N120" s="60">
        <f t="shared" si="14"/>
        <v>0</v>
      </c>
    </row>
    <row r="121" spans="1:14" ht="13.5" customHeight="1">
      <c r="A121" s="340"/>
      <c r="B121" s="341"/>
      <c r="C121" s="30" t="s">
        <v>29</v>
      </c>
      <c r="D121" s="32" t="s">
        <v>206</v>
      </c>
      <c r="E121" s="32" t="s">
        <v>206</v>
      </c>
      <c r="F121" s="111" t="s">
        <v>206</v>
      </c>
      <c r="G121" s="130">
        <f>N124</f>
        <v>0</v>
      </c>
      <c r="H121" s="336"/>
      <c r="J121" s="59" t="s">
        <v>78</v>
      </c>
      <c r="K121" s="60">
        <f>SUM(K75,K83,K91,K99,K107,K115)</f>
        <v>0</v>
      </c>
      <c r="L121" s="60">
        <f>SUM(L67,L75,L83,L91,L99,L107,L115)</f>
        <v>0</v>
      </c>
      <c r="M121" s="60">
        <f>SUM(M67,M75,M83,M91,M99,M107,M115)</f>
        <v>0</v>
      </c>
      <c r="N121" s="60">
        <f t="shared" si="14"/>
        <v>0</v>
      </c>
    </row>
    <row r="122" spans="1:14" ht="13.5" customHeight="1" thickBot="1">
      <c r="A122" s="340"/>
      <c r="B122" s="341"/>
      <c r="C122" s="30" t="s">
        <v>30</v>
      </c>
      <c r="D122" s="62">
        <f>'工事費見積書表紙'!$J$4</f>
        <v>0</v>
      </c>
      <c r="E122" s="32" t="s">
        <v>207</v>
      </c>
      <c r="F122" s="111" t="s">
        <v>206</v>
      </c>
      <c r="G122" s="130">
        <f>N125</f>
        <v>0</v>
      </c>
      <c r="H122" s="336"/>
      <c r="J122" s="94" t="s">
        <v>179</v>
      </c>
      <c r="K122" s="95">
        <f>SUM(K76,K84,K92,K100,K108,K116)</f>
        <v>0</v>
      </c>
      <c r="L122" s="95">
        <f>SUM(L68,L76,L84,L92,L100,L108,L116)</f>
        <v>0</v>
      </c>
      <c r="M122" s="95">
        <f>SUM(M68,M76,M84,M92,M100,M108,M116)</f>
        <v>0</v>
      </c>
      <c r="N122" s="95">
        <f t="shared" si="14"/>
        <v>0</v>
      </c>
    </row>
    <row r="123" spans="1:14" ht="13.5" customHeight="1" thickBot="1">
      <c r="A123" s="340"/>
      <c r="B123" s="341"/>
      <c r="C123" s="39" t="s">
        <v>31</v>
      </c>
      <c r="D123" s="40">
        <f>'工事費見積書表紙'!$J$6</f>
        <v>10</v>
      </c>
      <c r="E123" s="41" t="s">
        <v>195</v>
      </c>
      <c r="F123" s="112" t="s">
        <v>188</v>
      </c>
      <c r="G123" s="131">
        <f>N126</f>
        <v>0</v>
      </c>
      <c r="H123" s="336"/>
      <c r="J123" s="64" t="s">
        <v>92</v>
      </c>
      <c r="K123" s="65">
        <f aca="true" t="shared" si="16" ref="K123:M127">SUM(K62,K118)</f>
        <v>0</v>
      </c>
      <c r="L123" s="65">
        <f t="shared" si="16"/>
        <v>0</v>
      </c>
      <c r="M123" s="65">
        <f t="shared" si="16"/>
        <v>0</v>
      </c>
      <c r="N123" s="65">
        <f t="shared" si="14"/>
        <v>0</v>
      </c>
    </row>
    <row r="124" spans="1:14" ht="13.5" customHeight="1" thickBot="1" thickTop="1">
      <c r="A124" s="342"/>
      <c r="B124" s="343"/>
      <c r="C124" s="78" t="s">
        <v>175</v>
      </c>
      <c r="D124" s="80" t="s">
        <v>188</v>
      </c>
      <c r="E124" s="76" t="s">
        <v>188</v>
      </c>
      <c r="F124" s="77" t="s">
        <v>188</v>
      </c>
      <c r="G124" s="209">
        <f>N127</f>
        <v>0</v>
      </c>
      <c r="H124" s="336"/>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206</v>
      </c>
      <c r="E125" s="49" t="s">
        <v>206</v>
      </c>
      <c r="F125" s="49" t="s">
        <v>206</v>
      </c>
      <c r="G125" s="121">
        <f>SUM(G118:G123)-G124</f>
        <v>0</v>
      </c>
      <c r="H125" s="337"/>
      <c r="J125" s="66" t="s">
        <v>94</v>
      </c>
      <c r="K125" s="67">
        <f t="shared" si="16"/>
        <v>0</v>
      </c>
      <c r="L125" s="67">
        <f t="shared" si="16"/>
        <v>0</v>
      </c>
      <c r="M125" s="67">
        <f t="shared" si="16"/>
        <v>0</v>
      </c>
      <c r="N125" s="67">
        <f t="shared" si="14"/>
        <v>0</v>
      </c>
    </row>
    <row r="126" spans="1:14" s="43" customFormat="1" ht="13.5" customHeight="1" thickBot="1">
      <c r="A126" s="318"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19"/>
      <c r="B127" s="56" t="s">
        <v>45</v>
      </c>
      <c r="J127" s="70" t="s">
        <v>182</v>
      </c>
      <c r="K127" s="71">
        <f t="shared" si="16"/>
        <v>0</v>
      </c>
      <c r="L127" s="71">
        <f t="shared" si="16"/>
        <v>0</v>
      </c>
      <c r="M127" s="71">
        <f t="shared" si="16"/>
        <v>0</v>
      </c>
      <c r="N127" s="71">
        <f t="shared" si="14"/>
        <v>0</v>
      </c>
    </row>
    <row r="128" spans="1:14" ht="13.5" customHeight="1" thickBot="1" thickTop="1">
      <c r="A128" s="319"/>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password="C994" sheet="1" objects="1" scenarios="1"/>
  <mergeCells count="77">
    <mergeCell ref="B28:B29"/>
    <mergeCell ref="A4:B4"/>
    <mergeCell ref="A6:B10"/>
    <mergeCell ref="A5:B5"/>
    <mergeCell ref="A60:A61"/>
    <mergeCell ref="B60:B61"/>
    <mergeCell ref="A54:B58"/>
    <mergeCell ref="A30:B34"/>
    <mergeCell ref="A46:B50"/>
    <mergeCell ref="A38:B42"/>
    <mergeCell ref="A36:A37"/>
    <mergeCell ref="B36:B37"/>
    <mergeCell ref="A44:A45"/>
    <mergeCell ref="J6:J8"/>
    <mergeCell ref="J14:J16"/>
    <mergeCell ref="J22:J24"/>
    <mergeCell ref="B20:B21"/>
    <mergeCell ref="A14:B18"/>
    <mergeCell ref="H6:H13"/>
    <mergeCell ref="H14:H21"/>
    <mergeCell ref="A22:B26"/>
    <mergeCell ref="H22:H29"/>
    <mergeCell ref="A28:A29"/>
    <mergeCell ref="H118:H125"/>
    <mergeCell ref="A86:B90"/>
    <mergeCell ref="H86:H93"/>
    <mergeCell ref="A76:A77"/>
    <mergeCell ref="H70:H77"/>
    <mergeCell ref="A78:B82"/>
    <mergeCell ref="H78:H85"/>
    <mergeCell ref="B76:B77"/>
    <mergeCell ref="A84:A85"/>
    <mergeCell ref="B84:B85"/>
    <mergeCell ref="H102:H109"/>
    <mergeCell ref="A110:B114"/>
    <mergeCell ref="H110:H117"/>
    <mergeCell ref="A108:A109"/>
    <mergeCell ref="B108:B109"/>
    <mergeCell ref="A116:A117"/>
    <mergeCell ref="B116:B117"/>
    <mergeCell ref="A126:A128"/>
    <mergeCell ref="A102:B106"/>
    <mergeCell ref="B44:B45"/>
    <mergeCell ref="A52:A53"/>
    <mergeCell ref="A70:B74"/>
    <mergeCell ref="A69:B69"/>
    <mergeCell ref="B52:B53"/>
    <mergeCell ref="A118:B124"/>
    <mergeCell ref="A68:B68"/>
    <mergeCell ref="A62:A64"/>
    <mergeCell ref="H94:H101"/>
    <mergeCell ref="J30:J32"/>
    <mergeCell ref="J38:J40"/>
    <mergeCell ref="J46:J48"/>
    <mergeCell ref="J54:J56"/>
    <mergeCell ref="J70:J72"/>
    <mergeCell ref="H30:H37"/>
    <mergeCell ref="H38:H45"/>
    <mergeCell ref="H46:H53"/>
    <mergeCell ref="H54:H61"/>
    <mergeCell ref="J110:J112"/>
    <mergeCell ref="A2:H2"/>
    <mergeCell ref="A66:H66"/>
    <mergeCell ref="J78:J80"/>
    <mergeCell ref="J86:J88"/>
    <mergeCell ref="J94:J96"/>
    <mergeCell ref="J102:J104"/>
    <mergeCell ref="A12:A13"/>
    <mergeCell ref="B12:B13"/>
    <mergeCell ref="A20:A21"/>
    <mergeCell ref="C118:C120"/>
    <mergeCell ref="G118:G120"/>
    <mergeCell ref="A92:A93"/>
    <mergeCell ref="B92:B93"/>
    <mergeCell ref="A100:A101"/>
    <mergeCell ref="B100:B101"/>
    <mergeCell ref="A94:B98"/>
  </mergeCells>
  <dataValidations count="2">
    <dataValidation type="list" allowBlank="1" showInputMessage="1" showErrorMessage="1" sqref="B12:B13 B20:B21 B28:B29 B36:B37 B44:B45 B52:B53 B60:B61 B76:B77 B84:B85 B92:B93 B100:B101 B108:B109 B116:B117">
      <formula1>"（１）,（２）,（３）,（４）,（５）,（６）,（７）"</formula1>
    </dataValidation>
    <dataValidation allowBlank="1" showInputMessage="1" showErrorMessage="1" sqref="D6:D12 F6:G12 D14:D20 F14:G20 D22:D28 F22:G28 D30:D36 F30:G36 D38:D44 F38:G44 D46:D52 F46:G52 D54:D60 F54:G60 D70:D76 F70:G76 D78:D84 F78:G84 D86:D92 F86:G92 D94:D100 F94:G100 D102:D108 F102:G108 D110:D116 F110:G116 D124 F124:G124"/>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7.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G70" sqref="G70:G117"/>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156</v>
      </c>
      <c r="J1" s="3"/>
      <c r="K1" s="4"/>
    </row>
    <row r="2" spans="1:11" ht="18" customHeight="1">
      <c r="A2" s="334" t="s">
        <v>147</v>
      </c>
      <c r="B2" s="334"/>
      <c r="C2" s="334"/>
      <c r="D2" s="334"/>
      <c r="E2" s="334"/>
      <c r="F2" s="334"/>
      <c r="G2" s="334"/>
      <c r="H2" s="334"/>
      <c r="J2" s="3"/>
      <c r="K2" s="4"/>
    </row>
    <row r="3" spans="4:11" ht="13.5" customHeight="1" thickBot="1">
      <c r="D3" s="5"/>
      <c r="J3" s="3"/>
      <c r="K3" s="4"/>
    </row>
    <row r="4" spans="1:11" ht="18" customHeight="1" thickBot="1">
      <c r="A4" s="314" t="s">
        <v>119</v>
      </c>
      <c r="B4" s="315"/>
      <c r="J4" s="3"/>
      <c r="K4" s="4"/>
    </row>
    <row r="5" spans="1:14" s="11" customFormat="1" ht="15.75" customHeight="1" thickBot="1">
      <c r="A5" s="316" t="s">
        <v>35</v>
      </c>
      <c r="B5" s="317"/>
      <c r="C5" s="7" t="s">
        <v>36</v>
      </c>
      <c r="D5" s="8" t="s">
        <v>59</v>
      </c>
      <c r="E5" s="8" t="s">
        <v>60</v>
      </c>
      <c r="F5" s="8" t="s">
        <v>61</v>
      </c>
      <c r="G5" s="9" t="s">
        <v>62</v>
      </c>
      <c r="H5" s="10" t="s">
        <v>56</v>
      </c>
      <c r="J5" s="10"/>
      <c r="K5" s="12" t="s">
        <v>126</v>
      </c>
      <c r="L5" s="12" t="s">
        <v>127</v>
      </c>
      <c r="M5" s="90" t="s">
        <v>91</v>
      </c>
      <c r="N5" s="10" t="s">
        <v>27</v>
      </c>
    </row>
    <row r="6" spans="1:14" ht="13.5" customHeight="1">
      <c r="A6" s="304" t="s">
        <v>212</v>
      </c>
      <c r="B6" s="305"/>
      <c r="C6" s="13"/>
      <c r="D6" s="14"/>
      <c r="E6" s="15"/>
      <c r="F6" s="97"/>
      <c r="G6" s="98">
        <f>IF(F6&lt;&gt;"",D6*F6,"")</f>
      </c>
      <c r="H6" s="301">
        <v>1</v>
      </c>
      <c r="J6" s="356" t="s">
        <v>70</v>
      </c>
      <c r="K6" s="99">
        <f>IF(H6=1,G6,0)</f>
      </c>
      <c r="L6" s="100">
        <f>IF(H6=2,G6,0)</f>
        <v>0</v>
      </c>
      <c r="M6" s="101">
        <f>IF(H6=3,G6,0)</f>
        <v>0</v>
      </c>
      <c r="N6" s="100">
        <f aca="true" t="shared" si="0" ref="N6:N12">SUM(K6:M6)</f>
        <v>0</v>
      </c>
    </row>
    <row r="7" spans="1:14" ht="13.5" customHeight="1">
      <c r="A7" s="306"/>
      <c r="B7" s="307"/>
      <c r="C7" s="21"/>
      <c r="D7" s="22"/>
      <c r="E7" s="23"/>
      <c r="F7" s="102"/>
      <c r="G7" s="103">
        <f>IF(F7&lt;&gt;"",D7*F7,"")</f>
      </c>
      <c r="H7" s="302"/>
      <c r="J7" s="357"/>
      <c r="K7" s="104">
        <f>IF(H6=1,G7,0)</f>
      </c>
      <c r="L7" s="105">
        <f>IF(H6=2,G7,0)</f>
        <v>0</v>
      </c>
      <c r="M7" s="106">
        <f>IF(H6=3,G7,0)</f>
        <v>0</v>
      </c>
      <c r="N7" s="105">
        <f t="shared" si="0"/>
        <v>0</v>
      </c>
    </row>
    <row r="8" spans="1:14" ht="13.5" customHeight="1">
      <c r="A8" s="306"/>
      <c r="B8" s="307"/>
      <c r="C8" s="21"/>
      <c r="D8" s="22"/>
      <c r="E8" s="23"/>
      <c r="F8" s="102"/>
      <c r="G8" s="107">
        <f>IF(F8&lt;&gt;"",D8*F8,"")</f>
      </c>
      <c r="H8" s="302"/>
      <c r="J8" s="358"/>
      <c r="K8" s="104">
        <f>IF(H6=1,G8,0)</f>
      </c>
      <c r="L8" s="105">
        <f>IF(H6=2,G8,0)</f>
        <v>0</v>
      </c>
      <c r="M8" s="106">
        <f>IF(H6=3,G8,0)</f>
        <v>0</v>
      </c>
      <c r="N8" s="105">
        <f t="shared" si="0"/>
        <v>0</v>
      </c>
    </row>
    <row r="9" spans="1:14" ht="13.5" customHeight="1">
      <c r="A9" s="306"/>
      <c r="B9" s="307"/>
      <c r="C9" s="30" t="s">
        <v>29</v>
      </c>
      <c r="D9" s="31"/>
      <c r="E9" s="32" t="s">
        <v>202</v>
      </c>
      <c r="F9" s="108"/>
      <c r="G9" s="274">
        <f>IF(F9="","",D9*F9)</f>
      </c>
      <c r="H9" s="302"/>
      <c r="J9" s="110" t="s">
        <v>29</v>
      </c>
      <c r="K9" s="104">
        <f>IF(H6=1,G9,0)</f>
      </c>
      <c r="L9" s="105">
        <f>IF(H6=2,G9,0)</f>
        <v>0</v>
      </c>
      <c r="M9" s="106">
        <f>IF(H6=3,G9,0)</f>
        <v>0</v>
      </c>
      <c r="N9" s="105">
        <f t="shared" si="0"/>
        <v>0</v>
      </c>
    </row>
    <row r="10" spans="1:14" ht="13.5" customHeight="1">
      <c r="A10" s="308"/>
      <c r="B10" s="309"/>
      <c r="C10" s="30" t="s">
        <v>30</v>
      </c>
      <c r="D10" s="31">
        <f>'工事費見積書表紙'!$J$4</f>
        <v>0</v>
      </c>
      <c r="E10" s="208" t="s">
        <v>203</v>
      </c>
      <c r="F10" s="111" t="s">
        <v>202</v>
      </c>
      <c r="G10" s="109">
        <f>IF(G6&lt;&gt;"",ROUNDDOWN(SUM(G6:G9)*D10/100,0),"")</f>
      </c>
      <c r="H10" s="302"/>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02"/>
      <c r="J11" s="113" t="s">
        <v>31</v>
      </c>
      <c r="K11" s="114">
        <f>IF(H6=1,G11,0)</f>
      </c>
      <c r="L11" s="115">
        <f>IF(H6=2,G11,0)</f>
        <v>0</v>
      </c>
      <c r="M11" s="116">
        <f>IF(H6=3,G11,0)</f>
        <v>0</v>
      </c>
      <c r="N11" s="115">
        <f t="shared" si="0"/>
        <v>0</v>
      </c>
    </row>
    <row r="12" spans="1:14" s="43" customFormat="1" ht="13.5" customHeight="1" thickBot="1" thickTop="1">
      <c r="A12" s="310"/>
      <c r="B12" s="312" t="s">
        <v>54</v>
      </c>
      <c r="C12" s="82" t="s">
        <v>175</v>
      </c>
      <c r="D12" s="83" t="s">
        <v>188</v>
      </c>
      <c r="E12" s="84" t="s">
        <v>188</v>
      </c>
      <c r="F12" s="85" t="s">
        <v>188</v>
      </c>
      <c r="G12" s="86"/>
      <c r="H12" s="302"/>
      <c r="J12" s="117" t="s">
        <v>175</v>
      </c>
      <c r="K12" s="118">
        <f>IF(H6=1,G12,0)</f>
        <v>0</v>
      </c>
      <c r="L12" s="118">
        <f>IF(H6=2,G12,0)</f>
        <v>0</v>
      </c>
      <c r="M12" s="118">
        <f>IF(H6=3,G12,0)</f>
        <v>0</v>
      </c>
      <c r="N12" s="119">
        <f t="shared" si="0"/>
        <v>0</v>
      </c>
    </row>
    <row r="13" spans="1:14" s="43" customFormat="1" ht="13.5" customHeight="1" thickBot="1" thickTop="1">
      <c r="A13" s="311"/>
      <c r="B13" s="313"/>
      <c r="C13" s="48" t="s">
        <v>63</v>
      </c>
      <c r="D13" s="49" t="s">
        <v>202</v>
      </c>
      <c r="E13" s="49" t="s">
        <v>202</v>
      </c>
      <c r="F13" s="120" t="s">
        <v>202</v>
      </c>
      <c r="G13" s="121">
        <f>SUM(G6:G11)-G12</f>
        <v>0</v>
      </c>
      <c r="H13" s="303"/>
      <c r="J13" s="122" t="s">
        <v>63</v>
      </c>
      <c r="K13" s="123">
        <f>SUM(K6:K11)-K12</f>
        <v>0</v>
      </c>
      <c r="L13" s="123">
        <f>SUM(L6:L11)-L12</f>
        <v>0</v>
      </c>
      <c r="M13" s="123">
        <f>SUM(M6:M11)-M12</f>
        <v>0</v>
      </c>
      <c r="N13" s="124">
        <f>SUM(N6:N11)-N12</f>
        <v>0</v>
      </c>
    </row>
    <row r="14" spans="1:14" ht="13.5" customHeight="1">
      <c r="A14" s="304" t="s">
        <v>213</v>
      </c>
      <c r="B14" s="305"/>
      <c r="C14" s="13"/>
      <c r="D14" s="14"/>
      <c r="E14" s="15"/>
      <c r="F14" s="97"/>
      <c r="G14" s="98">
        <f>IF(F14&lt;&gt;"",D14*F14,"")</f>
      </c>
      <c r="H14" s="301">
        <v>1</v>
      </c>
      <c r="J14" s="353" t="s">
        <v>70</v>
      </c>
      <c r="K14" s="99">
        <f>IF(H14=1,G14,0)</f>
      </c>
      <c r="L14" s="100">
        <f>IF(H14=2,G14,0)</f>
        <v>0</v>
      </c>
      <c r="M14" s="125">
        <f>IF(H14=3,G14,0)</f>
        <v>0</v>
      </c>
      <c r="N14" s="125">
        <f aca="true" t="shared" si="1" ref="N14:N20">SUM(K14:M14)</f>
        <v>0</v>
      </c>
    </row>
    <row r="15" spans="1:14" ht="13.5" customHeight="1">
      <c r="A15" s="306"/>
      <c r="B15" s="307"/>
      <c r="C15" s="21"/>
      <c r="D15" s="22"/>
      <c r="E15" s="23"/>
      <c r="F15" s="102"/>
      <c r="G15" s="103">
        <f>IF(F15&lt;&gt;"",D15*F15,"")</f>
      </c>
      <c r="H15" s="302"/>
      <c r="J15" s="354"/>
      <c r="K15" s="104">
        <f>IF(H14=1,G15,0)</f>
      </c>
      <c r="L15" s="105">
        <f>IF(H14=2,G15,0)</f>
        <v>0</v>
      </c>
      <c r="M15" s="126">
        <f>IF(H14=3,G15,0)</f>
        <v>0</v>
      </c>
      <c r="N15" s="126">
        <f t="shared" si="1"/>
        <v>0</v>
      </c>
    </row>
    <row r="16" spans="1:14" ht="13.5" customHeight="1">
      <c r="A16" s="306"/>
      <c r="B16" s="307"/>
      <c r="C16" s="21"/>
      <c r="D16" s="22"/>
      <c r="E16" s="23"/>
      <c r="F16" s="102"/>
      <c r="G16" s="107">
        <f>IF(F16&lt;&gt;"",D16*F16,"")</f>
      </c>
      <c r="H16" s="302"/>
      <c r="J16" s="355"/>
      <c r="K16" s="104">
        <f>IF(H14=1,G16,0)</f>
      </c>
      <c r="L16" s="105">
        <f>IF(H14=2,G16,0)</f>
        <v>0</v>
      </c>
      <c r="M16" s="126">
        <f>IF(H14=3,G16,0)</f>
        <v>0</v>
      </c>
      <c r="N16" s="126">
        <f t="shared" si="1"/>
        <v>0</v>
      </c>
    </row>
    <row r="17" spans="1:14" ht="13.5" customHeight="1">
      <c r="A17" s="306"/>
      <c r="B17" s="307"/>
      <c r="C17" s="30" t="s">
        <v>29</v>
      </c>
      <c r="D17" s="31"/>
      <c r="E17" s="32" t="s">
        <v>202</v>
      </c>
      <c r="F17" s="108"/>
      <c r="G17" s="274">
        <f>IF(F17="","",D17*F17)</f>
      </c>
      <c r="H17" s="302"/>
      <c r="J17" s="127" t="s">
        <v>29</v>
      </c>
      <c r="K17" s="104">
        <f>IF(H14=1,G17,0)</f>
      </c>
      <c r="L17" s="105">
        <f>IF(H14=2,G17,0)</f>
        <v>0</v>
      </c>
      <c r="M17" s="126">
        <f>IF(H14=3,G17,0)</f>
        <v>0</v>
      </c>
      <c r="N17" s="126">
        <f t="shared" si="1"/>
        <v>0</v>
      </c>
    </row>
    <row r="18" spans="1:14" ht="13.5" customHeight="1">
      <c r="A18" s="308"/>
      <c r="B18" s="309"/>
      <c r="C18" s="30" t="s">
        <v>30</v>
      </c>
      <c r="D18" s="31">
        <f>'工事費見積書表紙'!$J$4</f>
        <v>0</v>
      </c>
      <c r="E18" s="208" t="s">
        <v>203</v>
      </c>
      <c r="F18" s="111" t="s">
        <v>202</v>
      </c>
      <c r="G18" s="109">
        <f>IF(G14&lt;&gt;"",ROUNDDOWN(SUM(G14:G17)*D18/100,0),"")</f>
      </c>
      <c r="H18" s="302"/>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02"/>
      <c r="J19" s="128" t="s">
        <v>31</v>
      </c>
      <c r="K19" s="114">
        <f>IF(H14=1,G19,0)</f>
      </c>
      <c r="L19" s="115">
        <f>IF(H14=2,G19,0)</f>
        <v>0</v>
      </c>
      <c r="M19" s="129">
        <f>IF(H14=3,G19,0)</f>
        <v>0</v>
      </c>
      <c r="N19" s="129">
        <f t="shared" si="1"/>
        <v>0</v>
      </c>
    </row>
    <row r="20" spans="1:14" s="43" customFormat="1" ht="13.5" customHeight="1" thickBot="1" thickTop="1">
      <c r="A20" s="310"/>
      <c r="B20" s="312" t="s">
        <v>54</v>
      </c>
      <c r="C20" s="78" t="s">
        <v>175</v>
      </c>
      <c r="D20" s="80" t="s">
        <v>188</v>
      </c>
      <c r="E20" s="76" t="s">
        <v>188</v>
      </c>
      <c r="F20" s="77" t="s">
        <v>188</v>
      </c>
      <c r="G20" s="79"/>
      <c r="H20" s="302"/>
      <c r="J20" s="117" t="s">
        <v>175</v>
      </c>
      <c r="K20" s="118">
        <f>IF(H14=1,G20,0)</f>
        <v>0</v>
      </c>
      <c r="L20" s="118">
        <f>IF(H14=2,G20,0)</f>
        <v>0</v>
      </c>
      <c r="M20" s="118">
        <f>IF(H14=3,G20,0)</f>
        <v>0</v>
      </c>
      <c r="N20" s="119">
        <f t="shared" si="1"/>
        <v>0</v>
      </c>
    </row>
    <row r="21" spans="1:14" s="43" customFormat="1" ht="13.5" customHeight="1" thickBot="1" thickTop="1">
      <c r="A21" s="311"/>
      <c r="B21" s="313"/>
      <c r="C21" s="48" t="s">
        <v>63</v>
      </c>
      <c r="D21" s="49" t="s">
        <v>202</v>
      </c>
      <c r="E21" s="49" t="s">
        <v>202</v>
      </c>
      <c r="F21" s="120" t="s">
        <v>202</v>
      </c>
      <c r="G21" s="121">
        <f>SUM(G14:G19)-G20</f>
        <v>0</v>
      </c>
      <c r="H21" s="303"/>
      <c r="J21" s="122" t="s">
        <v>63</v>
      </c>
      <c r="K21" s="123">
        <f>SUM(K14:K19)-K20</f>
        <v>0</v>
      </c>
      <c r="L21" s="123">
        <f>SUM(L14:L19)-L20</f>
        <v>0</v>
      </c>
      <c r="M21" s="123">
        <f>SUM(M14:M19)-M20</f>
        <v>0</v>
      </c>
      <c r="N21" s="124">
        <f>SUM(N14:N19)-N20</f>
        <v>0</v>
      </c>
    </row>
    <row r="22" spans="1:14" ht="13.5" customHeight="1">
      <c r="A22" s="304" t="s">
        <v>214</v>
      </c>
      <c r="B22" s="305"/>
      <c r="C22" s="13"/>
      <c r="D22" s="14"/>
      <c r="E22" s="15"/>
      <c r="F22" s="97"/>
      <c r="G22" s="98">
        <f>IF(F22&lt;&gt;"",D22*F22,"")</f>
      </c>
      <c r="H22" s="301">
        <v>1</v>
      </c>
      <c r="J22" s="353" t="s">
        <v>70</v>
      </c>
      <c r="K22" s="99">
        <f>IF(H22=1,G22,0)</f>
      </c>
      <c r="L22" s="100">
        <f>IF(H22=2,G22,0)</f>
        <v>0</v>
      </c>
      <c r="M22" s="125">
        <f>IF(H22=3,G22,0)</f>
        <v>0</v>
      </c>
      <c r="N22" s="125">
        <f aca="true" t="shared" si="2" ref="N22:N28">SUM(K22:M22)</f>
        <v>0</v>
      </c>
    </row>
    <row r="23" spans="1:14" ht="13.5" customHeight="1">
      <c r="A23" s="306"/>
      <c r="B23" s="307"/>
      <c r="C23" s="21"/>
      <c r="D23" s="22"/>
      <c r="E23" s="23"/>
      <c r="F23" s="102"/>
      <c r="G23" s="103">
        <f>IF(F23&lt;&gt;"",D23*F23,"")</f>
      </c>
      <c r="H23" s="302"/>
      <c r="J23" s="354"/>
      <c r="K23" s="104">
        <f>IF(H22=1,G23,0)</f>
      </c>
      <c r="L23" s="105">
        <f>IF(H22=2,G23,0)</f>
        <v>0</v>
      </c>
      <c r="M23" s="126">
        <f>IF(H22=3,G23,0)</f>
        <v>0</v>
      </c>
      <c r="N23" s="126">
        <f t="shared" si="2"/>
        <v>0</v>
      </c>
    </row>
    <row r="24" spans="1:14" ht="13.5" customHeight="1">
      <c r="A24" s="306"/>
      <c r="B24" s="307"/>
      <c r="C24" s="21"/>
      <c r="D24" s="22"/>
      <c r="E24" s="23"/>
      <c r="F24" s="102"/>
      <c r="G24" s="107">
        <f>IF(F24&lt;&gt;"",D24*F24,"")</f>
      </c>
      <c r="H24" s="302"/>
      <c r="J24" s="355"/>
      <c r="K24" s="104">
        <f>IF(H22=1,G24,0)</f>
      </c>
      <c r="L24" s="105">
        <f>IF(H22=2,G24,0)</f>
        <v>0</v>
      </c>
      <c r="M24" s="126">
        <f>IF(H22=3,G24,0)</f>
        <v>0</v>
      </c>
      <c r="N24" s="126">
        <f t="shared" si="2"/>
        <v>0</v>
      </c>
    </row>
    <row r="25" spans="1:14" ht="13.5" customHeight="1">
      <c r="A25" s="306"/>
      <c r="B25" s="307"/>
      <c r="C25" s="30" t="s">
        <v>29</v>
      </c>
      <c r="D25" s="31"/>
      <c r="E25" s="32" t="s">
        <v>202</v>
      </c>
      <c r="F25" s="108"/>
      <c r="G25" s="274">
        <f>IF(F25="","",D25*F25)</f>
      </c>
      <c r="H25" s="302"/>
      <c r="J25" s="127" t="s">
        <v>29</v>
      </c>
      <c r="K25" s="104">
        <f>IF(H22=1,G25,0)</f>
      </c>
      <c r="L25" s="105">
        <f>IF(H22=2,G25,0)</f>
        <v>0</v>
      </c>
      <c r="M25" s="126">
        <f>IF(H22=3,G25,0)</f>
        <v>0</v>
      </c>
      <c r="N25" s="126">
        <f t="shared" si="2"/>
        <v>0</v>
      </c>
    </row>
    <row r="26" spans="1:14" ht="13.5" customHeight="1">
      <c r="A26" s="308"/>
      <c r="B26" s="309"/>
      <c r="C26" s="30" t="s">
        <v>30</v>
      </c>
      <c r="D26" s="31">
        <f>'工事費見積書表紙'!$J$4</f>
        <v>0</v>
      </c>
      <c r="E26" s="208" t="s">
        <v>203</v>
      </c>
      <c r="F26" s="111" t="s">
        <v>202</v>
      </c>
      <c r="G26" s="109">
        <f>IF(G22&lt;&gt;"",ROUNDDOWN(SUM(G22:G25)*D26/100,0),"")</f>
      </c>
      <c r="H26" s="302"/>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02"/>
      <c r="J27" s="128" t="s">
        <v>31</v>
      </c>
      <c r="K27" s="114">
        <f>IF(H22=1,G27,0)</f>
      </c>
      <c r="L27" s="115">
        <f>IF(H22=2,G27,0)</f>
        <v>0</v>
      </c>
      <c r="M27" s="129">
        <f>IF(H22=3,G27,0)</f>
        <v>0</v>
      </c>
      <c r="N27" s="129">
        <f t="shared" si="2"/>
        <v>0</v>
      </c>
    </row>
    <row r="28" spans="1:14" s="43" customFormat="1" ht="13.5" customHeight="1" thickBot="1" thickTop="1">
      <c r="A28" s="310"/>
      <c r="B28" s="312" t="s">
        <v>54</v>
      </c>
      <c r="C28" s="78" t="s">
        <v>175</v>
      </c>
      <c r="D28" s="80" t="s">
        <v>188</v>
      </c>
      <c r="E28" s="76" t="s">
        <v>188</v>
      </c>
      <c r="F28" s="77" t="s">
        <v>188</v>
      </c>
      <c r="G28" s="79"/>
      <c r="H28" s="302"/>
      <c r="J28" s="117" t="s">
        <v>175</v>
      </c>
      <c r="K28" s="118">
        <f>IF(H22=1,G28,0)</f>
        <v>0</v>
      </c>
      <c r="L28" s="118">
        <f>IF(H22=2,G28,0)</f>
        <v>0</v>
      </c>
      <c r="M28" s="118">
        <f>IF(H22=3,G28,0)</f>
        <v>0</v>
      </c>
      <c r="N28" s="119">
        <f t="shared" si="2"/>
        <v>0</v>
      </c>
    </row>
    <row r="29" spans="1:14" s="43" customFormat="1" ht="13.5" customHeight="1" thickBot="1" thickTop="1">
      <c r="A29" s="311"/>
      <c r="B29" s="313"/>
      <c r="C29" s="48" t="s">
        <v>63</v>
      </c>
      <c r="D29" s="49" t="s">
        <v>202</v>
      </c>
      <c r="E29" s="49" t="s">
        <v>202</v>
      </c>
      <c r="F29" s="120" t="s">
        <v>202</v>
      </c>
      <c r="G29" s="121">
        <f>SUM(G22:G27)-G28</f>
        <v>0</v>
      </c>
      <c r="H29" s="303"/>
      <c r="J29" s="122" t="s">
        <v>63</v>
      </c>
      <c r="K29" s="123">
        <f>SUM(K22:K27)-K28</f>
        <v>0</v>
      </c>
      <c r="L29" s="123">
        <f>SUM(L22:L27)-L28</f>
        <v>0</v>
      </c>
      <c r="M29" s="123">
        <f>SUM(M22:M27)-M28</f>
        <v>0</v>
      </c>
      <c r="N29" s="124">
        <f>SUM(N22:N27)-N28</f>
        <v>0</v>
      </c>
    </row>
    <row r="30" spans="1:14" ht="13.5" customHeight="1">
      <c r="A30" s="304" t="s">
        <v>215</v>
      </c>
      <c r="B30" s="305"/>
      <c r="C30" s="13"/>
      <c r="D30" s="14"/>
      <c r="E30" s="15"/>
      <c r="F30" s="97"/>
      <c r="G30" s="98">
        <f>IF(F30&lt;&gt;"",D30*F30,"")</f>
      </c>
      <c r="H30" s="301">
        <v>1</v>
      </c>
      <c r="J30" s="353" t="s">
        <v>70</v>
      </c>
      <c r="K30" s="99">
        <f>IF(H30=1,G30,0)</f>
      </c>
      <c r="L30" s="100">
        <f>IF(H30=2,G30,0)</f>
        <v>0</v>
      </c>
      <c r="M30" s="125">
        <f>IF(H30=3,G30,0)</f>
        <v>0</v>
      </c>
      <c r="N30" s="125">
        <f aca="true" t="shared" si="3" ref="N30:N36">SUM(K30:M30)</f>
        <v>0</v>
      </c>
    </row>
    <row r="31" spans="1:14" ht="13.5" customHeight="1">
      <c r="A31" s="306"/>
      <c r="B31" s="307"/>
      <c r="C31" s="21"/>
      <c r="D31" s="22"/>
      <c r="E31" s="23"/>
      <c r="F31" s="102"/>
      <c r="G31" s="103">
        <f>IF(F31&lt;&gt;"",D31*F31,"")</f>
      </c>
      <c r="H31" s="302"/>
      <c r="J31" s="354"/>
      <c r="K31" s="104">
        <f>IF(H30=1,G31,0)</f>
      </c>
      <c r="L31" s="105">
        <f>IF(H30=2,G31,0)</f>
        <v>0</v>
      </c>
      <c r="M31" s="126">
        <f>IF(H30=3,G31,0)</f>
        <v>0</v>
      </c>
      <c r="N31" s="126">
        <f t="shared" si="3"/>
        <v>0</v>
      </c>
    </row>
    <row r="32" spans="1:14" ht="13.5" customHeight="1">
      <c r="A32" s="306"/>
      <c r="B32" s="307"/>
      <c r="C32" s="21"/>
      <c r="D32" s="22"/>
      <c r="E32" s="23"/>
      <c r="F32" s="102"/>
      <c r="G32" s="107">
        <f>IF(F32&lt;&gt;"",D32*F32,"")</f>
      </c>
      <c r="H32" s="302"/>
      <c r="J32" s="355"/>
      <c r="K32" s="104">
        <f>IF(H30=1,G32,0)</f>
      </c>
      <c r="L32" s="105">
        <f>IF(H30=2,G32,0)</f>
        <v>0</v>
      </c>
      <c r="M32" s="126">
        <f>IF(H30=3,G32,0)</f>
        <v>0</v>
      </c>
      <c r="N32" s="126">
        <f t="shared" si="3"/>
        <v>0</v>
      </c>
    </row>
    <row r="33" spans="1:14" ht="13.5" customHeight="1">
      <c r="A33" s="306"/>
      <c r="B33" s="307"/>
      <c r="C33" s="30" t="s">
        <v>29</v>
      </c>
      <c r="D33" s="31"/>
      <c r="E33" s="32" t="s">
        <v>202</v>
      </c>
      <c r="F33" s="108"/>
      <c r="G33" s="274">
        <f>IF(F33="","",D33*F33)</f>
      </c>
      <c r="H33" s="302"/>
      <c r="J33" s="127" t="s">
        <v>29</v>
      </c>
      <c r="K33" s="104">
        <f>IF(H30=1,G33,0)</f>
      </c>
      <c r="L33" s="105">
        <f>IF(H30=2,G33,0)</f>
        <v>0</v>
      </c>
      <c r="M33" s="126">
        <f>IF(H30=3,G33,0)</f>
        <v>0</v>
      </c>
      <c r="N33" s="126">
        <f t="shared" si="3"/>
        <v>0</v>
      </c>
    </row>
    <row r="34" spans="1:14" ht="13.5" customHeight="1">
      <c r="A34" s="308"/>
      <c r="B34" s="309"/>
      <c r="C34" s="30" t="s">
        <v>30</v>
      </c>
      <c r="D34" s="31">
        <f>'工事費見積書表紙'!$J$4</f>
        <v>0</v>
      </c>
      <c r="E34" s="208" t="s">
        <v>203</v>
      </c>
      <c r="F34" s="111" t="s">
        <v>202</v>
      </c>
      <c r="G34" s="109">
        <f>IF(G30&lt;&gt;"",ROUNDDOWN(SUM(G30:G33)*D34/100,0),"")</f>
      </c>
      <c r="H34" s="302"/>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02"/>
      <c r="J35" s="128" t="s">
        <v>31</v>
      </c>
      <c r="K35" s="114">
        <f>IF(H30=1,G35,0)</f>
      </c>
      <c r="L35" s="115">
        <f>IF(H30=2,G35,0)</f>
        <v>0</v>
      </c>
      <c r="M35" s="129">
        <f>IF(H30=3,G35,0)</f>
        <v>0</v>
      </c>
      <c r="N35" s="129">
        <f t="shared" si="3"/>
        <v>0</v>
      </c>
    </row>
    <row r="36" spans="1:14" s="43" customFormat="1" ht="13.5" customHeight="1" thickBot="1" thickTop="1">
      <c r="A36" s="310"/>
      <c r="B36" s="312" t="s">
        <v>54</v>
      </c>
      <c r="C36" s="78" t="s">
        <v>175</v>
      </c>
      <c r="D36" s="80" t="s">
        <v>188</v>
      </c>
      <c r="E36" s="76" t="s">
        <v>188</v>
      </c>
      <c r="F36" s="77" t="s">
        <v>188</v>
      </c>
      <c r="G36" s="79"/>
      <c r="H36" s="302"/>
      <c r="J36" s="117" t="s">
        <v>175</v>
      </c>
      <c r="K36" s="118">
        <f>IF(H30=1,G36,0)</f>
        <v>0</v>
      </c>
      <c r="L36" s="118">
        <f>IF(H30=2,G36,0)</f>
        <v>0</v>
      </c>
      <c r="M36" s="118">
        <f>IF(H30=3,G36,0)</f>
        <v>0</v>
      </c>
      <c r="N36" s="119">
        <f t="shared" si="3"/>
        <v>0</v>
      </c>
    </row>
    <row r="37" spans="1:14" s="43" customFormat="1" ht="13.5" customHeight="1" thickBot="1" thickTop="1">
      <c r="A37" s="311"/>
      <c r="B37" s="313"/>
      <c r="C37" s="48" t="s">
        <v>63</v>
      </c>
      <c r="D37" s="49" t="s">
        <v>202</v>
      </c>
      <c r="E37" s="49" t="s">
        <v>202</v>
      </c>
      <c r="F37" s="120" t="s">
        <v>202</v>
      </c>
      <c r="G37" s="121">
        <f>SUM(G30:G35)-G36</f>
        <v>0</v>
      </c>
      <c r="H37" s="303"/>
      <c r="J37" s="122" t="s">
        <v>63</v>
      </c>
      <c r="K37" s="123">
        <f>SUM(K30:K35)-K36</f>
        <v>0</v>
      </c>
      <c r="L37" s="123">
        <f>SUM(L30:L35)-L36</f>
        <v>0</v>
      </c>
      <c r="M37" s="123">
        <f>SUM(M30:M35)-M36</f>
        <v>0</v>
      </c>
      <c r="N37" s="124">
        <f>SUM(N30:N35)-N36</f>
        <v>0</v>
      </c>
    </row>
    <row r="38" spans="1:14" ht="13.5" customHeight="1">
      <c r="A38" s="304" t="s">
        <v>116</v>
      </c>
      <c r="B38" s="305"/>
      <c r="C38" s="13"/>
      <c r="D38" s="14"/>
      <c r="E38" s="15"/>
      <c r="F38" s="97"/>
      <c r="G38" s="98">
        <f>IF(F38&lt;&gt;"",D38*F38,"")</f>
      </c>
      <c r="H38" s="301">
        <v>1</v>
      </c>
      <c r="J38" s="353" t="s">
        <v>70</v>
      </c>
      <c r="K38" s="99">
        <f>IF(H38=1,G38,0)</f>
      </c>
      <c r="L38" s="100">
        <f>IF(H38=2,G38,0)</f>
        <v>0</v>
      </c>
      <c r="M38" s="125">
        <f>IF(H38=3,G38,0)</f>
        <v>0</v>
      </c>
      <c r="N38" s="125">
        <f aca="true" t="shared" si="4" ref="N38:N44">SUM(K38:M38)</f>
        <v>0</v>
      </c>
    </row>
    <row r="39" spans="1:14" ht="13.5" customHeight="1">
      <c r="A39" s="306"/>
      <c r="B39" s="307"/>
      <c r="C39" s="21"/>
      <c r="D39" s="22"/>
      <c r="E39" s="23"/>
      <c r="F39" s="102"/>
      <c r="G39" s="103">
        <f>IF(F39&lt;&gt;"",D39*F39,"")</f>
      </c>
      <c r="H39" s="302"/>
      <c r="J39" s="354"/>
      <c r="K39" s="104">
        <f>IF(H38=1,G39,0)</f>
      </c>
      <c r="L39" s="105">
        <f>IF(H38=2,G39,0)</f>
        <v>0</v>
      </c>
      <c r="M39" s="126">
        <f>IF(H38=3,G39,0)</f>
        <v>0</v>
      </c>
      <c r="N39" s="126">
        <f t="shared" si="4"/>
        <v>0</v>
      </c>
    </row>
    <row r="40" spans="1:14" ht="13.5" customHeight="1">
      <c r="A40" s="306"/>
      <c r="B40" s="307"/>
      <c r="C40" s="21"/>
      <c r="D40" s="22"/>
      <c r="E40" s="23"/>
      <c r="F40" s="102"/>
      <c r="G40" s="107">
        <f>IF(F40&lt;&gt;"",D40*F40,"")</f>
      </c>
      <c r="H40" s="302"/>
      <c r="J40" s="355"/>
      <c r="K40" s="104">
        <f>IF(H38=1,G40,0)</f>
      </c>
      <c r="L40" s="105">
        <f>IF(H38=2,G40,0)</f>
        <v>0</v>
      </c>
      <c r="M40" s="126">
        <f>IF(H38=3,G40,0)</f>
        <v>0</v>
      </c>
      <c r="N40" s="126">
        <f t="shared" si="4"/>
        <v>0</v>
      </c>
    </row>
    <row r="41" spans="1:14" ht="13.5" customHeight="1">
      <c r="A41" s="306"/>
      <c r="B41" s="307"/>
      <c r="C41" s="30" t="s">
        <v>29</v>
      </c>
      <c r="D41" s="31"/>
      <c r="E41" s="32" t="s">
        <v>202</v>
      </c>
      <c r="F41" s="108"/>
      <c r="G41" s="274">
        <f>IF(F41="","",D41*F41)</f>
      </c>
      <c r="H41" s="302"/>
      <c r="J41" s="127" t="s">
        <v>29</v>
      </c>
      <c r="K41" s="104">
        <f>IF(H38=1,G41,0)</f>
      </c>
      <c r="L41" s="105">
        <f>IF(H38=2,G41,0)</f>
        <v>0</v>
      </c>
      <c r="M41" s="126">
        <f>IF(H38=3,G41,0)</f>
        <v>0</v>
      </c>
      <c r="N41" s="126">
        <f t="shared" si="4"/>
        <v>0</v>
      </c>
    </row>
    <row r="42" spans="1:14" ht="13.5" customHeight="1">
      <c r="A42" s="308"/>
      <c r="B42" s="309"/>
      <c r="C42" s="30" t="s">
        <v>30</v>
      </c>
      <c r="D42" s="31">
        <f>'工事費見積書表紙'!$J$4</f>
        <v>0</v>
      </c>
      <c r="E42" s="208" t="s">
        <v>203</v>
      </c>
      <c r="F42" s="111" t="s">
        <v>202</v>
      </c>
      <c r="G42" s="109">
        <f>IF(G38&lt;&gt;"",ROUNDDOWN(SUM(G38:G41)*D42/100,0),"")</f>
      </c>
      <c r="H42" s="302"/>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02"/>
      <c r="J43" s="128" t="s">
        <v>31</v>
      </c>
      <c r="K43" s="114">
        <f>IF(H38=1,G43,0)</f>
      </c>
      <c r="L43" s="115">
        <f>IF(H38=2,G43,0)</f>
        <v>0</v>
      </c>
      <c r="M43" s="129">
        <f>IF(H38=3,G43,0)</f>
        <v>0</v>
      </c>
      <c r="N43" s="129">
        <f t="shared" si="4"/>
        <v>0</v>
      </c>
    </row>
    <row r="44" spans="1:14" s="43" customFormat="1" ht="13.5" customHeight="1" thickBot="1" thickTop="1">
      <c r="A44" s="310"/>
      <c r="B44" s="312" t="s">
        <v>55</v>
      </c>
      <c r="C44" s="78" t="s">
        <v>175</v>
      </c>
      <c r="D44" s="80" t="s">
        <v>188</v>
      </c>
      <c r="E44" s="76" t="s">
        <v>188</v>
      </c>
      <c r="F44" s="77" t="s">
        <v>188</v>
      </c>
      <c r="G44" s="79"/>
      <c r="H44" s="302"/>
      <c r="J44" s="117" t="s">
        <v>175</v>
      </c>
      <c r="K44" s="118">
        <f>IF(H38=1,G44,0)</f>
        <v>0</v>
      </c>
      <c r="L44" s="118">
        <f>IF(H38=2,G44,0)</f>
        <v>0</v>
      </c>
      <c r="M44" s="118">
        <f>IF(H38=3,G44,0)</f>
        <v>0</v>
      </c>
      <c r="N44" s="119">
        <f t="shared" si="4"/>
        <v>0</v>
      </c>
    </row>
    <row r="45" spans="1:14" s="43" customFormat="1" ht="13.5" customHeight="1" thickBot="1" thickTop="1">
      <c r="A45" s="311"/>
      <c r="B45" s="313"/>
      <c r="C45" s="48" t="s">
        <v>63</v>
      </c>
      <c r="D45" s="49" t="s">
        <v>202</v>
      </c>
      <c r="E45" s="49" t="s">
        <v>202</v>
      </c>
      <c r="F45" s="120" t="s">
        <v>202</v>
      </c>
      <c r="G45" s="121">
        <f>SUM(G38:G43)-G44</f>
        <v>0</v>
      </c>
      <c r="H45" s="303"/>
      <c r="J45" s="122" t="s">
        <v>63</v>
      </c>
      <c r="K45" s="123">
        <f>SUM(K38:K43)-K44</f>
        <v>0</v>
      </c>
      <c r="L45" s="123">
        <f>SUM(L38:L43)-L44</f>
        <v>0</v>
      </c>
      <c r="M45" s="123">
        <f>SUM(M38:M43)-M44</f>
        <v>0</v>
      </c>
      <c r="N45" s="124">
        <f>SUM(N38:N43)-N44</f>
        <v>0</v>
      </c>
    </row>
    <row r="46" spans="1:14" ht="13.5" customHeight="1">
      <c r="A46" s="304" t="s">
        <v>172</v>
      </c>
      <c r="B46" s="305"/>
      <c r="C46" s="13"/>
      <c r="D46" s="14"/>
      <c r="E46" s="15"/>
      <c r="F46" s="97"/>
      <c r="G46" s="98">
        <f>IF(F46&lt;&gt;"",D46*F46,"")</f>
      </c>
      <c r="H46" s="301">
        <v>1</v>
      </c>
      <c r="J46" s="353" t="s">
        <v>70</v>
      </c>
      <c r="K46" s="99">
        <f>IF(H46=1,G46,0)</f>
      </c>
      <c r="L46" s="100">
        <f>IF(H46=2,G46,0)</f>
        <v>0</v>
      </c>
      <c r="M46" s="125">
        <f>IF(H46=3,G46,0)</f>
        <v>0</v>
      </c>
      <c r="N46" s="125">
        <f aca="true" t="shared" si="5" ref="N46:N52">SUM(K46:M46)</f>
        <v>0</v>
      </c>
    </row>
    <row r="47" spans="1:14" ht="13.5" customHeight="1">
      <c r="A47" s="306"/>
      <c r="B47" s="307"/>
      <c r="C47" s="21"/>
      <c r="D47" s="22"/>
      <c r="E47" s="23"/>
      <c r="F47" s="102"/>
      <c r="G47" s="103">
        <f>IF(F47&lt;&gt;"",D47*F47,"")</f>
      </c>
      <c r="H47" s="302"/>
      <c r="J47" s="354"/>
      <c r="K47" s="104">
        <f>IF(H46=1,G47,0)</f>
      </c>
      <c r="L47" s="105">
        <f>IF(H46=2,G47,0)</f>
        <v>0</v>
      </c>
      <c r="M47" s="126">
        <f>IF(H46=3,G47,0)</f>
        <v>0</v>
      </c>
      <c r="N47" s="126">
        <f t="shared" si="5"/>
        <v>0</v>
      </c>
    </row>
    <row r="48" spans="1:14" ht="13.5" customHeight="1">
      <c r="A48" s="306"/>
      <c r="B48" s="307"/>
      <c r="C48" s="21"/>
      <c r="D48" s="22"/>
      <c r="E48" s="23"/>
      <c r="F48" s="102"/>
      <c r="G48" s="107">
        <f>IF(F48&lt;&gt;"",D48*F48,"")</f>
      </c>
      <c r="H48" s="302"/>
      <c r="J48" s="355"/>
      <c r="K48" s="104">
        <f>IF(H46=1,G48,0)</f>
      </c>
      <c r="L48" s="105">
        <f>IF(H46=2,G48,0)</f>
        <v>0</v>
      </c>
      <c r="M48" s="126">
        <f>IF(H46=3,G48,0)</f>
        <v>0</v>
      </c>
      <c r="N48" s="126">
        <f t="shared" si="5"/>
        <v>0</v>
      </c>
    </row>
    <row r="49" spans="1:14" ht="13.5" customHeight="1">
      <c r="A49" s="306"/>
      <c r="B49" s="307"/>
      <c r="C49" s="30" t="s">
        <v>29</v>
      </c>
      <c r="D49" s="31"/>
      <c r="E49" s="32" t="s">
        <v>202</v>
      </c>
      <c r="F49" s="108"/>
      <c r="G49" s="274">
        <f>IF(F49="","",D49*F49)</f>
      </c>
      <c r="H49" s="302"/>
      <c r="J49" s="127" t="s">
        <v>29</v>
      </c>
      <c r="K49" s="104">
        <f>IF(H46=1,G49,0)</f>
      </c>
      <c r="L49" s="105">
        <f>IF(H46=2,G49,0)</f>
        <v>0</v>
      </c>
      <c r="M49" s="126">
        <f>IF(H46=3,G49,0)</f>
        <v>0</v>
      </c>
      <c r="N49" s="126">
        <f t="shared" si="5"/>
        <v>0</v>
      </c>
    </row>
    <row r="50" spans="1:14" ht="13.5" customHeight="1">
      <c r="A50" s="308"/>
      <c r="B50" s="309"/>
      <c r="C50" s="30" t="s">
        <v>30</v>
      </c>
      <c r="D50" s="31">
        <f>'工事費見積書表紙'!$J$4</f>
        <v>0</v>
      </c>
      <c r="E50" s="208" t="s">
        <v>203</v>
      </c>
      <c r="F50" s="111" t="s">
        <v>202</v>
      </c>
      <c r="G50" s="109">
        <f>IF(G46&lt;&gt;"",ROUNDDOWN(SUM(G46:G49)*D50/100,0),"")</f>
      </c>
      <c r="H50" s="302"/>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02"/>
      <c r="J51" s="128" t="s">
        <v>31</v>
      </c>
      <c r="K51" s="114">
        <f>IF(H46=1,G51,0)</f>
      </c>
      <c r="L51" s="115">
        <f>IF(H46=2,G51,0)</f>
        <v>0</v>
      </c>
      <c r="M51" s="129">
        <f>IF(H46=3,G51,0)</f>
        <v>0</v>
      </c>
      <c r="N51" s="129">
        <f t="shared" si="5"/>
        <v>0</v>
      </c>
    </row>
    <row r="52" spans="1:14" s="43" customFormat="1" ht="13.5" customHeight="1" thickBot="1" thickTop="1">
      <c r="A52" s="310"/>
      <c r="B52" s="312" t="s">
        <v>55</v>
      </c>
      <c r="C52" s="78" t="s">
        <v>175</v>
      </c>
      <c r="D52" s="80" t="s">
        <v>188</v>
      </c>
      <c r="E52" s="76" t="s">
        <v>188</v>
      </c>
      <c r="F52" s="77" t="s">
        <v>188</v>
      </c>
      <c r="G52" s="79"/>
      <c r="H52" s="302"/>
      <c r="J52" s="117" t="s">
        <v>175</v>
      </c>
      <c r="K52" s="118">
        <f>IF(H46=1,G52,0)</f>
        <v>0</v>
      </c>
      <c r="L52" s="118">
        <f>IF(H46=2,G52,0)</f>
        <v>0</v>
      </c>
      <c r="M52" s="118">
        <f>IF(H46=3,G52,0)</f>
        <v>0</v>
      </c>
      <c r="N52" s="119">
        <f t="shared" si="5"/>
        <v>0</v>
      </c>
    </row>
    <row r="53" spans="1:14" s="43" customFormat="1" ht="13.5" customHeight="1" thickBot="1" thickTop="1">
      <c r="A53" s="311"/>
      <c r="B53" s="313"/>
      <c r="C53" s="48" t="s">
        <v>63</v>
      </c>
      <c r="D53" s="49" t="s">
        <v>202</v>
      </c>
      <c r="E53" s="49" t="s">
        <v>202</v>
      </c>
      <c r="F53" s="120" t="s">
        <v>202</v>
      </c>
      <c r="G53" s="121">
        <f>SUM(G46:G51)-G52</f>
        <v>0</v>
      </c>
      <c r="H53" s="303"/>
      <c r="J53" s="122" t="s">
        <v>63</v>
      </c>
      <c r="K53" s="123">
        <f>SUM(K46:K51)-K52</f>
        <v>0</v>
      </c>
      <c r="L53" s="123">
        <f>SUM(L46:L51)-L52</f>
        <v>0</v>
      </c>
      <c r="M53" s="123">
        <f>SUM(M46:M51)-M52</f>
        <v>0</v>
      </c>
      <c r="N53" s="124">
        <f>SUM(N46:N51)-N52</f>
        <v>0</v>
      </c>
    </row>
    <row r="54" spans="1:14" ht="13.5" customHeight="1">
      <c r="A54" s="304" t="s">
        <v>163</v>
      </c>
      <c r="B54" s="305"/>
      <c r="C54" s="13"/>
      <c r="D54" s="14"/>
      <c r="E54" s="15"/>
      <c r="F54" s="97"/>
      <c r="G54" s="98">
        <f>IF(F54&lt;&gt;"",D54*F54,"")</f>
      </c>
      <c r="H54" s="301">
        <v>1</v>
      </c>
      <c r="J54" s="353" t="s">
        <v>70</v>
      </c>
      <c r="K54" s="99">
        <f>IF(H54=1,G54,0)</f>
      </c>
      <c r="L54" s="100">
        <f>IF(H54=2,G54,0)</f>
        <v>0</v>
      </c>
      <c r="M54" s="125">
        <f>IF(H54=3,G54,0)</f>
        <v>0</v>
      </c>
      <c r="N54" s="125">
        <f aca="true" t="shared" si="6" ref="N54:N60">SUM(K54:M54)</f>
        <v>0</v>
      </c>
    </row>
    <row r="55" spans="1:14" ht="13.5" customHeight="1">
      <c r="A55" s="306"/>
      <c r="B55" s="307"/>
      <c r="C55" s="21"/>
      <c r="D55" s="22"/>
      <c r="E55" s="23"/>
      <c r="F55" s="102"/>
      <c r="G55" s="103">
        <f>IF(F55&lt;&gt;"",D55*F55,"")</f>
      </c>
      <c r="H55" s="302"/>
      <c r="J55" s="354"/>
      <c r="K55" s="104">
        <f>IF(H54=1,G55,0)</f>
      </c>
      <c r="L55" s="105">
        <f>IF(H54=2,G55,0)</f>
        <v>0</v>
      </c>
      <c r="M55" s="126">
        <f>IF(H54=3,G55,0)</f>
        <v>0</v>
      </c>
      <c r="N55" s="126">
        <f t="shared" si="6"/>
        <v>0</v>
      </c>
    </row>
    <row r="56" spans="1:14" ht="13.5" customHeight="1">
      <c r="A56" s="306"/>
      <c r="B56" s="307"/>
      <c r="C56" s="21"/>
      <c r="D56" s="22"/>
      <c r="E56" s="23"/>
      <c r="F56" s="102"/>
      <c r="G56" s="107">
        <f>IF(F56&lt;&gt;"",D56*F56,"")</f>
      </c>
      <c r="H56" s="302"/>
      <c r="J56" s="355"/>
      <c r="K56" s="104">
        <f>IF(H54=1,G56,0)</f>
      </c>
      <c r="L56" s="105">
        <f>IF(H54=2,G56,0)</f>
        <v>0</v>
      </c>
      <c r="M56" s="126">
        <f>IF(H54=3,G56,0)</f>
        <v>0</v>
      </c>
      <c r="N56" s="126">
        <f t="shared" si="6"/>
        <v>0</v>
      </c>
    </row>
    <row r="57" spans="1:14" ht="13.5" customHeight="1">
      <c r="A57" s="306"/>
      <c r="B57" s="307"/>
      <c r="C57" s="30" t="s">
        <v>29</v>
      </c>
      <c r="D57" s="31"/>
      <c r="E57" s="32" t="s">
        <v>202</v>
      </c>
      <c r="F57" s="108"/>
      <c r="G57" s="274">
        <f>IF(F57="","",D57*F57)</f>
      </c>
      <c r="H57" s="302"/>
      <c r="J57" s="127" t="s">
        <v>29</v>
      </c>
      <c r="K57" s="104">
        <f>IF(H54=1,G57,0)</f>
      </c>
      <c r="L57" s="105">
        <f>IF(H54=2,G57,0)</f>
        <v>0</v>
      </c>
      <c r="M57" s="126">
        <f>IF(H54=3,G57,0)</f>
        <v>0</v>
      </c>
      <c r="N57" s="126">
        <f t="shared" si="6"/>
        <v>0</v>
      </c>
    </row>
    <row r="58" spans="1:14" ht="13.5" customHeight="1">
      <c r="A58" s="308"/>
      <c r="B58" s="309"/>
      <c r="C58" s="30" t="s">
        <v>30</v>
      </c>
      <c r="D58" s="31">
        <f>'工事費見積書表紙'!$J$4</f>
        <v>0</v>
      </c>
      <c r="E58" s="208" t="s">
        <v>203</v>
      </c>
      <c r="F58" s="111" t="s">
        <v>202</v>
      </c>
      <c r="G58" s="109">
        <f>IF(G54&lt;&gt;"",ROUNDDOWN(SUM(G54:G57)*D58/100,0),"")</f>
      </c>
      <c r="H58" s="302"/>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02"/>
      <c r="J59" s="128" t="s">
        <v>31</v>
      </c>
      <c r="K59" s="114">
        <f>IF(H54=1,G59,0)</f>
      </c>
      <c r="L59" s="115">
        <f>IF(H54=2,G59,0)</f>
        <v>0</v>
      </c>
      <c r="M59" s="129">
        <f>IF(H54=3,G59,0)</f>
        <v>0</v>
      </c>
      <c r="N59" s="129">
        <f t="shared" si="6"/>
        <v>0</v>
      </c>
    </row>
    <row r="60" spans="1:14" s="43" customFormat="1" ht="13.5" customHeight="1" thickBot="1" thickTop="1">
      <c r="A60" s="310"/>
      <c r="B60" s="312" t="s">
        <v>57</v>
      </c>
      <c r="C60" s="78" t="s">
        <v>175</v>
      </c>
      <c r="D60" s="80" t="s">
        <v>188</v>
      </c>
      <c r="E60" s="76" t="s">
        <v>188</v>
      </c>
      <c r="F60" s="77" t="s">
        <v>188</v>
      </c>
      <c r="G60" s="79"/>
      <c r="H60" s="302"/>
      <c r="J60" s="117" t="s">
        <v>175</v>
      </c>
      <c r="K60" s="118">
        <f>IF(H54=1,G60,0)</f>
        <v>0</v>
      </c>
      <c r="L60" s="118">
        <f>IF(H54=2,G60,0)</f>
        <v>0</v>
      </c>
      <c r="M60" s="118">
        <f>IF(H54=3,G60,0)</f>
        <v>0</v>
      </c>
      <c r="N60" s="119">
        <f t="shared" si="6"/>
        <v>0</v>
      </c>
    </row>
    <row r="61" spans="1:14" s="43" customFormat="1" ht="13.5" customHeight="1" thickBot="1" thickTop="1">
      <c r="A61" s="311"/>
      <c r="B61" s="313"/>
      <c r="C61" s="48" t="s">
        <v>63</v>
      </c>
      <c r="D61" s="49" t="s">
        <v>202</v>
      </c>
      <c r="E61" s="49" t="s">
        <v>202</v>
      </c>
      <c r="F61" s="120" t="s">
        <v>202</v>
      </c>
      <c r="G61" s="121">
        <f>SUM(G54:G59)-G60</f>
        <v>0</v>
      </c>
      <c r="H61" s="303"/>
      <c r="J61" s="122" t="s">
        <v>63</v>
      </c>
      <c r="K61" s="123">
        <f>SUM(K54:K59)-K60</f>
        <v>0</v>
      </c>
      <c r="L61" s="123">
        <f>SUM(L54:L59)-L60</f>
        <v>0</v>
      </c>
      <c r="M61" s="123">
        <f>SUM(M54:M59)-M60</f>
        <v>0</v>
      </c>
      <c r="N61" s="124">
        <f>SUM(N54:N59)-N60</f>
        <v>0</v>
      </c>
    </row>
    <row r="62" spans="1:14" ht="13.5" customHeight="1">
      <c r="A62" s="318"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19"/>
      <c r="B63" s="56" t="s">
        <v>45</v>
      </c>
      <c r="J63" s="59" t="s">
        <v>71</v>
      </c>
      <c r="K63" s="60">
        <f aca="true" t="shared" si="7" ref="K63:M66">SUM(K9,K17,K25,K33,K41,K49,K57)</f>
        <v>0</v>
      </c>
      <c r="L63" s="60">
        <f t="shared" si="7"/>
        <v>0</v>
      </c>
      <c r="M63" s="60">
        <f t="shared" si="7"/>
        <v>0</v>
      </c>
      <c r="N63" s="60">
        <f>SUM(K63:M63)</f>
        <v>0</v>
      </c>
    </row>
    <row r="64" spans="1:14" ht="13.5" customHeight="1">
      <c r="A64" s="319"/>
      <c r="B64" s="56" t="s">
        <v>174</v>
      </c>
      <c r="J64" s="59" t="s">
        <v>72</v>
      </c>
      <c r="K64" s="60">
        <f t="shared" si="7"/>
        <v>0</v>
      </c>
      <c r="L64" s="60">
        <f t="shared" si="7"/>
        <v>0</v>
      </c>
      <c r="M64" s="60">
        <f t="shared" si="7"/>
        <v>0</v>
      </c>
      <c r="N64" s="60">
        <f>SUM(K64:M64)</f>
        <v>0</v>
      </c>
    </row>
    <row r="65" spans="8:14" ht="13.5" customHeight="1">
      <c r="H65" s="2" t="s">
        <v>157</v>
      </c>
      <c r="J65" s="59" t="s">
        <v>73</v>
      </c>
      <c r="K65" s="60">
        <f t="shared" si="7"/>
        <v>0</v>
      </c>
      <c r="L65" s="60">
        <f t="shared" si="7"/>
        <v>0</v>
      </c>
      <c r="M65" s="60">
        <f t="shared" si="7"/>
        <v>0</v>
      </c>
      <c r="N65" s="60">
        <f>SUM(K65:M65)</f>
        <v>0</v>
      </c>
    </row>
    <row r="66" spans="1:14" ht="18" customHeight="1" thickBot="1">
      <c r="A66" s="334" t="s">
        <v>192</v>
      </c>
      <c r="B66" s="334"/>
      <c r="C66" s="334"/>
      <c r="D66" s="334"/>
      <c r="E66" s="334"/>
      <c r="F66" s="334"/>
      <c r="G66" s="334"/>
      <c r="H66" s="334"/>
      <c r="J66" s="94" t="s">
        <v>178</v>
      </c>
      <c r="K66" s="95">
        <f t="shared" si="7"/>
        <v>0</v>
      </c>
      <c r="L66" s="95">
        <f t="shared" si="7"/>
        <v>0</v>
      </c>
      <c r="M66" s="95">
        <f t="shared" si="7"/>
        <v>0</v>
      </c>
      <c r="N66" s="95">
        <f>SUM(K66:M66)</f>
        <v>0</v>
      </c>
    </row>
    <row r="67" spans="4:11" ht="13.5" customHeight="1" thickBot="1">
      <c r="D67" s="5"/>
      <c r="J67" s="3"/>
      <c r="K67" s="4"/>
    </row>
    <row r="68" spans="1:11" ht="18" thickBot="1">
      <c r="A68" s="314" t="s">
        <v>120</v>
      </c>
      <c r="B68" s="315"/>
      <c r="J68" s="3"/>
      <c r="K68" s="4"/>
    </row>
    <row r="69" spans="1:14" ht="15.75" customHeight="1" thickBot="1">
      <c r="A69" s="316" t="s">
        <v>35</v>
      </c>
      <c r="B69" s="317"/>
      <c r="C69" s="7" t="s">
        <v>36</v>
      </c>
      <c r="D69" s="8" t="s">
        <v>59</v>
      </c>
      <c r="E69" s="8" t="s">
        <v>60</v>
      </c>
      <c r="F69" s="8" t="s">
        <v>61</v>
      </c>
      <c r="G69" s="9" t="s">
        <v>62</v>
      </c>
      <c r="H69" s="10" t="s">
        <v>56</v>
      </c>
      <c r="J69" s="10"/>
      <c r="K69" s="12" t="s">
        <v>126</v>
      </c>
      <c r="L69" s="12" t="s">
        <v>127</v>
      </c>
      <c r="M69" s="12" t="s">
        <v>91</v>
      </c>
      <c r="N69" s="10" t="s">
        <v>27</v>
      </c>
    </row>
    <row r="70" spans="1:14" ht="13.5" customHeight="1">
      <c r="A70" s="304" t="s">
        <v>173</v>
      </c>
      <c r="B70" s="305"/>
      <c r="C70" s="13"/>
      <c r="D70" s="14"/>
      <c r="E70" s="15"/>
      <c r="F70" s="97"/>
      <c r="G70" s="98">
        <f>IF(F70&lt;&gt;"",D70*F70,"")</f>
      </c>
      <c r="H70" s="301">
        <v>1</v>
      </c>
      <c r="J70" s="353" t="s">
        <v>70</v>
      </c>
      <c r="K70" s="99">
        <f>IF(H70=1,G70,0)</f>
      </c>
      <c r="L70" s="100">
        <f>IF(H70=2,G70,0)</f>
        <v>0</v>
      </c>
      <c r="M70" s="125">
        <f>IF(H70=3,G70,0)</f>
        <v>0</v>
      </c>
      <c r="N70" s="125">
        <f aca="true" t="shared" si="8" ref="N70:N76">SUM(K70:M70)</f>
        <v>0</v>
      </c>
    </row>
    <row r="71" spans="1:14" s="11" customFormat="1" ht="13.5" customHeight="1">
      <c r="A71" s="306"/>
      <c r="B71" s="307"/>
      <c r="C71" s="21"/>
      <c r="D71" s="22"/>
      <c r="E71" s="23"/>
      <c r="F71" s="102"/>
      <c r="G71" s="103">
        <f>IF(F71&lt;&gt;"",D71*F71,"")</f>
      </c>
      <c r="H71" s="302"/>
      <c r="J71" s="354"/>
      <c r="K71" s="104">
        <f>IF(H70=1,G71,0)</f>
      </c>
      <c r="L71" s="105">
        <f>IF(H70=2,G71,0)</f>
        <v>0</v>
      </c>
      <c r="M71" s="126">
        <f>IF(H70=3,G71,0)</f>
        <v>0</v>
      </c>
      <c r="N71" s="126">
        <f t="shared" si="8"/>
        <v>0</v>
      </c>
    </row>
    <row r="72" spans="1:14" ht="13.5" customHeight="1">
      <c r="A72" s="306"/>
      <c r="B72" s="307"/>
      <c r="C72" s="21"/>
      <c r="D72" s="22"/>
      <c r="E72" s="23"/>
      <c r="F72" s="102"/>
      <c r="G72" s="107">
        <f>IF(F72&lt;&gt;"",D72*F72,"")</f>
      </c>
      <c r="H72" s="302"/>
      <c r="J72" s="355"/>
      <c r="K72" s="104">
        <f>IF(H70=1,G72,0)</f>
      </c>
      <c r="L72" s="105">
        <f>IF(H70=2,G72,0)</f>
        <v>0</v>
      </c>
      <c r="M72" s="126">
        <f>IF(H70=3,G72,0)</f>
        <v>0</v>
      </c>
      <c r="N72" s="126">
        <f t="shared" si="8"/>
        <v>0</v>
      </c>
    </row>
    <row r="73" spans="1:14" ht="13.5" customHeight="1">
      <c r="A73" s="306"/>
      <c r="B73" s="307"/>
      <c r="C73" s="30" t="s">
        <v>29</v>
      </c>
      <c r="D73" s="31"/>
      <c r="E73" s="32" t="s">
        <v>202</v>
      </c>
      <c r="F73" s="108"/>
      <c r="G73" s="274">
        <f>IF(F73="","",D73*F73)</f>
      </c>
      <c r="H73" s="302"/>
      <c r="J73" s="127" t="s">
        <v>29</v>
      </c>
      <c r="K73" s="104">
        <f>IF(H70=1,G73,0)</f>
      </c>
      <c r="L73" s="105">
        <f>IF(H70=2,G73,0)</f>
        <v>0</v>
      </c>
      <c r="M73" s="126">
        <f>IF(H70=3,G73,0)</f>
        <v>0</v>
      </c>
      <c r="N73" s="126">
        <f t="shared" si="8"/>
        <v>0</v>
      </c>
    </row>
    <row r="74" spans="1:14" ht="13.5" customHeight="1">
      <c r="A74" s="308"/>
      <c r="B74" s="309"/>
      <c r="C74" s="30" t="s">
        <v>30</v>
      </c>
      <c r="D74" s="31">
        <f>'工事費見積書表紙'!$J$4</f>
        <v>0</v>
      </c>
      <c r="E74" s="208" t="s">
        <v>203</v>
      </c>
      <c r="F74" s="111" t="s">
        <v>202</v>
      </c>
      <c r="G74" s="109">
        <f>IF(G70&lt;&gt;"",ROUNDDOWN(SUM(G70:G73)*D74/100,0),"")</f>
      </c>
      <c r="H74" s="302"/>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02"/>
      <c r="J75" s="128" t="s">
        <v>31</v>
      </c>
      <c r="K75" s="114">
        <f>IF(H70=1,G75,0)</f>
      </c>
      <c r="L75" s="115">
        <f>IF(H70=2,G75,0)</f>
        <v>0</v>
      </c>
      <c r="M75" s="129">
        <f>IF(H70=3,G75,0)</f>
        <v>0</v>
      </c>
      <c r="N75" s="129">
        <f t="shared" si="8"/>
        <v>0</v>
      </c>
    </row>
    <row r="76" spans="1:14" ht="13.5" customHeight="1" thickBot="1" thickTop="1">
      <c r="A76" s="310"/>
      <c r="B76" s="312" t="s">
        <v>57</v>
      </c>
      <c r="C76" s="78" t="s">
        <v>175</v>
      </c>
      <c r="D76" s="80" t="s">
        <v>188</v>
      </c>
      <c r="E76" s="76" t="s">
        <v>188</v>
      </c>
      <c r="F76" s="77" t="s">
        <v>188</v>
      </c>
      <c r="G76" s="79"/>
      <c r="H76" s="302"/>
      <c r="J76" s="117" t="s">
        <v>175</v>
      </c>
      <c r="K76" s="118">
        <f>IF(H70=1,G76,0)</f>
        <v>0</v>
      </c>
      <c r="L76" s="118">
        <f>IF(H70=2,G76,0)</f>
        <v>0</v>
      </c>
      <c r="M76" s="118">
        <f>IF(H70=3,G76,0)</f>
        <v>0</v>
      </c>
      <c r="N76" s="119">
        <f t="shared" si="8"/>
        <v>0</v>
      </c>
    </row>
    <row r="77" spans="1:14" ht="13.5" customHeight="1" thickBot="1" thickTop="1">
      <c r="A77" s="311"/>
      <c r="B77" s="313"/>
      <c r="C77" s="48" t="s">
        <v>63</v>
      </c>
      <c r="D77" s="49" t="s">
        <v>69</v>
      </c>
      <c r="E77" s="49" t="s">
        <v>69</v>
      </c>
      <c r="F77" s="81" t="s">
        <v>69</v>
      </c>
      <c r="G77" s="121">
        <f>SUM(G70:G75)-G76</f>
        <v>0</v>
      </c>
      <c r="H77" s="303"/>
      <c r="J77" s="122" t="s">
        <v>63</v>
      </c>
      <c r="K77" s="123">
        <f>SUM(K70:K75)-K76</f>
        <v>0</v>
      </c>
      <c r="L77" s="123">
        <f>SUM(L70:L75)-L76</f>
        <v>0</v>
      </c>
      <c r="M77" s="123">
        <f>SUM(M70:M75)-M76</f>
        <v>0</v>
      </c>
      <c r="N77" s="124">
        <f>SUM(N70:N75)-N76</f>
        <v>0</v>
      </c>
    </row>
    <row r="78" spans="1:14" s="43" customFormat="1" ht="13.5" customHeight="1">
      <c r="A78" s="304" t="s">
        <v>166</v>
      </c>
      <c r="B78" s="305"/>
      <c r="C78" s="13"/>
      <c r="D78" s="14"/>
      <c r="E78" s="15"/>
      <c r="F78" s="97"/>
      <c r="G78" s="98">
        <f>IF(F78&lt;&gt;"",D78*F78,"")</f>
      </c>
      <c r="H78" s="301">
        <v>1</v>
      </c>
      <c r="J78" s="353" t="s">
        <v>70</v>
      </c>
      <c r="K78" s="99">
        <f>IF(H78=1,G78,0)</f>
      </c>
      <c r="L78" s="100">
        <f>IF(H78=2,G78,0)</f>
        <v>0</v>
      </c>
      <c r="M78" s="125">
        <f>IF(H78=3,G78,0)</f>
        <v>0</v>
      </c>
      <c r="N78" s="125">
        <f aca="true" t="shared" si="9" ref="N78:N84">SUM(K78:M78)</f>
        <v>0</v>
      </c>
    </row>
    <row r="79" spans="1:14" s="43" customFormat="1" ht="13.5" customHeight="1">
      <c r="A79" s="306"/>
      <c r="B79" s="307"/>
      <c r="C79" s="21"/>
      <c r="D79" s="22"/>
      <c r="E79" s="23"/>
      <c r="F79" s="102"/>
      <c r="G79" s="103">
        <f>IF(F79&lt;&gt;"",D79*F79,"")</f>
      </c>
      <c r="H79" s="302"/>
      <c r="J79" s="354"/>
      <c r="K79" s="104">
        <f>IF(H78=1,G79,0)</f>
      </c>
      <c r="L79" s="105">
        <f>IF(H78=2,G79,0)</f>
        <v>0</v>
      </c>
      <c r="M79" s="126">
        <f>IF(H78=3,G79,0)</f>
        <v>0</v>
      </c>
      <c r="N79" s="126">
        <f t="shared" si="9"/>
        <v>0</v>
      </c>
    </row>
    <row r="80" spans="1:14" ht="13.5" customHeight="1">
      <c r="A80" s="306"/>
      <c r="B80" s="307"/>
      <c r="C80" s="21"/>
      <c r="D80" s="22"/>
      <c r="E80" s="23"/>
      <c r="F80" s="102"/>
      <c r="G80" s="107">
        <f>IF(F80&lt;&gt;"",D80*F80,"")</f>
      </c>
      <c r="H80" s="302"/>
      <c r="J80" s="355"/>
      <c r="K80" s="104">
        <f>IF(H78=1,G80,0)</f>
      </c>
      <c r="L80" s="105">
        <f>IF(H78=2,G80,0)</f>
        <v>0</v>
      </c>
      <c r="M80" s="126">
        <f>IF(H78=3,G80,0)</f>
        <v>0</v>
      </c>
      <c r="N80" s="126">
        <f t="shared" si="9"/>
        <v>0</v>
      </c>
    </row>
    <row r="81" spans="1:14" ht="13.5" customHeight="1">
      <c r="A81" s="306"/>
      <c r="B81" s="307"/>
      <c r="C81" s="30" t="s">
        <v>29</v>
      </c>
      <c r="D81" s="31"/>
      <c r="E81" s="32" t="s">
        <v>202</v>
      </c>
      <c r="F81" s="108"/>
      <c r="G81" s="274">
        <f>IF(F81="","",D81*F81)</f>
      </c>
      <c r="H81" s="302"/>
      <c r="J81" s="127" t="s">
        <v>29</v>
      </c>
      <c r="K81" s="104">
        <f>IF(H78=1,G81,0)</f>
      </c>
      <c r="L81" s="105">
        <f>IF(H78=2,G81,0)</f>
        <v>0</v>
      </c>
      <c r="M81" s="126">
        <f>IF(H78=3,G81,0)</f>
        <v>0</v>
      </c>
      <c r="N81" s="126">
        <f t="shared" si="9"/>
        <v>0</v>
      </c>
    </row>
    <row r="82" spans="1:14" ht="13.5" customHeight="1">
      <c r="A82" s="308"/>
      <c r="B82" s="309"/>
      <c r="C82" s="30" t="s">
        <v>30</v>
      </c>
      <c r="D82" s="31">
        <f>'工事費見積書表紙'!$J$4</f>
        <v>0</v>
      </c>
      <c r="E82" s="208" t="s">
        <v>203</v>
      </c>
      <c r="F82" s="111" t="s">
        <v>202</v>
      </c>
      <c r="G82" s="109">
        <f>IF(G78&lt;&gt;"",ROUNDDOWN(SUM(G78:G81)*D82/100,0),"")</f>
      </c>
      <c r="H82" s="302"/>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02"/>
      <c r="J83" s="128" t="s">
        <v>31</v>
      </c>
      <c r="K83" s="114">
        <f>IF(H78=1,G83,0)</f>
      </c>
      <c r="L83" s="115">
        <f>IF(H78=2,G83,0)</f>
        <v>0</v>
      </c>
      <c r="M83" s="129">
        <f>IF(H78=3,G83,0)</f>
        <v>0</v>
      </c>
      <c r="N83" s="129">
        <f t="shared" si="9"/>
        <v>0</v>
      </c>
    </row>
    <row r="84" spans="1:14" ht="13.5" customHeight="1" thickBot="1" thickTop="1">
      <c r="A84" s="310"/>
      <c r="B84" s="312" t="s">
        <v>161</v>
      </c>
      <c r="C84" s="78" t="s">
        <v>175</v>
      </c>
      <c r="D84" s="80" t="s">
        <v>188</v>
      </c>
      <c r="E84" s="76" t="s">
        <v>188</v>
      </c>
      <c r="F84" s="77" t="s">
        <v>188</v>
      </c>
      <c r="G84" s="79"/>
      <c r="H84" s="302"/>
      <c r="J84" s="117" t="s">
        <v>175</v>
      </c>
      <c r="K84" s="118">
        <f>IF(H78=1,G84,0)</f>
        <v>0</v>
      </c>
      <c r="L84" s="118">
        <f>IF(H78=2,G84,0)</f>
        <v>0</v>
      </c>
      <c r="M84" s="118">
        <f>IF(H78=3,G84,0)</f>
        <v>0</v>
      </c>
      <c r="N84" s="119">
        <f t="shared" si="9"/>
        <v>0</v>
      </c>
    </row>
    <row r="85" spans="1:14" ht="13.5" customHeight="1" thickBot="1" thickTop="1">
      <c r="A85" s="311"/>
      <c r="B85" s="313"/>
      <c r="C85" s="48" t="s">
        <v>63</v>
      </c>
      <c r="D85" s="49" t="s">
        <v>69</v>
      </c>
      <c r="E85" s="49" t="s">
        <v>69</v>
      </c>
      <c r="F85" s="81" t="s">
        <v>69</v>
      </c>
      <c r="G85" s="121">
        <f>SUM(G78:G83)-G84</f>
        <v>0</v>
      </c>
      <c r="H85" s="303"/>
      <c r="J85" s="122" t="s">
        <v>63</v>
      </c>
      <c r="K85" s="123">
        <f>SUM(K78:K83)-K84</f>
        <v>0</v>
      </c>
      <c r="L85" s="123">
        <f>SUM(L78:L83)-L84</f>
        <v>0</v>
      </c>
      <c r="M85" s="123">
        <f>SUM(M78:M83)-M84</f>
        <v>0</v>
      </c>
      <c r="N85" s="124">
        <f>SUM(N78:N83)-N84</f>
        <v>0</v>
      </c>
    </row>
    <row r="86" spans="1:14" s="43" customFormat="1" ht="13.5" customHeight="1">
      <c r="A86" s="359" t="s">
        <v>121</v>
      </c>
      <c r="B86" s="360"/>
      <c r="C86" s="13"/>
      <c r="D86" s="14"/>
      <c r="E86" s="15"/>
      <c r="F86" s="97"/>
      <c r="G86" s="98">
        <f>IF(F86&lt;&gt;"",D86*F86,"")</f>
      </c>
      <c r="H86" s="301">
        <v>1</v>
      </c>
      <c r="J86" s="353" t="s">
        <v>70</v>
      </c>
      <c r="K86" s="99">
        <f>IF(H86=1,G86,0)</f>
      </c>
      <c r="L86" s="100">
        <f>IF(H86=2,G86,0)</f>
        <v>0</v>
      </c>
      <c r="M86" s="125">
        <f>IF(H86=3,G86,0)</f>
        <v>0</v>
      </c>
      <c r="N86" s="125">
        <f aca="true" t="shared" si="10" ref="N86:N92">SUM(K86:M86)</f>
        <v>0</v>
      </c>
    </row>
    <row r="87" spans="1:14" s="43" customFormat="1" ht="13.5" customHeight="1">
      <c r="A87" s="361"/>
      <c r="B87" s="362"/>
      <c r="C87" s="21"/>
      <c r="D87" s="22"/>
      <c r="E87" s="23"/>
      <c r="F87" s="102"/>
      <c r="G87" s="103">
        <f>IF(F87&lt;&gt;"",D87*F87,"")</f>
      </c>
      <c r="H87" s="302"/>
      <c r="J87" s="354"/>
      <c r="K87" s="104">
        <f>IF(H86=1,G87,0)</f>
      </c>
      <c r="L87" s="105">
        <f>IF(H86=2,G87,0)</f>
        <v>0</v>
      </c>
      <c r="M87" s="126">
        <f>IF(H86=3,G87,0)</f>
        <v>0</v>
      </c>
      <c r="N87" s="126">
        <f t="shared" si="10"/>
        <v>0</v>
      </c>
    </row>
    <row r="88" spans="1:14" ht="13.5" customHeight="1">
      <c r="A88" s="361"/>
      <c r="B88" s="362"/>
      <c r="C88" s="21"/>
      <c r="D88" s="22"/>
      <c r="E88" s="23"/>
      <c r="F88" s="102"/>
      <c r="G88" s="107">
        <f>IF(F88&lt;&gt;"",D88*F88,"")</f>
      </c>
      <c r="H88" s="302"/>
      <c r="J88" s="355"/>
      <c r="K88" s="104">
        <f>IF(H86=1,G88,0)</f>
      </c>
      <c r="L88" s="105">
        <f>IF(H86=2,G88,0)</f>
        <v>0</v>
      </c>
      <c r="M88" s="126">
        <f>IF(H86=3,G88,0)</f>
        <v>0</v>
      </c>
      <c r="N88" s="126">
        <f t="shared" si="10"/>
        <v>0</v>
      </c>
    </row>
    <row r="89" spans="1:14" ht="13.5" customHeight="1">
      <c r="A89" s="361"/>
      <c r="B89" s="362"/>
      <c r="C89" s="30" t="s">
        <v>29</v>
      </c>
      <c r="D89" s="31"/>
      <c r="E89" s="32" t="s">
        <v>202</v>
      </c>
      <c r="F89" s="108"/>
      <c r="G89" s="274">
        <f>IF(F89="","",D89*F89)</f>
      </c>
      <c r="H89" s="302"/>
      <c r="J89" s="127" t="s">
        <v>29</v>
      </c>
      <c r="K89" s="104">
        <f>IF(H86=1,G89,0)</f>
      </c>
      <c r="L89" s="105">
        <f>IF(H86=2,G89,0)</f>
        <v>0</v>
      </c>
      <c r="M89" s="126">
        <f>IF(H86=3,G89,0)</f>
        <v>0</v>
      </c>
      <c r="N89" s="126">
        <f t="shared" si="10"/>
        <v>0</v>
      </c>
    </row>
    <row r="90" spans="1:14" ht="13.5" customHeight="1">
      <c r="A90" s="363"/>
      <c r="B90" s="364"/>
      <c r="C90" s="30" t="s">
        <v>30</v>
      </c>
      <c r="D90" s="31">
        <f>'工事費見積書表紙'!$J$4</f>
        <v>0</v>
      </c>
      <c r="E90" s="208" t="s">
        <v>203</v>
      </c>
      <c r="F90" s="111" t="s">
        <v>202</v>
      </c>
      <c r="G90" s="109">
        <f>IF(G86&lt;&gt;"",ROUNDDOWN(SUM(G86:G89)*D90/100,0),"")</f>
      </c>
      <c r="H90" s="302"/>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02"/>
      <c r="J91" s="128" t="s">
        <v>31</v>
      </c>
      <c r="K91" s="114">
        <f>IF(H86=1,G91,0)</f>
      </c>
      <c r="L91" s="115">
        <f>IF(H86=2,G91,0)</f>
        <v>0</v>
      </c>
      <c r="M91" s="129">
        <f>IF(H86=3,G91,0)</f>
        <v>0</v>
      </c>
      <c r="N91" s="129">
        <f t="shared" si="10"/>
        <v>0</v>
      </c>
    </row>
    <row r="92" spans="1:14" ht="13.5" customHeight="1" thickBot="1" thickTop="1">
      <c r="A92" s="310"/>
      <c r="B92" s="312" t="s">
        <v>58</v>
      </c>
      <c r="C92" s="78" t="s">
        <v>175</v>
      </c>
      <c r="D92" s="80" t="s">
        <v>188</v>
      </c>
      <c r="E92" s="76" t="s">
        <v>188</v>
      </c>
      <c r="F92" s="77" t="s">
        <v>188</v>
      </c>
      <c r="G92" s="79"/>
      <c r="H92" s="302"/>
      <c r="J92" s="117" t="s">
        <v>175</v>
      </c>
      <c r="K92" s="118">
        <f>IF(H86=1,G92,0)</f>
        <v>0</v>
      </c>
      <c r="L92" s="118">
        <f>IF(H86=2,G92,0)</f>
        <v>0</v>
      </c>
      <c r="M92" s="118">
        <f>IF(H86=3,G92,0)</f>
        <v>0</v>
      </c>
      <c r="N92" s="119">
        <f t="shared" si="10"/>
        <v>0</v>
      </c>
    </row>
    <row r="93" spans="1:14" ht="13.5" customHeight="1" thickBot="1" thickTop="1">
      <c r="A93" s="311"/>
      <c r="B93" s="313"/>
      <c r="C93" s="48" t="s">
        <v>63</v>
      </c>
      <c r="D93" s="49" t="s">
        <v>69</v>
      </c>
      <c r="E93" s="49" t="s">
        <v>69</v>
      </c>
      <c r="F93" s="81" t="s">
        <v>69</v>
      </c>
      <c r="G93" s="121">
        <f>SUM(G86:G91)-G92</f>
        <v>0</v>
      </c>
      <c r="H93" s="303"/>
      <c r="J93" s="122" t="s">
        <v>63</v>
      </c>
      <c r="K93" s="123">
        <f>SUM(K86:K91)-K92</f>
        <v>0</v>
      </c>
      <c r="L93" s="123">
        <f>SUM(L86:L91)-L92</f>
        <v>0</v>
      </c>
      <c r="M93" s="123">
        <f>SUM(M86:M91)-M92</f>
        <v>0</v>
      </c>
      <c r="N93" s="124">
        <f>SUM(N86:N91)-N92</f>
        <v>0</v>
      </c>
    </row>
    <row r="94" spans="1:14" s="43" customFormat="1" ht="13.5" customHeight="1">
      <c r="A94" s="320"/>
      <c r="B94" s="321"/>
      <c r="C94" s="13"/>
      <c r="D94" s="14"/>
      <c r="E94" s="15"/>
      <c r="F94" s="97"/>
      <c r="G94" s="98">
        <f>IF(F94&lt;&gt;"",D94*F94,"")</f>
      </c>
      <c r="H94" s="301">
        <v>1</v>
      </c>
      <c r="J94" s="353" t="s">
        <v>70</v>
      </c>
      <c r="K94" s="99">
        <f>IF(H94=1,G94,0)</f>
      </c>
      <c r="L94" s="100">
        <f>IF(H94=2,G94,0)</f>
        <v>0</v>
      </c>
      <c r="M94" s="125">
        <f>IF(H94=3,G94,0)</f>
        <v>0</v>
      </c>
      <c r="N94" s="125">
        <f aca="true" t="shared" si="11" ref="N94:N100">SUM(K94:M94)</f>
        <v>0</v>
      </c>
    </row>
    <row r="95" spans="1:14" s="43" customFormat="1" ht="13.5" customHeight="1">
      <c r="A95" s="322"/>
      <c r="B95" s="323"/>
      <c r="C95" s="21"/>
      <c r="D95" s="22"/>
      <c r="E95" s="23"/>
      <c r="F95" s="102"/>
      <c r="G95" s="103">
        <f>IF(F95&lt;&gt;"",D95*F95,"")</f>
      </c>
      <c r="H95" s="302"/>
      <c r="J95" s="354"/>
      <c r="K95" s="104">
        <f>IF(H94=1,G95,0)</f>
      </c>
      <c r="L95" s="105">
        <f>IF(H94=2,G95,0)</f>
        <v>0</v>
      </c>
      <c r="M95" s="126">
        <f>IF(H94=3,G95,0)</f>
        <v>0</v>
      </c>
      <c r="N95" s="126">
        <f t="shared" si="11"/>
        <v>0</v>
      </c>
    </row>
    <row r="96" spans="1:14" ht="13.5" customHeight="1">
      <c r="A96" s="322"/>
      <c r="B96" s="323"/>
      <c r="C96" s="21"/>
      <c r="D96" s="22"/>
      <c r="E96" s="23"/>
      <c r="F96" s="102"/>
      <c r="G96" s="107">
        <f>IF(F96&lt;&gt;"",D96*F96,"")</f>
      </c>
      <c r="H96" s="302"/>
      <c r="J96" s="355"/>
      <c r="K96" s="104">
        <f>IF(H94=1,G96,0)</f>
      </c>
      <c r="L96" s="105">
        <f>IF(H94=2,G96,0)</f>
        <v>0</v>
      </c>
      <c r="M96" s="126">
        <f>IF(H94=3,G96,0)</f>
        <v>0</v>
      </c>
      <c r="N96" s="126">
        <f t="shared" si="11"/>
        <v>0</v>
      </c>
    </row>
    <row r="97" spans="1:14" ht="13.5" customHeight="1">
      <c r="A97" s="322"/>
      <c r="B97" s="323"/>
      <c r="C97" s="30" t="s">
        <v>29</v>
      </c>
      <c r="D97" s="31"/>
      <c r="E97" s="32" t="s">
        <v>202</v>
      </c>
      <c r="F97" s="108"/>
      <c r="G97" s="274">
        <f>IF(F97="","",D97*F97)</f>
      </c>
      <c r="H97" s="302"/>
      <c r="J97" s="127" t="s">
        <v>29</v>
      </c>
      <c r="K97" s="104">
        <f>IF(H94=1,G97,0)</f>
      </c>
      <c r="L97" s="105">
        <f>IF(H94=2,G97,0)</f>
        <v>0</v>
      </c>
      <c r="M97" s="126">
        <f>IF(H94=3,G97,0)</f>
        <v>0</v>
      </c>
      <c r="N97" s="126">
        <f t="shared" si="11"/>
        <v>0</v>
      </c>
    </row>
    <row r="98" spans="1:14" ht="13.5" customHeight="1">
      <c r="A98" s="324"/>
      <c r="B98" s="325"/>
      <c r="C98" s="30" t="s">
        <v>30</v>
      </c>
      <c r="D98" s="31">
        <f>'工事費見積書表紙'!$J$4</f>
        <v>0</v>
      </c>
      <c r="E98" s="208" t="s">
        <v>203</v>
      </c>
      <c r="F98" s="111" t="s">
        <v>202</v>
      </c>
      <c r="G98" s="109">
        <f>IF(G94&lt;&gt;"",ROUNDDOWN(SUM(G94:G97)*D98/100,0),"")</f>
      </c>
      <c r="H98" s="302"/>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02"/>
      <c r="J99" s="128" t="s">
        <v>31</v>
      </c>
      <c r="K99" s="114">
        <f>IF(H94=1,G99,0)</f>
      </c>
      <c r="L99" s="115">
        <f>IF(H94=2,G99,0)</f>
        <v>0</v>
      </c>
      <c r="M99" s="129">
        <f>IF(H94=3,G99,0)</f>
        <v>0</v>
      </c>
      <c r="N99" s="129">
        <f t="shared" si="11"/>
        <v>0</v>
      </c>
    </row>
    <row r="100" spans="1:14" ht="13.5" customHeight="1" thickBot="1" thickTop="1">
      <c r="A100" s="310"/>
      <c r="B100" s="326"/>
      <c r="C100" s="78" t="s">
        <v>175</v>
      </c>
      <c r="D100" s="80" t="s">
        <v>188</v>
      </c>
      <c r="E100" s="76" t="s">
        <v>188</v>
      </c>
      <c r="F100" s="77" t="s">
        <v>188</v>
      </c>
      <c r="G100" s="79"/>
      <c r="H100" s="302"/>
      <c r="J100" s="117" t="s">
        <v>175</v>
      </c>
      <c r="K100" s="118">
        <f>IF(H94=1,G100,0)</f>
        <v>0</v>
      </c>
      <c r="L100" s="118">
        <f>IF(H94=2,G100,0)</f>
        <v>0</v>
      </c>
      <c r="M100" s="118">
        <f>IF(H94=3,G100,0)</f>
        <v>0</v>
      </c>
      <c r="N100" s="119">
        <f t="shared" si="11"/>
        <v>0</v>
      </c>
    </row>
    <row r="101" spans="1:14" ht="13.5" customHeight="1" thickBot="1" thickTop="1">
      <c r="A101" s="311"/>
      <c r="B101" s="327"/>
      <c r="C101" s="48" t="s">
        <v>63</v>
      </c>
      <c r="D101" s="49" t="s">
        <v>69</v>
      </c>
      <c r="E101" s="49" t="s">
        <v>69</v>
      </c>
      <c r="F101" s="81" t="s">
        <v>69</v>
      </c>
      <c r="G101" s="121">
        <f>SUM(G94:G99)-G100</f>
        <v>0</v>
      </c>
      <c r="H101" s="303"/>
      <c r="J101" s="122" t="s">
        <v>63</v>
      </c>
      <c r="K101" s="123">
        <f>SUM(K94:K99)-K100</f>
        <v>0</v>
      </c>
      <c r="L101" s="123">
        <f>SUM(L94:L99)-L100</f>
        <v>0</v>
      </c>
      <c r="M101" s="123">
        <f>SUM(M94:M99)-M100</f>
        <v>0</v>
      </c>
      <c r="N101" s="124">
        <f>SUM(N94:N99)-N100</f>
        <v>0</v>
      </c>
    </row>
    <row r="102" spans="1:14" s="43" customFormat="1" ht="13.5" customHeight="1">
      <c r="A102" s="320"/>
      <c r="B102" s="321"/>
      <c r="C102" s="13"/>
      <c r="D102" s="14"/>
      <c r="E102" s="15"/>
      <c r="F102" s="97"/>
      <c r="G102" s="98">
        <f>IF(F102&lt;&gt;"",D102*F102,"")</f>
      </c>
      <c r="H102" s="301">
        <v>1</v>
      </c>
      <c r="J102" s="353" t="s">
        <v>70</v>
      </c>
      <c r="K102" s="99">
        <f>IF(H102=1,G102,0)</f>
      </c>
      <c r="L102" s="100">
        <f>IF(H102=2,G102,0)</f>
        <v>0</v>
      </c>
      <c r="M102" s="125">
        <f>IF(H102=3,G102,0)</f>
        <v>0</v>
      </c>
      <c r="N102" s="125">
        <f aca="true" t="shared" si="12" ref="N102:N108">SUM(K102:M102)</f>
        <v>0</v>
      </c>
    </row>
    <row r="103" spans="1:14" s="43" customFormat="1" ht="13.5" customHeight="1">
      <c r="A103" s="322"/>
      <c r="B103" s="323"/>
      <c r="C103" s="21"/>
      <c r="D103" s="22"/>
      <c r="E103" s="23"/>
      <c r="F103" s="102"/>
      <c r="G103" s="103">
        <f>IF(F103&lt;&gt;"",D103*F103,"")</f>
      </c>
      <c r="H103" s="302"/>
      <c r="J103" s="354"/>
      <c r="K103" s="104">
        <f>IF(H102=1,G103,0)</f>
      </c>
      <c r="L103" s="105">
        <f>IF(H102=2,G103,0)</f>
        <v>0</v>
      </c>
      <c r="M103" s="126">
        <f>IF(H102=3,G103,0)</f>
        <v>0</v>
      </c>
      <c r="N103" s="126">
        <f t="shared" si="12"/>
        <v>0</v>
      </c>
    </row>
    <row r="104" spans="1:14" ht="13.5" customHeight="1">
      <c r="A104" s="322"/>
      <c r="B104" s="323"/>
      <c r="C104" s="21"/>
      <c r="D104" s="22"/>
      <c r="E104" s="23"/>
      <c r="F104" s="102"/>
      <c r="G104" s="107">
        <f>IF(F104&lt;&gt;"",D104*F104,"")</f>
      </c>
      <c r="H104" s="302"/>
      <c r="J104" s="355"/>
      <c r="K104" s="104">
        <f>IF(H102=1,G104,0)</f>
      </c>
      <c r="L104" s="105">
        <f>IF(H102=2,G104,0)</f>
        <v>0</v>
      </c>
      <c r="M104" s="126">
        <f>IF(H102=3,G104,0)</f>
        <v>0</v>
      </c>
      <c r="N104" s="126">
        <f t="shared" si="12"/>
        <v>0</v>
      </c>
    </row>
    <row r="105" spans="1:14" ht="13.5" customHeight="1">
      <c r="A105" s="322"/>
      <c r="B105" s="323"/>
      <c r="C105" s="30" t="s">
        <v>29</v>
      </c>
      <c r="D105" s="31"/>
      <c r="E105" s="32" t="s">
        <v>202</v>
      </c>
      <c r="F105" s="108"/>
      <c r="G105" s="274">
        <f>IF(F105="","",D105*F105)</f>
      </c>
      <c r="H105" s="302"/>
      <c r="J105" s="127" t="s">
        <v>29</v>
      </c>
      <c r="K105" s="104">
        <f>IF(H102=1,G105,0)</f>
      </c>
      <c r="L105" s="105">
        <f>IF(H102=2,G105,0)</f>
        <v>0</v>
      </c>
      <c r="M105" s="126">
        <f>IF(H102=3,G105,0)</f>
        <v>0</v>
      </c>
      <c r="N105" s="126">
        <f t="shared" si="12"/>
        <v>0</v>
      </c>
    </row>
    <row r="106" spans="1:14" ht="13.5" customHeight="1">
      <c r="A106" s="324"/>
      <c r="B106" s="325"/>
      <c r="C106" s="30" t="s">
        <v>30</v>
      </c>
      <c r="D106" s="31">
        <f>'工事費見積書表紙'!$J$4</f>
        <v>0</v>
      </c>
      <c r="E106" s="208" t="s">
        <v>203</v>
      </c>
      <c r="F106" s="111" t="s">
        <v>202</v>
      </c>
      <c r="G106" s="109">
        <f>IF(G102&lt;&gt;"",ROUNDDOWN(SUM(G102:G105)*D106/100,0),"")</f>
      </c>
      <c r="H106" s="302"/>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02"/>
      <c r="J107" s="128" t="s">
        <v>31</v>
      </c>
      <c r="K107" s="114">
        <f>IF(H102=1,G107,0)</f>
      </c>
      <c r="L107" s="115">
        <f>IF(H102=2,G107,0)</f>
        <v>0</v>
      </c>
      <c r="M107" s="129">
        <f>IF(H102=3,G107,0)</f>
        <v>0</v>
      </c>
      <c r="N107" s="129">
        <f t="shared" si="12"/>
        <v>0</v>
      </c>
    </row>
    <row r="108" spans="1:14" ht="13.5" customHeight="1" thickBot="1" thickTop="1">
      <c r="A108" s="310"/>
      <c r="B108" s="326"/>
      <c r="C108" s="78" t="s">
        <v>175</v>
      </c>
      <c r="D108" s="80" t="s">
        <v>188</v>
      </c>
      <c r="E108" s="76" t="s">
        <v>188</v>
      </c>
      <c r="F108" s="77" t="s">
        <v>188</v>
      </c>
      <c r="G108" s="79"/>
      <c r="H108" s="302"/>
      <c r="J108" s="117" t="s">
        <v>175</v>
      </c>
      <c r="K108" s="118">
        <f>IF(H102=1,G108,0)</f>
        <v>0</v>
      </c>
      <c r="L108" s="118">
        <f>IF(H102=2,G108,0)</f>
        <v>0</v>
      </c>
      <c r="M108" s="118">
        <f>IF(H102=3,G108,0)</f>
        <v>0</v>
      </c>
      <c r="N108" s="119">
        <f t="shared" si="12"/>
        <v>0</v>
      </c>
    </row>
    <row r="109" spans="1:14" ht="13.5" customHeight="1" thickBot="1" thickTop="1">
      <c r="A109" s="311"/>
      <c r="B109" s="327"/>
      <c r="C109" s="48" t="s">
        <v>63</v>
      </c>
      <c r="D109" s="49" t="s">
        <v>69</v>
      </c>
      <c r="E109" s="49" t="s">
        <v>69</v>
      </c>
      <c r="F109" s="81" t="s">
        <v>69</v>
      </c>
      <c r="G109" s="121">
        <f>SUM(G102:G107)-G108</f>
        <v>0</v>
      </c>
      <c r="H109" s="303"/>
      <c r="J109" s="122" t="s">
        <v>63</v>
      </c>
      <c r="K109" s="123">
        <f>SUM(K102:K107)-K108</f>
        <v>0</v>
      </c>
      <c r="L109" s="123">
        <f>SUM(L102:L107)-L108</f>
        <v>0</v>
      </c>
      <c r="M109" s="123">
        <f>SUM(M102:M107)-M108</f>
        <v>0</v>
      </c>
      <c r="N109" s="124">
        <f>SUM(N102:N107)-N108</f>
        <v>0</v>
      </c>
    </row>
    <row r="110" spans="1:14" s="43" customFormat="1" ht="13.5" customHeight="1">
      <c r="A110" s="320"/>
      <c r="B110" s="321"/>
      <c r="C110" s="13"/>
      <c r="D110" s="14"/>
      <c r="E110" s="15"/>
      <c r="F110" s="97"/>
      <c r="G110" s="98">
        <f>IF(F110&lt;&gt;"",D110*F110,"")</f>
      </c>
      <c r="H110" s="301">
        <v>1</v>
      </c>
      <c r="J110" s="353" t="s">
        <v>70</v>
      </c>
      <c r="K110" s="99">
        <f>IF(H110=1,G110,0)</f>
      </c>
      <c r="L110" s="100">
        <f>IF(H110=2,G110,0)</f>
        <v>0</v>
      </c>
      <c r="M110" s="125">
        <f>IF(H110=3,G110,0)</f>
        <v>0</v>
      </c>
      <c r="N110" s="125">
        <f aca="true" t="shared" si="13" ref="N110:N116">SUM(K110:M110)</f>
        <v>0</v>
      </c>
    </row>
    <row r="111" spans="1:14" s="43" customFormat="1" ht="13.5" customHeight="1">
      <c r="A111" s="322"/>
      <c r="B111" s="323"/>
      <c r="C111" s="21"/>
      <c r="D111" s="22"/>
      <c r="E111" s="23"/>
      <c r="F111" s="102"/>
      <c r="G111" s="103">
        <f>IF(F111&lt;&gt;"",D111*F111,"")</f>
      </c>
      <c r="H111" s="302"/>
      <c r="J111" s="354"/>
      <c r="K111" s="104">
        <f>IF(H110=1,G111,0)</f>
      </c>
      <c r="L111" s="105">
        <f>IF(H110=2,G111,0)</f>
        <v>0</v>
      </c>
      <c r="M111" s="126">
        <f>IF(H110=3,G111,0)</f>
        <v>0</v>
      </c>
      <c r="N111" s="126">
        <f t="shared" si="13"/>
        <v>0</v>
      </c>
    </row>
    <row r="112" spans="1:14" ht="13.5" customHeight="1">
      <c r="A112" s="322"/>
      <c r="B112" s="323"/>
      <c r="C112" s="21"/>
      <c r="D112" s="22"/>
      <c r="E112" s="23"/>
      <c r="F112" s="102"/>
      <c r="G112" s="107">
        <f>IF(F112&lt;&gt;"",D112*F112,"")</f>
      </c>
      <c r="H112" s="302"/>
      <c r="J112" s="355"/>
      <c r="K112" s="104">
        <f>IF(H110=1,G112,0)</f>
      </c>
      <c r="L112" s="105">
        <f>IF(H110=2,G112,0)</f>
        <v>0</v>
      </c>
      <c r="M112" s="126">
        <f>IF(H110=3,G112,0)</f>
        <v>0</v>
      </c>
      <c r="N112" s="126">
        <f t="shared" si="13"/>
        <v>0</v>
      </c>
    </row>
    <row r="113" spans="1:14" ht="13.5" customHeight="1">
      <c r="A113" s="322"/>
      <c r="B113" s="323"/>
      <c r="C113" s="30" t="s">
        <v>29</v>
      </c>
      <c r="D113" s="31"/>
      <c r="E113" s="32" t="s">
        <v>202</v>
      </c>
      <c r="F113" s="108"/>
      <c r="G113" s="274">
        <f>IF(F113="","",D113*F113)</f>
      </c>
      <c r="H113" s="302"/>
      <c r="J113" s="127" t="s">
        <v>29</v>
      </c>
      <c r="K113" s="104">
        <f>IF(H110=1,G113,0)</f>
      </c>
      <c r="L113" s="105">
        <f>IF(H110=2,G113,0)</f>
        <v>0</v>
      </c>
      <c r="M113" s="126">
        <f>IF(H110=3,G113,0)</f>
        <v>0</v>
      </c>
      <c r="N113" s="126">
        <f t="shared" si="13"/>
        <v>0</v>
      </c>
    </row>
    <row r="114" spans="1:14" ht="13.5" customHeight="1">
      <c r="A114" s="324"/>
      <c r="B114" s="325"/>
      <c r="C114" s="30" t="s">
        <v>30</v>
      </c>
      <c r="D114" s="31">
        <f>'工事費見積書表紙'!$J$4</f>
        <v>0</v>
      </c>
      <c r="E114" s="208" t="s">
        <v>203</v>
      </c>
      <c r="F114" s="111" t="s">
        <v>202</v>
      </c>
      <c r="G114" s="109">
        <f>IF(G110&lt;&gt;"",ROUNDDOWN(SUM(G110:G113)*D114/100,0),"")</f>
      </c>
      <c r="H114" s="302"/>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02"/>
      <c r="J115" s="128" t="s">
        <v>31</v>
      </c>
      <c r="K115" s="114">
        <f>IF(H110=1,G115,0)</f>
      </c>
      <c r="L115" s="115">
        <f>IF(H110=2,G115,0)</f>
        <v>0</v>
      </c>
      <c r="M115" s="129">
        <f>IF(H110=3,G115,0)</f>
        <v>0</v>
      </c>
      <c r="N115" s="129">
        <f t="shared" si="13"/>
        <v>0</v>
      </c>
    </row>
    <row r="116" spans="1:14" ht="13.5" customHeight="1" thickBot="1" thickTop="1">
      <c r="A116" s="310"/>
      <c r="B116" s="326"/>
      <c r="C116" s="78" t="s">
        <v>175</v>
      </c>
      <c r="D116" s="80" t="s">
        <v>188</v>
      </c>
      <c r="E116" s="76" t="s">
        <v>188</v>
      </c>
      <c r="F116" s="77" t="s">
        <v>188</v>
      </c>
      <c r="G116" s="79"/>
      <c r="H116" s="302"/>
      <c r="J116" s="117" t="s">
        <v>175</v>
      </c>
      <c r="K116" s="118">
        <f>IF(H110=1,G116,0)</f>
        <v>0</v>
      </c>
      <c r="L116" s="118">
        <f>IF(H110=2,G116,0)</f>
        <v>0</v>
      </c>
      <c r="M116" s="118">
        <f>IF(H110=3,G116,0)</f>
        <v>0</v>
      </c>
      <c r="N116" s="119">
        <f t="shared" si="13"/>
        <v>0</v>
      </c>
    </row>
    <row r="117" spans="1:14" ht="13.5" customHeight="1" thickBot="1" thickTop="1">
      <c r="A117" s="311"/>
      <c r="B117" s="327"/>
      <c r="C117" s="48" t="s">
        <v>63</v>
      </c>
      <c r="D117" s="49" t="s">
        <v>69</v>
      </c>
      <c r="E117" s="49" t="s">
        <v>69</v>
      </c>
      <c r="F117" s="81" t="s">
        <v>69</v>
      </c>
      <c r="G117" s="121">
        <f>SUM(G110:G115)-G116</f>
        <v>0</v>
      </c>
      <c r="H117" s="303"/>
      <c r="J117" s="122" t="s">
        <v>63</v>
      </c>
      <c r="K117" s="123">
        <f>SUM(K110:K115)-K116</f>
        <v>0</v>
      </c>
      <c r="L117" s="123">
        <f>SUM(L110:L115)-L116</f>
        <v>0</v>
      </c>
      <c r="M117" s="123">
        <f>SUM(M110:M115)-M116</f>
        <v>0</v>
      </c>
      <c r="N117" s="124">
        <f>SUM(N110:N115)-N116</f>
        <v>0</v>
      </c>
    </row>
    <row r="118" spans="1:14" s="43" customFormat="1" ht="13.5" customHeight="1">
      <c r="A118" s="338" t="s">
        <v>216</v>
      </c>
      <c r="B118" s="339"/>
      <c r="C118" s="344" t="s">
        <v>47</v>
      </c>
      <c r="D118" s="61" t="s">
        <v>193</v>
      </c>
      <c r="E118" s="61" t="s">
        <v>193</v>
      </c>
      <c r="F118" s="61" t="s">
        <v>193</v>
      </c>
      <c r="G118" s="350">
        <f>N123</f>
        <v>0</v>
      </c>
      <c r="H118" s="335"/>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40"/>
      <c r="B119" s="341"/>
      <c r="C119" s="345"/>
      <c r="D119" s="61" t="s">
        <v>194</v>
      </c>
      <c r="E119" s="61" t="s">
        <v>194</v>
      </c>
      <c r="F119" s="61" t="s">
        <v>194</v>
      </c>
      <c r="G119" s="351"/>
      <c r="H119" s="336"/>
      <c r="J119" s="59" t="s">
        <v>76</v>
      </c>
      <c r="K119" s="60">
        <f aca="true" t="shared" si="15" ref="K119:M120">SUM(K73,K81,K89,K97,K105,K113)</f>
        <v>0</v>
      </c>
      <c r="L119" s="60">
        <f t="shared" si="15"/>
        <v>0</v>
      </c>
      <c r="M119" s="60">
        <f t="shared" si="15"/>
        <v>0</v>
      </c>
      <c r="N119" s="60">
        <f t="shared" si="14"/>
        <v>0</v>
      </c>
    </row>
    <row r="120" spans="1:14" ht="13.5" customHeight="1">
      <c r="A120" s="340"/>
      <c r="B120" s="341"/>
      <c r="C120" s="346"/>
      <c r="D120" s="61" t="s">
        <v>69</v>
      </c>
      <c r="E120" s="61" t="s">
        <v>69</v>
      </c>
      <c r="F120" s="61" t="s">
        <v>69</v>
      </c>
      <c r="G120" s="352"/>
      <c r="H120" s="336"/>
      <c r="J120" s="59" t="s">
        <v>77</v>
      </c>
      <c r="K120" s="60">
        <f t="shared" si="15"/>
        <v>0</v>
      </c>
      <c r="L120" s="60">
        <f t="shared" si="15"/>
        <v>0</v>
      </c>
      <c r="M120" s="60">
        <f t="shared" si="15"/>
        <v>0</v>
      </c>
      <c r="N120" s="60">
        <f t="shared" si="14"/>
        <v>0</v>
      </c>
    </row>
    <row r="121" spans="1:14" ht="13.5" customHeight="1">
      <c r="A121" s="340"/>
      <c r="B121" s="341"/>
      <c r="C121" s="30" t="s">
        <v>29</v>
      </c>
      <c r="D121" s="32" t="s">
        <v>202</v>
      </c>
      <c r="E121" s="32" t="s">
        <v>202</v>
      </c>
      <c r="F121" s="111" t="s">
        <v>202</v>
      </c>
      <c r="G121" s="130">
        <f>N124</f>
        <v>0</v>
      </c>
      <c r="H121" s="336"/>
      <c r="J121" s="59" t="s">
        <v>78</v>
      </c>
      <c r="K121" s="60">
        <f>SUM(K75,K83,K91,K99,K107,K115)</f>
        <v>0</v>
      </c>
      <c r="L121" s="60">
        <f>SUM(L67,L75,L83,L91,L99,L107,L115)</f>
        <v>0</v>
      </c>
      <c r="M121" s="60">
        <f>SUM(M67,M75,M83,M91,M99,M107,M115)</f>
        <v>0</v>
      </c>
      <c r="N121" s="60">
        <f t="shared" si="14"/>
        <v>0</v>
      </c>
    </row>
    <row r="122" spans="1:14" ht="13.5" customHeight="1" thickBot="1">
      <c r="A122" s="340"/>
      <c r="B122" s="341"/>
      <c r="C122" s="30" t="s">
        <v>30</v>
      </c>
      <c r="D122" s="62">
        <f>'工事費見積書表紙'!$J$4</f>
        <v>0</v>
      </c>
      <c r="E122" s="32" t="s">
        <v>203</v>
      </c>
      <c r="F122" s="111" t="s">
        <v>202</v>
      </c>
      <c r="G122" s="130">
        <f>N125</f>
        <v>0</v>
      </c>
      <c r="H122" s="336"/>
      <c r="J122" s="94" t="s">
        <v>179</v>
      </c>
      <c r="K122" s="95">
        <f>SUM(K76,K84,K92,K100,K108,K116)</f>
        <v>0</v>
      </c>
      <c r="L122" s="95">
        <f>SUM(L68,L76,L84,L92,L100,L108,L116)</f>
        <v>0</v>
      </c>
      <c r="M122" s="95">
        <f>SUM(M68,M76,M84,M92,M100,M108,M116)</f>
        <v>0</v>
      </c>
      <c r="N122" s="95">
        <f t="shared" si="14"/>
        <v>0</v>
      </c>
    </row>
    <row r="123" spans="1:14" ht="13.5" customHeight="1" thickBot="1">
      <c r="A123" s="340"/>
      <c r="B123" s="341"/>
      <c r="C123" s="39" t="s">
        <v>31</v>
      </c>
      <c r="D123" s="40">
        <f>'工事費見積書表紙'!$J$6</f>
        <v>10</v>
      </c>
      <c r="E123" s="41" t="s">
        <v>195</v>
      </c>
      <c r="F123" s="112" t="s">
        <v>188</v>
      </c>
      <c r="G123" s="131">
        <f>N126</f>
        <v>0</v>
      </c>
      <c r="H123" s="336"/>
      <c r="J123" s="64" t="s">
        <v>92</v>
      </c>
      <c r="K123" s="65">
        <f aca="true" t="shared" si="16" ref="K123:M127">SUM(K62,K118)</f>
        <v>0</v>
      </c>
      <c r="L123" s="65">
        <f t="shared" si="16"/>
        <v>0</v>
      </c>
      <c r="M123" s="65">
        <f t="shared" si="16"/>
        <v>0</v>
      </c>
      <c r="N123" s="65">
        <f t="shared" si="14"/>
        <v>0</v>
      </c>
    </row>
    <row r="124" spans="1:14" ht="13.5" customHeight="1" thickBot="1" thickTop="1">
      <c r="A124" s="342"/>
      <c r="B124" s="343"/>
      <c r="C124" s="78" t="s">
        <v>175</v>
      </c>
      <c r="D124" s="80" t="s">
        <v>188</v>
      </c>
      <c r="E124" s="76" t="s">
        <v>188</v>
      </c>
      <c r="F124" s="77" t="s">
        <v>188</v>
      </c>
      <c r="G124" s="209">
        <f>N127</f>
        <v>0</v>
      </c>
      <c r="H124" s="336"/>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202</v>
      </c>
      <c r="E125" s="49" t="s">
        <v>202</v>
      </c>
      <c r="F125" s="49" t="s">
        <v>202</v>
      </c>
      <c r="G125" s="121">
        <f>SUM(G118:G123)-G124</f>
        <v>0</v>
      </c>
      <c r="H125" s="337"/>
      <c r="J125" s="66" t="s">
        <v>94</v>
      </c>
      <c r="K125" s="67">
        <f t="shared" si="16"/>
        <v>0</v>
      </c>
      <c r="L125" s="67">
        <f t="shared" si="16"/>
        <v>0</v>
      </c>
      <c r="M125" s="67">
        <f t="shared" si="16"/>
        <v>0</v>
      </c>
      <c r="N125" s="67">
        <f t="shared" si="14"/>
        <v>0</v>
      </c>
    </row>
    <row r="126" spans="1:14" s="43" customFormat="1" ht="13.5" customHeight="1" thickBot="1">
      <c r="A126" s="318"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19"/>
      <c r="B127" s="56" t="s">
        <v>45</v>
      </c>
      <c r="J127" s="70" t="s">
        <v>182</v>
      </c>
      <c r="K127" s="71">
        <f t="shared" si="16"/>
        <v>0</v>
      </c>
      <c r="L127" s="71">
        <f t="shared" si="16"/>
        <v>0</v>
      </c>
      <c r="M127" s="71">
        <f t="shared" si="16"/>
        <v>0</v>
      </c>
      <c r="N127" s="71">
        <f t="shared" si="14"/>
        <v>0</v>
      </c>
    </row>
    <row r="128" spans="1:14" ht="13.5" customHeight="1" thickBot="1" thickTop="1">
      <c r="A128" s="319"/>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password="C994" sheet="1" objects="1" scenarios="1"/>
  <mergeCells count="77">
    <mergeCell ref="A62:A64"/>
    <mergeCell ref="B116:B117"/>
    <mergeCell ref="C118:C120"/>
    <mergeCell ref="G118:G120"/>
    <mergeCell ref="A92:A93"/>
    <mergeCell ref="B92:B93"/>
    <mergeCell ref="A100:A101"/>
    <mergeCell ref="B100:B101"/>
    <mergeCell ref="A94:B98"/>
    <mergeCell ref="A84:A85"/>
    <mergeCell ref="J110:J112"/>
    <mergeCell ref="A2:H2"/>
    <mergeCell ref="A66:H66"/>
    <mergeCell ref="J78:J80"/>
    <mergeCell ref="J86:J88"/>
    <mergeCell ref="J94:J96"/>
    <mergeCell ref="J102:J104"/>
    <mergeCell ref="A12:A13"/>
    <mergeCell ref="B12:B13"/>
    <mergeCell ref="A20:A21"/>
    <mergeCell ref="J30:J32"/>
    <mergeCell ref="J38:J40"/>
    <mergeCell ref="J46:J48"/>
    <mergeCell ref="J54:J56"/>
    <mergeCell ref="J70:J72"/>
    <mergeCell ref="H30:H37"/>
    <mergeCell ref="H38:H45"/>
    <mergeCell ref="H46:H53"/>
    <mergeCell ref="H54:H61"/>
    <mergeCell ref="A126:A128"/>
    <mergeCell ref="A102:B106"/>
    <mergeCell ref="B44:B45"/>
    <mergeCell ref="A52:A53"/>
    <mergeCell ref="A70:B74"/>
    <mergeCell ref="A69:B69"/>
    <mergeCell ref="B52:B53"/>
    <mergeCell ref="A118:B124"/>
    <mergeCell ref="A68:B68"/>
    <mergeCell ref="B76:B77"/>
    <mergeCell ref="B84:B85"/>
    <mergeCell ref="H102:H109"/>
    <mergeCell ref="A110:B114"/>
    <mergeCell ref="H110:H117"/>
    <mergeCell ref="A108:A109"/>
    <mergeCell ref="B108:B109"/>
    <mergeCell ref="A116:A117"/>
    <mergeCell ref="H94:H101"/>
    <mergeCell ref="H78:H85"/>
    <mergeCell ref="H14:H21"/>
    <mergeCell ref="A22:B26"/>
    <mergeCell ref="H22:H29"/>
    <mergeCell ref="A28:A29"/>
    <mergeCell ref="H118:H125"/>
    <mergeCell ref="A86:B90"/>
    <mergeCell ref="H86:H93"/>
    <mergeCell ref="A76:A77"/>
    <mergeCell ref="H70:H77"/>
    <mergeCell ref="A78:B82"/>
    <mergeCell ref="B28:B29"/>
    <mergeCell ref="A4:B4"/>
    <mergeCell ref="A6:B10"/>
    <mergeCell ref="A5:B5"/>
    <mergeCell ref="J6:J8"/>
    <mergeCell ref="J14:J16"/>
    <mergeCell ref="J22:J24"/>
    <mergeCell ref="B20:B21"/>
    <mergeCell ref="A14:B18"/>
    <mergeCell ref="H6:H13"/>
    <mergeCell ref="A60:A61"/>
    <mergeCell ref="B60:B61"/>
    <mergeCell ref="A54:B58"/>
    <mergeCell ref="A30:B34"/>
    <mergeCell ref="A46:B50"/>
    <mergeCell ref="A38:B42"/>
    <mergeCell ref="A36:A37"/>
    <mergeCell ref="B36:B37"/>
    <mergeCell ref="A44:A45"/>
  </mergeCells>
  <dataValidations count="2">
    <dataValidation type="list" allowBlank="1" showInputMessage="1" showErrorMessage="1" sqref="B12:B13 B20:B21 B28:B29 B36:B37 B44:B45 B52:B53 B60:B61 B76:B77 B84:B85 B92:B93 B100:B101 B108:B109 B116:B117">
      <formula1>"（１）,（２）,（３）,（４）,（５）,（６）,（７）"</formula1>
    </dataValidation>
    <dataValidation allowBlank="1" showInputMessage="1" showErrorMessage="1" sqref="D6:D12 F6:G12 D14:D20 F14:G20 D22:D28 F22:G28 D30:D36 F30:G36 D38:D44 F38:G44 D46:D52 F46:G52 D54:D60 F54:G60 D70:D76 F70:G76 D78:D84 F78:G84 D86:D92 F86:G92 D94:D100 F94:G100 D102:D108 F102:G108 D110:D116 F110:G116 D124 F124:G124"/>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8.xml><?xml version="1.0" encoding="utf-8"?>
<worksheet xmlns="http://schemas.openxmlformats.org/spreadsheetml/2006/main" xmlns:r="http://schemas.openxmlformats.org/officeDocument/2006/relationships">
  <dimension ref="A1:H63"/>
  <sheetViews>
    <sheetView view="pageBreakPreview" zoomScaleSheetLayoutView="100" workbookViewId="0" topLeftCell="A1">
      <selection activeCell="C62" sqref="C62"/>
    </sheetView>
  </sheetViews>
  <sheetFormatPr defaultColWidth="9.00390625" defaultRowHeight="13.5"/>
  <cols>
    <col min="1" max="2" width="12.25390625" style="138" customWidth="1"/>
    <col min="3" max="3" width="18.125" style="138" customWidth="1"/>
    <col min="4" max="5" width="6.875" style="138" customWidth="1"/>
    <col min="6" max="6" width="7.625" style="138" customWidth="1"/>
    <col min="7" max="8" width="13.50390625" style="138" customWidth="1"/>
    <col min="9" max="16384" width="9.00390625" style="138" customWidth="1"/>
  </cols>
  <sheetData>
    <row r="1" spans="1:8" ht="21" customHeight="1" thickBot="1">
      <c r="A1" s="210" t="s">
        <v>0</v>
      </c>
      <c r="D1" s="211"/>
      <c r="H1" s="137"/>
    </row>
    <row r="2" spans="1:8" s="216" customFormat="1" ht="13.5" customHeight="1" thickBot="1">
      <c r="A2" s="379" t="s">
        <v>35</v>
      </c>
      <c r="B2" s="380"/>
      <c r="C2" s="212" t="s">
        <v>36</v>
      </c>
      <c r="D2" s="213" t="s">
        <v>11</v>
      </c>
      <c r="E2" s="213" t="s">
        <v>12</v>
      </c>
      <c r="F2" s="213" t="s">
        <v>13</v>
      </c>
      <c r="G2" s="214" t="s">
        <v>15</v>
      </c>
      <c r="H2" s="215" t="s">
        <v>56</v>
      </c>
    </row>
    <row r="3" spans="1:8" ht="13.5" customHeight="1" thickTop="1">
      <c r="A3" s="372" t="s">
        <v>50</v>
      </c>
      <c r="B3" s="373"/>
      <c r="C3" s="217" t="s">
        <v>9</v>
      </c>
      <c r="D3" s="218">
        <v>1</v>
      </c>
      <c r="E3" s="219" t="s">
        <v>32</v>
      </c>
      <c r="F3" s="220">
        <v>7500</v>
      </c>
      <c r="G3" s="221">
        <f>IF(F3&lt;&gt;"",D3*F3,"")</f>
        <v>7500</v>
      </c>
      <c r="H3" s="367">
        <v>1</v>
      </c>
    </row>
    <row r="4" spans="1:8" ht="13.5" customHeight="1">
      <c r="A4" s="374"/>
      <c r="B4" s="375"/>
      <c r="C4" s="222" t="s">
        <v>10</v>
      </c>
      <c r="D4" s="223">
        <v>1</v>
      </c>
      <c r="E4" s="224" t="s">
        <v>128</v>
      </c>
      <c r="F4" s="225">
        <v>3500</v>
      </c>
      <c r="G4" s="226">
        <f>IF(F4&lt;&gt;"",D4*F4,"")</f>
        <v>3500</v>
      </c>
      <c r="H4" s="368"/>
    </row>
    <row r="5" spans="1:8" ht="13.5" customHeight="1" thickBot="1">
      <c r="A5" s="374"/>
      <c r="B5" s="375"/>
      <c r="C5" s="227"/>
      <c r="D5" s="228"/>
      <c r="E5" s="229"/>
      <c r="F5" s="230"/>
      <c r="G5" s="231">
        <f>IF(F5&lt;&gt;"",D5*F5,"")</f>
      </c>
      <c r="H5" s="368"/>
    </row>
    <row r="6" spans="1:8" ht="13.5" customHeight="1" thickBot="1" thickTop="1">
      <c r="A6" s="374"/>
      <c r="B6" s="376"/>
      <c r="C6" s="232" t="s">
        <v>29</v>
      </c>
      <c r="D6" s="233">
        <v>1</v>
      </c>
      <c r="E6" s="234" t="s">
        <v>124</v>
      </c>
      <c r="F6" s="235">
        <v>3200</v>
      </c>
      <c r="G6" s="236">
        <f>D6*F6</f>
        <v>3200</v>
      </c>
      <c r="H6" s="368"/>
    </row>
    <row r="7" spans="1:8" ht="13.5" customHeight="1" thickTop="1">
      <c r="A7" s="377"/>
      <c r="B7" s="378"/>
      <c r="C7" s="237" t="s">
        <v>30</v>
      </c>
      <c r="D7" s="228">
        <v>10</v>
      </c>
      <c r="E7" s="238" t="s">
        <v>125</v>
      </c>
      <c r="F7" s="239" t="s">
        <v>124</v>
      </c>
      <c r="G7" s="240">
        <f>IF(G3&lt;&gt;"",ROUNDDOWN(SUM(G3:G6)*D7/100,0),"")</f>
        <v>1420</v>
      </c>
      <c r="H7" s="368"/>
    </row>
    <row r="8" spans="1:8" s="146" customFormat="1" ht="13.5" customHeight="1" thickBot="1">
      <c r="A8" s="241" t="s">
        <v>40</v>
      </c>
      <c r="B8" s="242" t="s">
        <v>41</v>
      </c>
      <c r="C8" s="243" t="s">
        <v>31</v>
      </c>
      <c r="D8" s="244">
        <f>'工事費見積書表紙'!$J$6</f>
        <v>10</v>
      </c>
      <c r="E8" s="245" t="s">
        <v>125</v>
      </c>
      <c r="F8" s="246" t="s">
        <v>124</v>
      </c>
      <c r="G8" s="247">
        <f>IF(G3&lt;&gt;"",ROUNDDOWN(SUM(G3:G7)*D8/100,0),"")</f>
        <v>1562</v>
      </c>
      <c r="H8" s="368"/>
    </row>
    <row r="9" spans="1:8" s="146" customFormat="1" ht="13.5" customHeight="1" thickBot="1" thickTop="1">
      <c r="A9" s="365" t="s">
        <v>223</v>
      </c>
      <c r="B9" s="370" t="s">
        <v>54</v>
      </c>
      <c r="C9" s="248" t="s">
        <v>175</v>
      </c>
      <c r="D9" s="80" t="s">
        <v>177</v>
      </c>
      <c r="E9" s="80" t="s">
        <v>177</v>
      </c>
      <c r="F9" s="249" t="s">
        <v>177</v>
      </c>
      <c r="G9" s="250"/>
      <c r="H9" s="368"/>
    </row>
    <row r="10" spans="1:8" s="146" customFormat="1" ht="13.5" customHeight="1" thickBot="1" thickTop="1">
      <c r="A10" s="366"/>
      <c r="B10" s="371"/>
      <c r="C10" s="251" t="s">
        <v>14</v>
      </c>
      <c r="D10" s="252" t="s">
        <v>69</v>
      </c>
      <c r="E10" s="252" t="s">
        <v>69</v>
      </c>
      <c r="F10" s="253" t="s">
        <v>69</v>
      </c>
      <c r="G10" s="254">
        <f>SUM(G3:G8)-G9</f>
        <v>17182</v>
      </c>
      <c r="H10" s="369"/>
    </row>
    <row r="11" spans="1:8" s="146" customFormat="1" ht="13.5" customHeight="1" thickTop="1">
      <c r="A11" s="255"/>
      <c r="B11" s="256"/>
      <c r="C11" s="257"/>
      <c r="D11" s="196"/>
      <c r="E11" s="196"/>
      <c r="F11" s="258"/>
      <c r="G11" s="259"/>
      <c r="H11" s="260"/>
    </row>
    <row r="12" spans="1:8" ht="21" customHeight="1" thickBot="1">
      <c r="A12" s="210" t="s">
        <v>0</v>
      </c>
      <c r="D12" s="211"/>
      <c r="H12" s="137"/>
    </row>
    <row r="13" spans="1:8" ht="13.5" customHeight="1" thickTop="1">
      <c r="A13" s="372" t="s">
        <v>217</v>
      </c>
      <c r="B13" s="373"/>
      <c r="C13" s="217" t="s">
        <v>129</v>
      </c>
      <c r="D13" s="218">
        <v>1</v>
      </c>
      <c r="E13" s="219" t="s">
        <v>32</v>
      </c>
      <c r="F13" s="220">
        <v>12000</v>
      </c>
      <c r="G13" s="221">
        <f>IF(F13&lt;&gt;"",D13*F13,"")</f>
        <v>12000</v>
      </c>
      <c r="H13" s="367">
        <v>1</v>
      </c>
    </row>
    <row r="14" spans="1:8" ht="13.5" customHeight="1">
      <c r="A14" s="374"/>
      <c r="B14" s="375"/>
      <c r="C14" s="222"/>
      <c r="D14" s="223"/>
      <c r="E14" s="224"/>
      <c r="F14" s="225"/>
      <c r="G14" s="226">
        <f>IF(F14&lt;&gt;"",D14*F14,"")</f>
      </c>
      <c r="H14" s="368"/>
    </row>
    <row r="15" spans="1:8" ht="13.5" customHeight="1" thickBot="1">
      <c r="A15" s="374"/>
      <c r="B15" s="375"/>
      <c r="C15" s="227"/>
      <c r="D15" s="228"/>
      <c r="E15" s="229"/>
      <c r="F15" s="230"/>
      <c r="G15" s="231">
        <f>IF(F15&lt;&gt;"",D15*F15,"")</f>
      </c>
      <c r="H15" s="368"/>
    </row>
    <row r="16" spans="1:8" ht="13.5" customHeight="1" thickBot="1" thickTop="1">
      <c r="A16" s="374"/>
      <c r="B16" s="376"/>
      <c r="C16" s="232" t="s">
        <v>29</v>
      </c>
      <c r="D16" s="233">
        <v>1</v>
      </c>
      <c r="E16" s="234" t="s">
        <v>218</v>
      </c>
      <c r="F16" s="235">
        <v>4000</v>
      </c>
      <c r="G16" s="236">
        <f>D16*F16</f>
        <v>4000</v>
      </c>
      <c r="H16" s="368"/>
    </row>
    <row r="17" spans="1:8" ht="13.5" customHeight="1" thickTop="1">
      <c r="A17" s="377"/>
      <c r="B17" s="378"/>
      <c r="C17" s="237" t="s">
        <v>30</v>
      </c>
      <c r="D17" s="228">
        <v>10</v>
      </c>
      <c r="E17" s="238" t="s">
        <v>219</v>
      </c>
      <c r="F17" s="239" t="s">
        <v>218</v>
      </c>
      <c r="G17" s="240">
        <f>IF(G13&lt;&gt;"",ROUNDDOWN(SUM(G13:G16)*D17/100,0),"")</f>
        <v>1600</v>
      </c>
      <c r="H17" s="368"/>
    </row>
    <row r="18" spans="1:8" s="146" customFormat="1" ht="13.5" customHeight="1" thickBot="1">
      <c r="A18" s="241" t="s">
        <v>40</v>
      </c>
      <c r="B18" s="242" t="s">
        <v>41</v>
      </c>
      <c r="C18" s="243" t="s">
        <v>31</v>
      </c>
      <c r="D18" s="244">
        <f>'工事費見積書表紙'!$J$6</f>
        <v>10</v>
      </c>
      <c r="E18" s="245" t="s">
        <v>186</v>
      </c>
      <c r="F18" s="246" t="s">
        <v>187</v>
      </c>
      <c r="G18" s="261">
        <f>IF(G13&lt;&gt;"",ROUNDDOWN(SUM(G13:G17)*D18/100,0),"")</f>
        <v>1760</v>
      </c>
      <c r="H18" s="368"/>
    </row>
    <row r="19" spans="1:8" s="146" customFormat="1" ht="13.5" customHeight="1" thickBot="1" thickTop="1">
      <c r="A19" s="365" t="s">
        <v>225</v>
      </c>
      <c r="B19" s="370" t="s">
        <v>54</v>
      </c>
      <c r="C19" s="248" t="s">
        <v>175</v>
      </c>
      <c r="D19" s="80" t="s">
        <v>177</v>
      </c>
      <c r="E19" s="80" t="s">
        <v>177</v>
      </c>
      <c r="F19" s="262" t="s">
        <v>177</v>
      </c>
      <c r="G19" s="209">
        <v>0</v>
      </c>
      <c r="H19" s="368"/>
    </row>
    <row r="20" spans="1:8" s="146" customFormat="1" ht="13.5" customHeight="1" thickBot="1" thickTop="1">
      <c r="A20" s="366"/>
      <c r="B20" s="371"/>
      <c r="C20" s="251" t="s">
        <v>14</v>
      </c>
      <c r="D20" s="252" t="s">
        <v>69</v>
      </c>
      <c r="E20" s="252" t="s">
        <v>69</v>
      </c>
      <c r="F20" s="253" t="s">
        <v>69</v>
      </c>
      <c r="G20" s="254">
        <f>SUM(G13:G18)-G19</f>
        <v>19360</v>
      </c>
      <c r="H20" s="369"/>
    </row>
    <row r="21" spans="1:8" s="146" customFormat="1" ht="13.5" customHeight="1" thickTop="1">
      <c r="A21" s="255"/>
      <c r="B21" s="256"/>
      <c r="C21" s="257"/>
      <c r="D21" s="196"/>
      <c r="E21" s="196"/>
      <c r="F21" s="258"/>
      <c r="G21" s="259"/>
      <c r="H21" s="260"/>
    </row>
    <row r="22" spans="1:8" s="264" customFormat="1" ht="21" customHeight="1" thickBot="1">
      <c r="A22" s="263" t="s">
        <v>1</v>
      </c>
      <c r="B22" s="256"/>
      <c r="C22" s="257"/>
      <c r="D22" s="196"/>
      <c r="E22" s="196"/>
      <c r="F22" s="258"/>
      <c r="G22" s="259"/>
      <c r="H22" s="260"/>
    </row>
    <row r="23" spans="1:8" ht="13.5" customHeight="1" thickTop="1">
      <c r="A23" s="372" t="s">
        <v>224</v>
      </c>
      <c r="B23" s="373"/>
      <c r="C23" s="217" t="s">
        <v>4</v>
      </c>
      <c r="D23" s="218">
        <v>1</v>
      </c>
      <c r="E23" s="219" t="s">
        <v>128</v>
      </c>
      <c r="F23" s="265">
        <v>80000</v>
      </c>
      <c r="G23" s="221">
        <f>IF(F23&lt;&gt;"",D23*F23,"")</f>
        <v>80000</v>
      </c>
      <c r="H23" s="367">
        <v>1</v>
      </c>
    </row>
    <row r="24" spans="1:8" ht="13.5" customHeight="1">
      <c r="A24" s="374"/>
      <c r="B24" s="375"/>
      <c r="C24" s="222" t="s">
        <v>7</v>
      </c>
      <c r="D24" s="223">
        <v>1</v>
      </c>
      <c r="E24" s="224" t="s">
        <v>128</v>
      </c>
      <c r="F24" s="225">
        <v>10000</v>
      </c>
      <c r="G24" s="226">
        <f>IF(F24&lt;&gt;"",D24*F24,"")</f>
        <v>10000</v>
      </c>
      <c r="H24" s="368"/>
    </row>
    <row r="25" spans="1:8" ht="13.5" customHeight="1" thickBot="1">
      <c r="A25" s="374"/>
      <c r="B25" s="375"/>
      <c r="C25" s="227"/>
      <c r="D25" s="228"/>
      <c r="E25" s="229"/>
      <c r="F25" s="230"/>
      <c r="G25" s="231">
        <f>IF(F25&lt;&gt;"",D25*F25,"")</f>
      </c>
      <c r="H25" s="368"/>
    </row>
    <row r="26" spans="1:8" ht="13.5" customHeight="1" thickBot="1" thickTop="1">
      <c r="A26" s="374"/>
      <c r="B26" s="376"/>
      <c r="C26" s="232" t="s">
        <v>29</v>
      </c>
      <c r="D26" s="233">
        <v>1</v>
      </c>
      <c r="E26" s="234" t="s">
        <v>218</v>
      </c>
      <c r="F26" s="235">
        <v>30000</v>
      </c>
      <c r="G26" s="236">
        <f>D26*F26</f>
        <v>30000</v>
      </c>
      <c r="H26" s="368"/>
    </row>
    <row r="27" spans="1:8" ht="13.5" customHeight="1" thickTop="1">
      <c r="A27" s="377"/>
      <c r="B27" s="378"/>
      <c r="C27" s="237" t="s">
        <v>30</v>
      </c>
      <c r="D27" s="228">
        <v>10</v>
      </c>
      <c r="E27" s="238" t="s">
        <v>219</v>
      </c>
      <c r="F27" s="239" t="s">
        <v>218</v>
      </c>
      <c r="G27" s="240">
        <f>IF(G23&lt;&gt;"",ROUNDDOWN(SUM(G23:G26)*D27/100,0),"")</f>
        <v>12000</v>
      </c>
      <c r="H27" s="368"/>
    </row>
    <row r="28" spans="1:8" s="146" customFormat="1" ht="13.5" customHeight="1" thickBot="1">
      <c r="A28" s="241" t="s">
        <v>40</v>
      </c>
      <c r="B28" s="242" t="s">
        <v>41</v>
      </c>
      <c r="C28" s="243" t="s">
        <v>31</v>
      </c>
      <c r="D28" s="244">
        <f>'工事費見積書表紙'!$J$6</f>
        <v>10</v>
      </c>
      <c r="E28" s="245" t="s">
        <v>186</v>
      </c>
      <c r="F28" s="246" t="s">
        <v>187</v>
      </c>
      <c r="G28" s="261">
        <f>IF(G23&lt;&gt;"",ROUNDDOWN(SUM(G23:G27)*D28/100,0),"")</f>
        <v>13200</v>
      </c>
      <c r="H28" s="368"/>
    </row>
    <row r="29" spans="1:8" s="146" customFormat="1" ht="13.5" customHeight="1" thickBot="1" thickTop="1">
      <c r="A29" s="365" t="s">
        <v>226</v>
      </c>
      <c r="B29" s="370" t="s">
        <v>55</v>
      </c>
      <c r="C29" s="248" t="s">
        <v>175</v>
      </c>
      <c r="D29" s="80" t="s">
        <v>177</v>
      </c>
      <c r="E29" s="80" t="s">
        <v>177</v>
      </c>
      <c r="F29" s="262" t="s">
        <v>177</v>
      </c>
      <c r="G29" s="209">
        <v>0</v>
      </c>
      <c r="H29" s="368"/>
    </row>
    <row r="30" spans="1:8" s="146" customFormat="1" ht="13.5" customHeight="1" thickBot="1" thickTop="1">
      <c r="A30" s="366"/>
      <c r="B30" s="371"/>
      <c r="C30" s="251" t="s">
        <v>14</v>
      </c>
      <c r="D30" s="252" t="s">
        <v>69</v>
      </c>
      <c r="E30" s="252" t="s">
        <v>69</v>
      </c>
      <c r="F30" s="253" t="s">
        <v>69</v>
      </c>
      <c r="G30" s="254">
        <f>SUM(G23:G28)-G29</f>
        <v>145200</v>
      </c>
      <c r="H30" s="369"/>
    </row>
    <row r="31" spans="1:8" s="264" customFormat="1" ht="13.5" customHeight="1" thickTop="1">
      <c r="A31" s="145"/>
      <c r="B31" s="256"/>
      <c r="C31" s="257"/>
      <c r="D31" s="196"/>
      <c r="E31" s="196"/>
      <c r="F31" s="258"/>
      <c r="G31" s="259"/>
      <c r="H31" s="260"/>
    </row>
    <row r="32" spans="1:8" s="264" customFormat="1" ht="21" customHeight="1" thickBot="1">
      <c r="A32" s="263" t="s">
        <v>1</v>
      </c>
      <c r="B32" s="256"/>
      <c r="C32" s="257"/>
      <c r="D32" s="196"/>
      <c r="E32" s="196"/>
      <c r="F32" s="258"/>
      <c r="G32" s="259"/>
      <c r="H32" s="260"/>
    </row>
    <row r="33" spans="1:8" ht="13.5" customHeight="1" thickTop="1">
      <c r="A33" s="372" t="s">
        <v>43</v>
      </c>
      <c r="B33" s="373"/>
      <c r="C33" s="217" t="s">
        <v>6</v>
      </c>
      <c r="D33" s="218">
        <v>1</v>
      </c>
      <c r="E33" s="219" t="s">
        <v>128</v>
      </c>
      <c r="F33" s="220">
        <v>10000</v>
      </c>
      <c r="G33" s="221">
        <f>IF(F33&lt;&gt;"",D33*F33,"")</f>
        <v>10000</v>
      </c>
      <c r="H33" s="367">
        <v>1</v>
      </c>
    </row>
    <row r="34" spans="1:8" ht="13.5" customHeight="1">
      <c r="A34" s="374"/>
      <c r="B34" s="375"/>
      <c r="C34" s="222"/>
      <c r="D34" s="223"/>
      <c r="E34" s="224"/>
      <c r="F34" s="225"/>
      <c r="G34" s="226">
        <f>IF(F34&lt;&gt;"",D34*F34,"")</f>
      </c>
      <c r="H34" s="368"/>
    </row>
    <row r="35" spans="1:8" ht="13.5" customHeight="1" thickBot="1">
      <c r="A35" s="374"/>
      <c r="B35" s="375"/>
      <c r="C35" s="227"/>
      <c r="D35" s="228"/>
      <c r="E35" s="229"/>
      <c r="F35" s="230"/>
      <c r="G35" s="231">
        <f>IF(F35&lt;&gt;"",D35*F35,"")</f>
      </c>
      <c r="H35" s="368"/>
    </row>
    <row r="36" spans="1:8" ht="13.5" customHeight="1" thickBot="1" thickTop="1">
      <c r="A36" s="374"/>
      <c r="B36" s="376"/>
      <c r="C36" s="232" t="s">
        <v>29</v>
      </c>
      <c r="D36" s="233"/>
      <c r="E36" s="234" t="s">
        <v>218</v>
      </c>
      <c r="F36" s="235">
        <v>0</v>
      </c>
      <c r="G36" s="236">
        <f>D36*F36</f>
        <v>0</v>
      </c>
      <c r="H36" s="368"/>
    </row>
    <row r="37" spans="1:8" ht="13.5" customHeight="1" thickTop="1">
      <c r="A37" s="377"/>
      <c r="B37" s="378"/>
      <c r="C37" s="237" t="s">
        <v>30</v>
      </c>
      <c r="D37" s="228">
        <v>10</v>
      </c>
      <c r="E37" s="238" t="s">
        <v>219</v>
      </c>
      <c r="F37" s="239" t="s">
        <v>218</v>
      </c>
      <c r="G37" s="240">
        <f>IF(G33&lt;&gt;"",ROUNDDOWN(SUM(G33:G36)*D37/100,0),"")</f>
        <v>1000</v>
      </c>
      <c r="H37" s="368"/>
    </row>
    <row r="38" spans="1:8" s="146" customFormat="1" ht="13.5" customHeight="1" thickBot="1">
      <c r="A38" s="241" t="s">
        <v>40</v>
      </c>
      <c r="B38" s="242" t="s">
        <v>41</v>
      </c>
      <c r="C38" s="243" t="s">
        <v>31</v>
      </c>
      <c r="D38" s="244">
        <f>'工事費見積書表紙'!$J$6</f>
        <v>10</v>
      </c>
      <c r="E38" s="245" t="s">
        <v>186</v>
      </c>
      <c r="F38" s="246" t="s">
        <v>187</v>
      </c>
      <c r="G38" s="261">
        <f>IF(G33&lt;&gt;"",ROUNDDOWN(SUM(G33:G37)*D38/100,0),"")</f>
        <v>1100</v>
      </c>
      <c r="H38" s="368"/>
    </row>
    <row r="39" spans="1:8" s="146" customFormat="1" ht="13.5" customHeight="1" thickBot="1" thickTop="1">
      <c r="A39" s="365" t="s">
        <v>222</v>
      </c>
      <c r="B39" s="370" t="s">
        <v>55</v>
      </c>
      <c r="C39" s="248" t="s">
        <v>175</v>
      </c>
      <c r="D39" s="80" t="s">
        <v>177</v>
      </c>
      <c r="E39" s="80" t="s">
        <v>177</v>
      </c>
      <c r="F39" s="262" t="s">
        <v>177</v>
      </c>
      <c r="G39" s="209">
        <v>0</v>
      </c>
      <c r="H39" s="368"/>
    </row>
    <row r="40" spans="1:8" s="146" customFormat="1" ht="13.5" customHeight="1" thickBot="1" thickTop="1">
      <c r="A40" s="366"/>
      <c r="B40" s="371"/>
      <c r="C40" s="251" t="s">
        <v>14</v>
      </c>
      <c r="D40" s="252" t="s">
        <v>69</v>
      </c>
      <c r="E40" s="252" t="s">
        <v>69</v>
      </c>
      <c r="F40" s="253" t="s">
        <v>69</v>
      </c>
      <c r="G40" s="254">
        <f>SUM(G33:G38)-G39</f>
        <v>12100</v>
      </c>
      <c r="H40" s="369"/>
    </row>
    <row r="41" spans="1:8" s="264" customFormat="1" ht="13.5" customHeight="1" thickTop="1">
      <c r="A41" s="145"/>
      <c r="B41" s="256"/>
      <c r="C41" s="257"/>
      <c r="D41" s="196"/>
      <c r="E41" s="196"/>
      <c r="F41" s="258"/>
      <c r="G41" s="259"/>
      <c r="H41" s="260"/>
    </row>
    <row r="42" spans="1:8" s="264" customFormat="1" ht="21" customHeight="1" thickBot="1">
      <c r="A42" s="263" t="s">
        <v>2</v>
      </c>
      <c r="B42" s="256"/>
      <c r="C42" s="257"/>
      <c r="D42" s="196"/>
      <c r="E42" s="196"/>
      <c r="F42" s="258"/>
      <c r="G42" s="259"/>
      <c r="H42" s="260"/>
    </row>
    <row r="43" spans="1:8" ht="13.5" customHeight="1" thickTop="1">
      <c r="A43" s="359" t="s">
        <v>158</v>
      </c>
      <c r="B43" s="381"/>
      <c r="C43" s="217" t="s">
        <v>133</v>
      </c>
      <c r="D43" s="218">
        <v>1</v>
      </c>
      <c r="E43" s="219" t="s">
        <v>128</v>
      </c>
      <c r="F43" s="220">
        <v>80000</v>
      </c>
      <c r="G43" s="221">
        <f>IF(F43&lt;&gt;"",D43*F43,"")</f>
        <v>80000</v>
      </c>
      <c r="H43" s="367">
        <v>1</v>
      </c>
    </row>
    <row r="44" spans="1:8" ht="13.5" customHeight="1">
      <c r="A44" s="361"/>
      <c r="B44" s="382"/>
      <c r="C44" s="222" t="s">
        <v>3</v>
      </c>
      <c r="D44" s="223">
        <v>1</v>
      </c>
      <c r="E44" s="224" t="s">
        <v>128</v>
      </c>
      <c r="F44" s="225">
        <v>25000</v>
      </c>
      <c r="G44" s="226">
        <f>IF(F44&lt;&gt;"",D44*F44,"")</f>
        <v>25000</v>
      </c>
      <c r="H44" s="368"/>
    </row>
    <row r="45" spans="1:8" ht="13.5" customHeight="1" thickBot="1">
      <c r="A45" s="361"/>
      <c r="B45" s="382"/>
      <c r="C45" s="227"/>
      <c r="D45" s="228"/>
      <c r="E45" s="229"/>
      <c r="F45" s="230"/>
      <c r="G45" s="231">
        <f>IF(F45&lt;&gt;"",D45*F45,"")</f>
      </c>
      <c r="H45" s="368"/>
    </row>
    <row r="46" spans="1:8" ht="13.5" customHeight="1" thickBot="1" thickTop="1">
      <c r="A46" s="361"/>
      <c r="B46" s="362"/>
      <c r="C46" s="232" t="s">
        <v>29</v>
      </c>
      <c r="D46" s="233">
        <v>1</v>
      </c>
      <c r="E46" s="234" t="s">
        <v>218</v>
      </c>
      <c r="F46" s="235">
        <v>20000</v>
      </c>
      <c r="G46" s="236">
        <f>D46*F46</f>
        <v>20000</v>
      </c>
      <c r="H46" s="368"/>
    </row>
    <row r="47" spans="1:8" ht="13.5" customHeight="1" thickTop="1">
      <c r="A47" s="363"/>
      <c r="B47" s="364"/>
      <c r="C47" s="237" t="s">
        <v>30</v>
      </c>
      <c r="D47" s="228">
        <v>10</v>
      </c>
      <c r="E47" s="238" t="s">
        <v>219</v>
      </c>
      <c r="F47" s="239" t="s">
        <v>218</v>
      </c>
      <c r="G47" s="240">
        <f>IF(G43&lt;&gt;"",ROUNDDOWN(SUM(G43:G46)*D47/100,0),"")</f>
        <v>12500</v>
      </c>
      <c r="H47" s="368"/>
    </row>
    <row r="48" spans="1:8" s="146" customFormat="1" ht="13.5" customHeight="1" thickBot="1">
      <c r="A48" s="241" t="s">
        <v>40</v>
      </c>
      <c r="B48" s="242" t="s">
        <v>41</v>
      </c>
      <c r="C48" s="243" t="s">
        <v>31</v>
      </c>
      <c r="D48" s="244">
        <f>'工事費見積書表紙'!$J$6</f>
        <v>10</v>
      </c>
      <c r="E48" s="245" t="s">
        <v>186</v>
      </c>
      <c r="F48" s="246" t="s">
        <v>187</v>
      </c>
      <c r="G48" s="261">
        <f>IF(G43&lt;&gt;"",ROUNDDOWN(SUM(G43:G47)*D48/100,0),"")</f>
        <v>13750</v>
      </c>
      <c r="H48" s="368"/>
    </row>
    <row r="49" spans="1:8" s="146" customFormat="1" ht="13.5" customHeight="1" thickBot="1" thickTop="1">
      <c r="A49" s="365" t="s">
        <v>221</v>
      </c>
      <c r="B49" s="370" t="s">
        <v>55</v>
      </c>
      <c r="C49" s="266" t="s">
        <v>175</v>
      </c>
      <c r="D49" s="80" t="s">
        <v>177</v>
      </c>
      <c r="E49" s="80" t="s">
        <v>177</v>
      </c>
      <c r="F49" s="262" t="s">
        <v>177</v>
      </c>
      <c r="G49" s="209">
        <v>0</v>
      </c>
      <c r="H49" s="368"/>
    </row>
    <row r="50" spans="1:8" s="146" customFormat="1" ht="13.5" customHeight="1" thickBot="1" thickTop="1">
      <c r="A50" s="366"/>
      <c r="B50" s="371"/>
      <c r="C50" s="251" t="s">
        <v>14</v>
      </c>
      <c r="D50" s="252" t="s">
        <v>69</v>
      </c>
      <c r="E50" s="252" t="s">
        <v>69</v>
      </c>
      <c r="F50" s="253" t="s">
        <v>69</v>
      </c>
      <c r="G50" s="254">
        <f>SUM(G43:G48)-G49</f>
        <v>151250</v>
      </c>
      <c r="H50" s="369"/>
    </row>
    <row r="51" spans="1:8" s="264" customFormat="1" ht="13.5" customHeight="1" thickTop="1">
      <c r="A51" s="145"/>
      <c r="B51" s="256"/>
      <c r="C51" s="257"/>
      <c r="D51" s="196"/>
      <c r="E51" s="196"/>
      <c r="F51" s="258"/>
      <c r="G51" s="259"/>
      <c r="H51" s="260"/>
    </row>
    <row r="52" spans="1:8" s="264" customFormat="1" ht="21" customHeight="1" thickBot="1">
      <c r="A52" s="263" t="s">
        <v>8</v>
      </c>
      <c r="B52" s="256"/>
      <c r="C52" s="257"/>
      <c r="D52" s="196"/>
      <c r="E52" s="196"/>
      <c r="F52" s="258"/>
      <c r="G52" s="259"/>
      <c r="H52" s="260"/>
    </row>
    <row r="53" spans="1:8" ht="13.5" customHeight="1" thickTop="1">
      <c r="A53" s="359" t="s">
        <v>162</v>
      </c>
      <c r="B53" s="360"/>
      <c r="C53" s="217" t="s">
        <v>130</v>
      </c>
      <c r="D53" s="218">
        <v>1</v>
      </c>
      <c r="E53" s="219" t="s">
        <v>132</v>
      </c>
      <c r="F53" s="220">
        <v>37800</v>
      </c>
      <c r="G53" s="221">
        <f>IF(F53&lt;&gt;"",D53*F53,"")</f>
        <v>37800</v>
      </c>
      <c r="H53" s="367">
        <v>1</v>
      </c>
    </row>
    <row r="54" spans="1:8" ht="13.5" customHeight="1">
      <c r="A54" s="361"/>
      <c r="B54" s="362"/>
      <c r="C54" s="222" t="s">
        <v>131</v>
      </c>
      <c r="D54" s="223">
        <v>1</v>
      </c>
      <c r="E54" s="224" t="s">
        <v>128</v>
      </c>
      <c r="F54" s="225">
        <v>12500</v>
      </c>
      <c r="G54" s="226">
        <f>IF(F54&lt;&gt;"",D54*F54,"")</f>
        <v>12500</v>
      </c>
      <c r="H54" s="368"/>
    </row>
    <row r="55" spans="1:8" ht="13.5" customHeight="1" thickBot="1">
      <c r="A55" s="361"/>
      <c r="B55" s="362"/>
      <c r="C55" s="227"/>
      <c r="D55" s="228"/>
      <c r="E55" s="229"/>
      <c r="F55" s="230"/>
      <c r="G55" s="231">
        <f>IF(F55&lt;&gt;"",D55*F55,"")</f>
      </c>
      <c r="H55" s="368"/>
    </row>
    <row r="56" spans="1:8" ht="13.5" customHeight="1" thickBot="1" thickTop="1">
      <c r="A56" s="361"/>
      <c r="B56" s="362"/>
      <c r="C56" s="232" t="s">
        <v>29</v>
      </c>
      <c r="D56" s="233">
        <v>1</v>
      </c>
      <c r="E56" s="234" t="s">
        <v>218</v>
      </c>
      <c r="F56" s="235">
        <v>38000</v>
      </c>
      <c r="G56" s="236">
        <f>D56*F56</f>
        <v>38000</v>
      </c>
      <c r="H56" s="368"/>
    </row>
    <row r="57" spans="1:8" ht="13.5" customHeight="1" thickTop="1">
      <c r="A57" s="363"/>
      <c r="B57" s="364"/>
      <c r="C57" s="237" t="s">
        <v>30</v>
      </c>
      <c r="D57" s="228">
        <v>10</v>
      </c>
      <c r="E57" s="238" t="s">
        <v>219</v>
      </c>
      <c r="F57" s="239" t="s">
        <v>218</v>
      </c>
      <c r="G57" s="240">
        <f>IF(G53&lt;&gt;"",ROUNDDOWN(SUM(G53:G56)*D57/100,0),"")</f>
        <v>8830</v>
      </c>
      <c r="H57" s="368"/>
    </row>
    <row r="58" spans="1:8" s="146" customFormat="1" ht="13.5" customHeight="1" thickBot="1">
      <c r="A58" s="241" t="s">
        <v>40</v>
      </c>
      <c r="B58" s="242" t="s">
        <v>41</v>
      </c>
      <c r="C58" s="243" t="s">
        <v>31</v>
      </c>
      <c r="D58" s="244">
        <f>'工事費見積書表紙'!$J$6</f>
        <v>10</v>
      </c>
      <c r="E58" s="245" t="s">
        <v>186</v>
      </c>
      <c r="F58" s="246" t="s">
        <v>187</v>
      </c>
      <c r="G58" s="261">
        <f>IF(G53&lt;&gt;"",ROUNDDOWN(SUM(G53:G57)*D58/100,0),"")</f>
        <v>9713</v>
      </c>
      <c r="H58" s="368"/>
    </row>
    <row r="59" spans="1:8" s="146" customFormat="1" ht="13.5" customHeight="1" thickBot="1" thickTop="1">
      <c r="A59" s="365" t="s">
        <v>220</v>
      </c>
      <c r="B59" s="370" t="s">
        <v>57</v>
      </c>
      <c r="C59" s="248" t="s">
        <v>175</v>
      </c>
      <c r="D59" s="80" t="s">
        <v>177</v>
      </c>
      <c r="E59" s="80" t="s">
        <v>177</v>
      </c>
      <c r="F59" s="262" t="s">
        <v>177</v>
      </c>
      <c r="G59" s="209">
        <v>0</v>
      </c>
      <c r="H59" s="368"/>
    </row>
    <row r="60" spans="1:8" s="146" customFormat="1" ht="13.5" customHeight="1" thickBot="1" thickTop="1">
      <c r="A60" s="366"/>
      <c r="B60" s="371"/>
      <c r="C60" s="251" t="s">
        <v>14</v>
      </c>
      <c r="D60" s="252" t="s">
        <v>69</v>
      </c>
      <c r="E60" s="252" t="s">
        <v>69</v>
      </c>
      <c r="F60" s="253" t="s">
        <v>69</v>
      </c>
      <c r="G60" s="254">
        <f>SUM(G53:G58)-G59</f>
        <v>106843</v>
      </c>
      <c r="H60" s="369"/>
    </row>
    <row r="61" spans="1:8" s="264" customFormat="1" ht="13.5" customHeight="1" thickTop="1">
      <c r="A61" s="267"/>
      <c r="B61" s="256"/>
      <c r="C61" s="257"/>
      <c r="D61" s="196"/>
      <c r="E61" s="196"/>
      <c r="F61" s="258"/>
      <c r="G61" s="259"/>
      <c r="H61" s="260"/>
    </row>
    <row r="62" spans="1:8" s="264" customFormat="1" ht="13.5" customHeight="1">
      <c r="A62" s="267"/>
      <c r="B62" s="256"/>
      <c r="C62" s="257"/>
      <c r="D62" s="196"/>
      <c r="E62" s="196"/>
      <c r="F62" s="258"/>
      <c r="G62" s="259"/>
      <c r="H62" s="268" t="s">
        <v>5</v>
      </c>
    </row>
    <row r="63" spans="1:8" ht="13.5" customHeight="1">
      <c r="A63" s="269"/>
      <c r="B63" s="270"/>
      <c r="H63" s="137"/>
    </row>
  </sheetData>
  <sheetProtection password="C994" sheet="1" objects="1" scenarios="1"/>
  <mergeCells count="25">
    <mergeCell ref="A59:A60"/>
    <mergeCell ref="B59:B60"/>
    <mergeCell ref="A39:A40"/>
    <mergeCell ref="B39:B40"/>
    <mergeCell ref="A49:A50"/>
    <mergeCell ref="B49:B50"/>
    <mergeCell ref="A53:B57"/>
    <mergeCell ref="A43:B47"/>
    <mergeCell ref="H53:H60"/>
    <mergeCell ref="A2:B2"/>
    <mergeCell ref="A3:B7"/>
    <mergeCell ref="H3:H10"/>
    <mergeCell ref="H43:H50"/>
    <mergeCell ref="A13:B17"/>
    <mergeCell ref="H13:H20"/>
    <mergeCell ref="A33:B37"/>
    <mergeCell ref="B9:B10"/>
    <mergeCell ref="H33:H40"/>
    <mergeCell ref="A9:A10"/>
    <mergeCell ref="H23:H30"/>
    <mergeCell ref="A19:A20"/>
    <mergeCell ref="B19:B20"/>
    <mergeCell ref="A29:A30"/>
    <mergeCell ref="B29:B30"/>
    <mergeCell ref="A23:B27"/>
  </mergeCells>
  <dataValidations count="2">
    <dataValidation allowBlank="1" showInputMessage="1" showErrorMessage="1" sqref="D3:D9 F3:G9 D13:D19 F13:G19 D23:D29 F23:G29 D33:D39 F33:G39 D43:D49 F43:G49 D53:D59 F53:G59"/>
    <dataValidation type="list" allowBlank="1" showInputMessage="1" showErrorMessage="1" sqref="B9:B11 B19:B22 B29:B32 B39:B42 B49:B52 B59:B62">
      <formula1>"（１）,（２）,（３）,（４）,（５）,（６）,（７）"</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96" r:id="rId2"/>
  <headerFooter alignWithMargins="0">
    <oddHeader>&amp;C&amp;"ＭＳ Ｐゴシック,太字"&amp;16&amp;X住宅改造見積（内訳）書工事内容記入例</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jyusei</dc:creator>
  <cp:keywords/>
  <dc:description/>
  <cp:lastModifiedBy>濵砂 陸人(hamasun3823)</cp:lastModifiedBy>
  <cp:lastPrinted>2020-05-21T06:59:35Z</cp:lastPrinted>
  <dcterms:created xsi:type="dcterms:W3CDTF">2000-04-28T02:48:23Z</dcterms:created>
  <dcterms:modified xsi:type="dcterms:W3CDTF">2023-02-28T04:19:10Z</dcterms:modified>
  <cp:category/>
  <cp:version/>
  <cp:contentType/>
  <cp:contentStatus/>
</cp:coreProperties>
</file>